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E:\projects\atomica\atomica\tests\databooks\"/>
    </mc:Choice>
  </mc:AlternateContent>
  <xr:revisionPtr revIDLastSave="0" documentId="13_ncr:1_{AAE724E1-3C12-421D-8C0F-4C5A22FB7610}" xr6:coauthVersionLast="33" xr6:coauthVersionMax="33" xr10:uidLastSave="{00000000-0000-0000-0000-000000000000}"/>
  <bookViews>
    <workbookView xWindow="240" yWindow="15" windowWidth="16095" windowHeight="9660" firstSheet="1" activeTab="2" xr2:uid="{00000000-000D-0000-FFFF-FFFF00000000}"/>
  </bookViews>
  <sheets>
    <sheet name="Population Definitions" sheetId="1" r:id="rId1"/>
    <sheet name="Transfer Definitions" sheetId="14" r:id="rId2"/>
    <sheet name="Transfer Details" sheetId="17" r:id="rId3"/>
    <sheet name="Population Interactions" sheetId="18" r:id="rId4"/>
    <sheet name="General Demographics" sheetId="3" r:id="rId5"/>
    <sheet name="Active TB Prevalence" sheetId="4" r:id="rId6"/>
    <sheet name="Latent TB Prevalence" sheetId="5" r:id="rId7"/>
    <sheet name="Notified Cases" sheetId="6" r:id="rId8"/>
    <sheet name="Infection Susceptibility" sheetId="7" r:id="rId9"/>
    <sheet name="Latent Testing and Treatment" sheetId="8" r:id="rId10"/>
    <sheet name="Latent Progression Rates" sheetId="9" r:id="rId11"/>
    <sheet name="Active TB Testing and Treatment" sheetId="10" r:id="rId12"/>
    <sheet name="Active TB Progression Rates" sheetId="11" r:id="rId13"/>
    <sheet name="Active TB Death Rates" sheetId="12" r:id="rId14"/>
    <sheet name="Metadata" sheetId="13" state="hidden" r:id="rId15"/>
  </sheets>
  <calcPr calcId="179017"/>
</workbook>
</file>

<file path=xl/calcChain.xml><?xml version="1.0" encoding="utf-8"?>
<calcChain xmlns="http://schemas.openxmlformats.org/spreadsheetml/2006/main">
  <c r="D256" i="17" l="1"/>
  <c r="A36" i="14"/>
  <c r="B36" i="14"/>
  <c r="C36" i="14"/>
  <c r="D36" i="14"/>
  <c r="E36" i="14"/>
  <c r="F36" i="14"/>
  <c r="G36" i="14"/>
  <c r="H36" i="14"/>
  <c r="I36" i="14"/>
  <c r="J36" i="14"/>
  <c r="K36" i="14"/>
  <c r="L36" i="14"/>
  <c r="M36" i="14"/>
  <c r="A37" i="14"/>
  <c r="A38" i="14"/>
  <c r="A39" i="14"/>
  <c r="A40" i="14"/>
  <c r="A41" i="14"/>
  <c r="A42" i="14"/>
  <c r="A43" i="14"/>
  <c r="A44" i="14"/>
  <c r="A45" i="14"/>
  <c r="A46" i="14"/>
  <c r="A47" i="14"/>
  <c r="A48" i="14"/>
  <c r="A50" i="14"/>
  <c r="B50" i="14"/>
  <c r="C50" i="14"/>
  <c r="D50" i="14"/>
  <c r="E50" i="14"/>
  <c r="F50" i="14"/>
  <c r="G50" i="14"/>
  <c r="H50" i="14"/>
  <c r="I50" i="14"/>
  <c r="J50" i="14"/>
  <c r="K50" i="14"/>
  <c r="L50" i="14"/>
  <c r="M50" i="14"/>
  <c r="A51" i="14"/>
  <c r="A52" i="14"/>
  <c r="A53" i="14"/>
  <c r="A54" i="14"/>
  <c r="A55" i="14"/>
  <c r="A56" i="14"/>
  <c r="A57" i="14"/>
  <c r="A58" i="14"/>
  <c r="A59" i="14"/>
  <c r="A60" i="14"/>
  <c r="A61" i="14"/>
  <c r="A62" i="14"/>
  <c r="A64" i="14"/>
  <c r="B64" i="14"/>
  <c r="C64" i="14"/>
  <c r="D64" i="14"/>
  <c r="E64" i="14"/>
  <c r="F64" i="14"/>
  <c r="G64" i="14"/>
  <c r="H64" i="14"/>
  <c r="I64" i="14"/>
  <c r="J64" i="14"/>
  <c r="K64" i="14"/>
  <c r="L64" i="14"/>
  <c r="M64" i="14"/>
  <c r="A65" i="14"/>
  <c r="A66" i="14"/>
  <c r="A67" i="14"/>
  <c r="A68" i="14"/>
  <c r="A69" i="14"/>
  <c r="A70" i="14"/>
  <c r="A71" i="14"/>
  <c r="A72" i="14"/>
  <c r="A73" i="14"/>
  <c r="A74" i="14"/>
  <c r="A75" i="14"/>
  <c r="A76" i="14"/>
  <c r="A269" i="17"/>
  <c r="A270" i="17"/>
  <c r="C270" i="17"/>
  <c r="B270" i="17" s="1"/>
  <c r="D270" i="17"/>
  <c r="E270" i="17"/>
  <c r="F270" i="17"/>
  <c r="A271" i="17"/>
  <c r="C271" i="17"/>
  <c r="B271" i="17" s="1"/>
  <c r="D271" i="17"/>
  <c r="E271" i="17"/>
  <c r="F271" i="17"/>
  <c r="A272" i="17"/>
  <c r="C272" i="17"/>
  <c r="B272" i="17" s="1"/>
  <c r="D272" i="17"/>
  <c r="E272" i="17"/>
  <c r="F272" i="17"/>
  <c r="A273" i="17"/>
  <c r="C273" i="17"/>
  <c r="B273" i="17" s="1"/>
  <c r="D273" i="17"/>
  <c r="E273" i="17"/>
  <c r="F273" i="17"/>
  <c r="A274" i="17"/>
  <c r="C274" i="17"/>
  <c r="B274" i="17" s="1"/>
  <c r="D274" i="17"/>
  <c r="E274" i="17"/>
  <c r="F274" i="17"/>
  <c r="A275" i="17"/>
  <c r="C275" i="17"/>
  <c r="B275" i="17" s="1"/>
  <c r="D275" i="17"/>
  <c r="E275" i="17"/>
  <c r="F275" i="17"/>
  <c r="A276" i="17"/>
  <c r="C276" i="17"/>
  <c r="B276" i="17" s="1"/>
  <c r="D276" i="17"/>
  <c r="E276" i="17"/>
  <c r="F276" i="17"/>
  <c r="A277" i="17"/>
  <c r="C277" i="17"/>
  <c r="B277" i="17" s="1"/>
  <c r="D277" i="17"/>
  <c r="E277" i="17"/>
  <c r="F277" i="17"/>
  <c r="A278" i="17"/>
  <c r="C278" i="17"/>
  <c r="B278" i="17" s="1"/>
  <c r="D278" i="17"/>
  <c r="E278" i="17"/>
  <c r="F278" i="17"/>
  <c r="A279" i="17"/>
  <c r="C279" i="17"/>
  <c r="B279" i="17" s="1"/>
  <c r="D279" i="17"/>
  <c r="E279" i="17"/>
  <c r="F279" i="17"/>
  <c r="A280" i="17"/>
  <c r="C280" i="17"/>
  <c r="B280" i="17" s="1"/>
  <c r="D280" i="17"/>
  <c r="E280" i="17"/>
  <c r="F280" i="17"/>
  <c r="A281" i="17"/>
  <c r="C281" i="17"/>
  <c r="B281" i="17" s="1"/>
  <c r="D281" i="17"/>
  <c r="E281" i="17"/>
  <c r="F281" i="17"/>
  <c r="A282" i="17"/>
  <c r="C282" i="17"/>
  <c r="B282" i="17" s="1"/>
  <c r="D282" i="17"/>
  <c r="E282" i="17"/>
  <c r="F282" i="17"/>
  <c r="A283" i="17"/>
  <c r="C283" i="17"/>
  <c r="B283" i="17" s="1"/>
  <c r="D283" i="17"/>
  <c r="E283" i="17"/>
  <c r="F283" i="17"/>
  <c r="A284" i="17"/>
  <c r="C284" i="17"/>
  <c r="B284" i="17" s="1"/>
  <c r="D284" i="17"/>
  <c r="E284" i="17"/>
  <c r="F284" i="17"/>
  <c r="A285" i="17"/>
  <c r="C285" i="17"/>
  <c r="B285" i="17" s="1"/>
  <c r="D285" i="17"/>
  <c r="E285" i="17"/>
  <c r="F285" i="17"/>
  <c r="A286" i="17"/>
  <c r="C286" i="17"/>
  <c r="B286" i="17" s="1"/>
  <c r="D286" i="17"/>
  <c r="E286" i="17"/>
  <c r="F286" i="17"/>
  <c r="A287" i="17"/>
  <c r="C287" i="17"/>
  <c r="B287" i="17" s="1"/>
  <c r="D287" i="17"/>
  <c r="E287" i="17"/>
  <c r="F287" i="17"/>
  <c r="A288" i="17"/>
  <c r="C288" i="17"/>
  <c r="B288" i="17" s="1"/>
  <c r="D288" i="17"/>
  <c r="E288" i="17"/>
  <c r="F288" i="17"/>
  <c r="A289" i="17"/>
  <c r="C289" i="17"/>
  <c r="B289" i="17" s="1"/>
  <c r="D289" i="17"/>
  <c r="E289" i="17"/>
  <c r="F289" i="17"/>
  <c r="A290" i="17"/>
  <c r="C290" i="17"/>
  <c r="B290" i="17" s="1"/>
  <c r="D290" i="17"/>
  <c r="E290" i="17"/>
  <c r="F290" i="17"/>
  <c r="A291" i="17"/>
  <c r="C291" i="17"/>
  <c r="B291" i="17" s="1"/>
  <c r="D291" i="17"/>
  <c r="E291" i="17"/>
  <c r="F291" i="17"/>
  <c r="A292" i="17"/>
  <c r="C292" i="17"/>
  <c r="B292" i="17" s="1"/>
  <c r="D292" i="17"/>
  <c r="E292" i="17"/>
  <c r="F292" i="17"/>
  <c r="A293" i="17"/>
  <c r="C293" i="17"/>
  <c r="B293" i="17" s="1"/>
  <c r="D293" i="17"/>
  <c r="E293" i="17"/>
  <c r="F293" i="17"/>
  <c r="A294" i="17"/>
  <c r="C294" i="17"/>
  <c r="B294" i="17" s="1"/>
  <c r="D294" i="17"/>
  <c r="E294" i="17"/>
  <c r="F294" i="17"/>
  <c r="A295" i="17"/>
  <c r="C295" i="17"/>
  <c r="B295" i="17" s="1"/>
  <c r="D295" i="17"/>
  <c r="E295" i="17"/>
  <c r="F295" i="17"/>
  <c r="A296" i="17"/>
  <c r="C296" i="17"/>
  <c r="B296" i="17" s="1"/>
  <c r="D296" i="17"/>
  <c r="E296" i="17"/>
  <c r="F296" i="17"/>
  <c r="A297" i="17"/>
  <c r="C297" i="17"/>
  <c r="B297" i="17" s="1"/>
  <c r="D297" i="17"/>
  <c r="E297" i="17"/>
  <c r="F297" i="17"/>
  <c r="A298" i="17"/>
  <c r="C298" i="17"/>
  <c r="B298" i="17" s="1"/>
  <c r="D298" i="17"/>
  <c r="E298" i="17"/>
  <c r="F298" i="17"/>
  <c r="A299" i="17"/>
  <c r="C299" i="17"/>
  <c r="B299" i="17" s="1"/>
  <c r="D299" i="17"/>
  <c r="E299" i="17"/>
  <c r="F299" i="17"/>
  <c r="A300" i="17"/>
  <c r="C300" i="17"/>
  <c r="B300" i="17" s="1"/>
  <c r="D300" i="17"/>
  <c r="E300" i="17"/>
  <c r="F300" i="17"/>
  <c r="A301" i="17"/>
  <c r="C301" i="17"/>
  <c r="B301" i="17" s="1"/>
  <c r="D301" i="17"/>
  <c r="E301" i="17"/>
  <c r="F301" i="17"/>
  <c r="A302" i="17"/>
  <c r="C302" i="17"/>
  <c r="B302" i="17" s="1"/>
  <c r="D302" i="17"/>
  <c r="E302" i="17"/>
  <c r="F302" i="17"/>
  <c r="A303" i="17"/>
  <c r="C303" i="17"/>
  <c r="B303" i="17" s="1"/>
  <c r="D303" i="17"/>
  <c r="E303" i="17"/>
  <c r="F303" i="17"/>
  <c r="A304" i="17"/>
  <c r="C304" i="17"/>
  <c r="B304" i="17" s="1"/>
  <c r="D304" i="17"/>
  <c r="E304" i="17"/>
  <c r="F304" i="17"/>
  <c r="A305" i="17"/>
  <c r="C305" i="17"/>
  <c r="B305" i="17" s="1"/>
  <c r="D305" i="17"/>
  <c r="E305" i="17"/>
  <c r="F305" i="17"/>
  <c r="A306" i="17"/>
  <c r="C306" i="17"/>
  <c r="B306" i="17" s="1"/>
  <c r="D306" i="17"/>
  <c r="E306" i="17"/>
  <c r="F306" i="17"/>
  <c r="A307" i="17"/>
  <c r="C307" i="17"/>
  <c r="B307" i="17" s="1"/>
  <c r="D307" i="17"/>
  <c r="E307" i="17"/>
  <c r="F307" i="17"/>
  <c r="A308" i="17"/>
  <c r="C308" i="17"/>
  <c r="B308" i="17" s="1"/>
  <c r="D308" i="17"/>
  <c r="E308" i="17"/>
  <c r="F308" i="17"/>
  <c r="A309" i="17"/>
  <c r="C309" i="17"/>
  <c r="B309" i="17" s="1"/>
  <c r="D309" i="17"/>
  <c r="E309" i="17"/>
  <c r="F309" i="17"/>
  <c r="A310" i="17"/>
  <c r="C310" i="17"/>
  <c r="B310" i="17" s="1"/>
  <c r="D310" i="17"/>
  <c r="E310" i="17"/>
  <c r="F310" i="17"/>
  <c r="A311" i="17"/>
  <c r="C311" i="17"/>
  <c r="B311" i="17" s="1"/>
  <c r="D311" i="17"/>
  <c r="E311" i="17"/>
  <c r="F311" i="17"/>
  <c r="A312" i="17"/>
  <c r="C312" i="17"/>
  <c r="B312" i="17" s="1"/>
  <c r="D312" i="17"/>
  <c r="E312" i="17"/>
  <c r="F312" i="17"/>
  <c r="A313" i="17"/>
  <c r="C313" i="17"/>
  <c r="B313" i="17" s="1"/>
  <c r="D313" i="17"/>
  <c r="E313" i="17"/>
  <c r="F313" i="17"/>
  <c r="A314" i="17"/>
  <c r="C314" i="17"/>
  <c r="B314" i="17" s="1"/>
  <c r="D314" i="17"/>
  <c r="E314" i="17"/>
  <c r="F314" i="17"/>
  <c r="A315" i="17"/>
  <c r="C315" i="17"/>
  <c r="B315" i="17" s="1"/>
  <c r="D315" i="17"/>
  <c r="E315" i="17"/>
  <c r="F315" i="17"/>
  <c r="A316" i="17"/>
  <c r="C316" i="17"/>
  <c r="B316" i="17" s="1"/>
  <c r="D316" i="17"/>
  <c r="E316" i="17"/>
  <c r="F316" i="17"/>
  <c r="A317" i="17"/>
  <c r="C317" i="17"/>
  <c r="B317" i="17" s="1"/>
  <c r="D317" i="17"/>
  <c r="E317" i="17"/>
  <c r="F317" i="17"/>
  <c r="A318" i="17"/>
  <c r="C318" i="17"/>
  <c r="B318" i="17" s="1"/>
  <c r="D318" i="17"/>
  <c r="E318" i="17"/>
  <c r="F318" i="17"/>
  <c r="A319" i="17"/>
  <c r="C319" i="17"/>
  <c r="B319" i="17" s="1"/>
  <c r="D319" i="17"/>
  <c r="E319" i="17"/>
  <c r="F319" i="17"/>
  <c r="A320" i="17"/>
  <c r="C320" i="17"/>
  <c r="B320" i="17" s="1"/>
  <c r="D320" i="17"/>
  <c r="E320" i="17"/>
  <c r="F320" i="17"/>
  <c r="A321" i="17"/>
  <c r="C321" i="17"/>
  <c r="B321" i="17" s="1"/>
  <c r="D321" i="17"/>
  <c r="E321" i="17"/>
  <c r="F321" i="17"/>
  <c r="A322" i="17"/>
  <c r="C322" i="17"/>
  <c r="B322" i="17" s="1"/>
  <c r="D322" i="17"/>
  <c r="E322" i="17"/>
  <c r="F322" i="17"/>
  <c r="A323" i="17"/>
  <c r="C323" i="17"/>
  <c r="B323" i="17" s="1"/>
  <c r="D323" i="17"/>
  <c r="E323" i="17"/>
  <c r="F323" i="17"/>
  <c r="A324" i="17"/>
  <c r="C324" i="17"/>
  <c r="B324" i="17" s="1"/>
  <c r="D324" i="17"/>
  <c r="E324" i="17"/>
  <c r="F324" i="17"/>
  <c r="A325" i="17"/>
  <c r="C325" i="17"/>
  <c r="B325" i="17" s="1"/>
  <c r="D325" i="17"/>
  <c r="E325" i="17"/>
  <c r="F325" i="17"/>
  <c r="A326" i="17"/>
  <c r="C326" i="17"/>
  <c r="B326" i="17" s="1"/>
  <c r="D326" i="17"/>
  <c r="E326" i="17"/>
  <c r="F326" i="17"/>
  <c r="A327" i="17"/>
  <c r="C327" i="17"/>
  <c r="B327" i="17" s="1"/>
  <c r="D327" i="17"/>
  <c r="E327" i="17"/>
  <c r="F327" i="17"/>
  <c r="A328" i="17"/>
  <c r="C328" i="17"/>
  <c r="B328" i="17" s="1"/>
  <c r="D328" i="17"/>
  <c r="E328" i="17"/>
  <c r="F328" i="17"/>
  <c r="A329" i="17"/>
  <c r="C329" i="17"/>
  <c r="B329" i="17" s="1"/>
  <c r="D329" i="17"/>
  <c r="E329" i="17"/>
  <c r="F329" i="17"/>
  <c r="A330" i="17"/>
  <c r="C330" i="17"/>
  <c r="B330" i="17" s="1"/>
  <c r="D330" i="17"/>
  <c r="E330" i="17"/>
  <c r="F330" i="17"/>
  <c r="A331" i="17"/>
  <c r="C331" i="17"/>
  <c r="B331" i="17" s="1"/>
  <c r="D331" i="17"/>
  <c r="E331" i="17"/>
  <c r="F331" i="17"/>
  <c r="A332" i="17"/>
  <c r="C332" i="17"/>
  <c r="B332" i="17" s="1"/>
  <c r="D332" i="17"/>
  <c r="E332" i="17"/>
  <c r="F332" i="17"/>
  <c r="A333" i="17"/>
  <c r="C333" i="17"/>
  <c r="B333" i="17" s="1"/>
  <c r="D333" i="17"/>
  <c r="E333" i="17"/>
  <c r="F333" i="17"/>
  <c r="A334" i="17"/>
  <c r="C334" i="17"/>
  <c r="B334" i="17" s="1"/>
  <c r="D334" i="17"/>
  <c r="E334" i="17"/>
  <c r="F334" i="17"/>
  <c r="A335" i="17"/>
  <c r="C335" i="17"/>
  <c r="B335" i="17" s="1"/>
  <c r="D335" i="17"/>
  <c r="E335" i="17"/>
  <c r="F335" i="17"/>
  <c r="A336" i="17"/>
  <c r="C336" i="17"/>
  <c r="B336" i="17" s="1"/>
  <c r="D336" i="17"/>
  <c r="E336" i="17"/>
  <c r="F336" i="17"/>
  <c r="A337" i="17"/>
  <c r="C337" i="17"/>
  <c r="B337" i="17" s="1"/>
  <c r="D337" i="17"/>
  <c r="E337" i="17"/>
  <c r="F337" i="17"/>
  <c r="A338" i="17"/>
  <c r="C338" i="17"/>
  <c r="B338" i="17" s="1"/>
  <c r="D338" i="17"/>
  <c r="E338" i="17"/>
  <c r="F338" i="17"/>
  <c r="A339" i="17"/>
  <c r="C339" i="17"/>
  <c r="B339" i="17" s="1"/>
  <c r="D339" i="17"/>
  <c r="E339" i="17"/>
  <c r="F339" i="17"/>
  <c r="A340" i="17"/>
  <c r="C340" i="17"/>
  <c r="B340" i="17" s="1"/>
  <c r="D340" i="17"/>
  <c r="E340" i="17"/>
  <c r="F340" i="17"/>
  <c r="A341" i="17"/>
  <c r="C341" i="17"/>
  <c r="B341" i="17" s="1"/>
  <c r="D341" i="17"/>
  <c r="E341" i="17"/>
  <c r="F341" i="17"/>
  <c r="A342" i="17"/>
  <c r="C342" i="17"/>
  <c r="B342" i="17" s="1"/>
  <c r="D342" i="17"/>
  <c r="E342" i="17"/>
  <c r="F342" i="17"/>
  <c r="A343" i="17"/>
  <c r="C343" i="17"/>
  <c r="B343" i="17" s="1"/>
  <c r="D343" i="17"/>
  <c r="E343" i="17"/>
  <c r="F343" i="17"/>
  <c r="A344" i="17"/>
  <c r="C344" i="17"/>
  <c r="B344" i="17" s="1"/>
  <c r="D344" i="17"/>
  <c r="E344" i="17"/>
  <c r="F344" i="17"/>
  <c r="A345" i="17"/>
  <c r="C345" i="17"/>
  <c r="B345" i="17" s="1"/>
  <c r="D345" i="17"/>
  <c r="E345" i="17"/>
  <c r="F345" i="17"/>
  <c r="A346" i="17"/>
  <c r="C346" i="17"/>
  <c r="B346" i="17" s="1"/>
  <c r="D346" i="17"/>
  <c r="E346" i="17"/>
  <c r="F346" i="17"/>
  <c r="A347" i="17"/>
  <c r="C347" i="17"/>
  <c r="B347" i="17" s="1"/>
  <c r="D347" i="17"/>
  <c r="E347" i="17"/>
  <c r="F347" i="17"/>
  <c r="A348" i="17"/>
  <c r="C348" i="17"/>
  <c r="B348" i="17" s="1"/>
  <c r="D348" i="17"/>
  <c r="E348" i="17"/>
  <c r="F348" i="17"/>
  <c r="A349" i="17"/>
  <c r="C349" i="17"/>
  <c r="B349" i="17" s="1"/>
  <c r="D349" i="17"/>
  <c r="E349" i="17"/>
  <c r="F349" i="17"/>
  <c r="A350" i="17"/>
  <c r="C350" i="17"/>
  <c r="B350" i="17" s="1"/>
  <c r="D350" i="17"/>
  <c r="E350" i="17"/>
  <c r="F350" i="17"/>
  <c r="A351" i="17"/>
  <c r="C351" i="17"/>
  <c r="B351" i="17" s="1"/>
  <c r="D351" i="17"/>
  <c r="E351" i="17"/>
  <c r="F351" i="17"/>
  <c r="A352" i="17"/>
  <c r="C352" i="17"/>
  <c r="B352" i="17" s="1"/>
  <c r="D352" i="17"/>
  <c r="E352" i="17"/>
  <c r="F352" i="17"/>
  <c r="A353" i="17"/>
  <c r="C353" i="17"/>
  <c r="B353" i="17" s="1"/>
  <c r="D353" i="17"/>
  <c r="E353" i="17"/>
  <c r="F353" i="17"/>
  <c r="A354" i="17"/>
  <c r="C354" i="17"/>
  <c r="B354" i="17" s="1"/>
  <c r="D354" i="17"/>
  <c r="E354" i="17"/>
  <c r="F354" i="17"/>
  <c r="A355" i="17"/>
  <c r="C355" i="17"/>
  <c r="B355" i="17" s="1"/>
  <c r="D355" i="17"/>
  <c r="E355" i="17"/>
  <c r="F355" i="17"/>
  <c r="A356" i="17"/>
  <c r="C356" i="17"/>
  <c r="B356" i="17" s="1"/>
  <c r="D356" i="17"/>
  <c r="E356" i="17"/>
  <c r="F356" i="17"/>
  <c r="A357" i="17"/>
  <c r="C357" i="17"/>
  <c r="B357" i="17" s="1"/>
  <c r="D357" i="17"/>
  <c r="E357" i="17"/>
  <c r="F357" i="17"/>
  <c r="A358" i="17"/>
  <c r="C358" i="17"/>
  <c r="B358" i="17" s="1"/>
  <c r="D358" i="17"/>
  <c r="E358" i="17"/>
  <c r="F358" i="17"/>
  <c r="A359" i="17"/>
  <c r="C359" i="17"/>
  <c r="B359" i="17" s="1"/>
  <c r="D359" i="17"/>
  <c r="E359" i="17"/>
  <c r="F359" i="17"/>
  <c r="A360" i="17"/>
  <c r="C360" i="17"/>
  <c r="B360" i="17" s="1"/>
  <c r="D360" i="17"/>
  <c r="E360" i="17"/>
  <c r="F360" i="17"/>
  <c r="A361" i="17"/>
  <c r="C361" i="17"/>
  <c r="B361" i="17" s="1"/>
  <c r="D361" i="17"/>
  <c r="E361" i="17"/>
  <c r="F361" i="17"/>
  <c r="A362" i="17"/>
  <c r="C362" i="17"/>
  <c r="B362" i="17" s="1"/>
  <c r="D362" i="17"/>
  <c r="E362" i="17"/>
  <c r="F362" i="17"/>
  <c r="A363" i="17"/>
  <c r="C363" i="17"/>
  <c r="B363" i="17" s="1"/>
  <c r="D363" i="17"/>
  <c r="E363" i="17"/>
  <c r="F363" i="17"/>
  <c r="A364" i="17"/>
  <c r="C364" i="17"/>
  <c r="B364" i="17" s="1"/>
  <c r="D364" i="17"/>
  <c r="E364" i="17"/>
  <c r="F364" i="17"/>
  <c r="A365" i="17"/>
  <c r="C365" i="17"/>
  <c r="B365" i="17" s="1"/>
  <c r="D365" i="17"/>
  <c r="E365" i="17"/>
  <c r="F365" i="17"/>
  <c r="A366" i="17"/>
  <c r="C366" i="17"/>
  <c r="B366" i="17" s="1"/>
  <c r="D366" i="17"/>
  <c r="E366" i="17"/>
  <c r="F366" i="17"/>
  <c r="A367" i="17"/>
  <c r="C367" i="17"/>
  <c r="B367" i="17" s="1"/>
  <c r="D367" i="17"/>
  <c r="E367" i="17"/>
  <c r="F367" i="17"/>
  <c r="A368" i="17"/>
  <c r="C368" i="17"/>
  <c r="B368" i="17" s="1"/>
  <c r="D368" i="17"/>
  <c r="E368" i="17"/>
  <c r="F368" i="17"/>
  <c r="A369" i="17"/>
  <c r="C369" i="17"/>
  <c r="B369" i="17" s="1"/>
  <c r="D369" i="17"/>
  <c r="E369" i="17"/>
  <c r="F369" i="17"/>
  <c r="A370" i="17"/>
  <c r="C370" i="17"/>
  <c r="B370" i="17" s="1"/>
  <c r="D370" i="17"/>
  <c r="E370" i="17"/>
  <c r="F370" i="17"/>
  <c r="A371" i="17"/>
  <c r="C371" i="17"/>
  <c r="B371" i="17" s="1"/>
  <c r="D371" i="17"/>
  <c r="E371" i="17"/>
  <c r="F371" i="17"/>
  <c r="A372" i="17"/>
  <c r="C372" i="17"/>
  <c r="B372" i="17" s="1"/>
  <c r="D372" i="17"/>
  <c r="E372" i="17"/>
  <c r="F372" i="17"/>
  <c r="A373" i="17"/>
  <c r="C373" i="17"/>
  <c r="B373" i="17" s="1"/>
  <c r="D373" i="17"/>
  <c r="E373" i="17"/>
  <c r="F373" i="17"/>
  <c r="A374" i="17"/>
  <c r="C374" i="17"/>
  <c r="B374" i="17" s="1"/>
  <c r="D374" i="17"/>
  <c r="E374" i="17"/>
  <c r="F374" i="17"/>
  <c r="A375" i="17"/>
  <c r="C375" i="17"/>
  <c r="B375" i="17" s="1"/>
  <c r="D375" i="17"/>
  <c r="E375" i="17"/>
  <c r="F375" i="17"/>
  <c r="A376" i="17"/>
  <c r="C376" i="17"/>
  <c r="B376" i="17" s="1"/>
  <c r="D376" i="17"/>
  <c r="E376" i="17"/>
  <c r="F376" i="17"/>
  <c r="A377" i="17"/>
  <c r="C377" i="17"/>
  <c r="B377" i="17" s="1"/>
  <c r="D377" i="17"/>
  <c r="E377" i="17"/>
  <c r="F377" i="17"/>
  <c r="A378" i="17"/>
  <c r="C378" i="17"/>
  <c r="B378" i="17" s="1"/>
  <c r="D378" i="17"/>
  <c r="E378" i="17"/>
  <c r="F378" i="17"/>
  <c r="A379" i="17"/>
  <c r="C379" i="17"/>
  <c r="B379" i="17" s="1"/>
  <c r="D379" i="17"/>
  <c r="E379" i="17"/>
  <c r="F379" i="17"/>
  <c r="A380" i="17"/>
  <c r="C380" i="17"/>
  <c r="B380" i="17" s="1"/>
  <c r="D380" i="17"/>
  <c r="E380" i="17"/>
  <c r="F380" i="17"/>
  <c r="A381" i="17"/>
  <c r="C381" i="17"/>
  <c r="B381" i="17" s="1"/>
  <c r="D381" i="17"/>
  <c r="E381" i="17"/>
  <c r="F381" i="17"/>
  <c r="A382" i="17"/>
  <c r="C382" i="17"/>
  <c r="B382" i="17" s="1"/>
  <c r="D382" i="17"/>
  <c r="E382" i="17"/>
  <c r="F382" i="17"/>
  <c r="A383" i="17"/>
  <c r="C383" i="17"/>
  <c r="B383" i="17" s="1"/>
  <c r="D383" i="17"/>
  <c r="E383" i="17"/>
  <c r="F383" i="17"/>
  <c r="A384" i="17"/>
  <c r="C384" i="17"/>
  <c r="B384" i="17" s="1"/>
  <c r="D384" i="17"/>
  <c r="E384" i="17"/>
  <c r="F384" i="17"/>
  <c r="A385" i="17"/>
  <c r="C385" i="17"/>
  <c r="B385" i="17" s="1"/>
  <c r="D385" i="17"/>
  <c r="E385" i="17"/>
  <c r="F385" i="17"/>
  <c r="A386" i="17"/>
  <c r="C386" i="17"/>
  <c r="B386" i="17" s="1"/>
  <c r="D386" i="17"/>
  <c r="E386" i="17"/>
  <c r="F386" i="17"/>
  <c r="A387" i="17"/>
  <c r="C387" i="17"/>
  <c r="B387" i="17" s="1"/>
  <c r="D387" i="17"/>
  <c r="E387" i="17"/>
  <c r="F387" i="17"/>
  <c r="A388" i="17"/>
  <c r="C388" i="17"/>
  <c r="B388" i="17" s="1"/>
  <c r="D388" i="17"/>
  <c r="E388" i="17"/>
  <c r="F388" i="17"/>
  <c r="A389" i="17"/>
  <c r="C389" i="17"/>
  <c r="B389" i="17" s="1"/>
  <c r="D389" i="17"/>
  <c r="E389" i="17"/>
  <c r="F389" i="17"/>
  <c r="A390" i="17"/>
  <c r="C390" i="17"/>
  <c r="B390" i="17" s="1"/>
  <c r="D390" i="17"/>
  <c r="E390" i="17"/>
  <c r="F390" i="17"/>
  <c r="A391" i="17"/>
  <c r="C391" i="17"/>
  <c r="B391" i="17" s="1"/>
  <c r="D391" i="17"/>
  <c r="E391" i="17"/>
  <c r="F391" i="17"/>
  <c r="A392" i="17"/>
  <c r="C392" i="17"/>
  <c r="B392" i="17" s="1"/>
  <c r="D392" i="17"/>
  <c r="E392" i="17"/>
  <c r="F392" i="17"/>
  <c r="A393" i="17"/>
  <c r="C393" i="17"/>
  <c r="B393" i="17" s="1"/>
  <c r="D393" i="17"/>
  <c r="E393" i="17"/>
  <c r="F393" i="17"/>
  <c r="A394" i="17"/>
  <c r="C394" i="17"/>
  <c r="B394" i="17" s="1"/>
  <c r="D394" i="17"/>
  <c r="E394" i="17"/>
  <c r="F394" i="17"/>
  <c r="A395" i="17"/>
  <c r="C395" i="17"/>
  <c r="B395" i="17" s="1"/>
  <c r="D395" i="17"/>
  <c r="E395" i="17"/>
  <c r="F395" i="17"/>
  <c r="A396" i="17"/>
  <c r="C396" i="17"/>
  <c r="B396" i="17" s="1"/>
  <c r="D396" i="17"/>
  <c r="E396" i="17"/>
  <c r="F396" i="17"/>
  <c r="A397" i="17"/>
  <c r="C397" i="17"/>
  <c r="B397" i="17" s="1"/>
  <c r="D397" i="17"/>
  <c r="E397" i="17"/>
  <c r="F397" i="17"/>
  <c r="A398" i="17"/>
  <c r="C398" i="17"/>
  <c r="B398" i="17" s="1"/>
  <c r="D398" i="17"/>
  <c r="E398" i="17"/>
  <c r="F398" i="17"/>
  <c r="A399" i="17"/>
  <c r="C399" i="17"/>
  <c r="B399" i="17" s="1"/>
  <c r="D399" i="17"/>
  <c r="E399" i="17"/>
  <c r="F399" i="17"/>
  <c r="A400" i="17"/>
  <c r="C400" i="17"/>
  <c r="B400" i="17" s="1"/>
  <c r="D400" i="17"/>
  <c r="E400" i="17"/>
  <c r="F400" i="17"/>
  <c r="A401" i="17"/>
  <c r="C401" i="17"/>
  <c r="B401" i="17" s="1"/>
  <c r="D401" i="17"/>
  <c r="E401" i="17"/>
  <c r="F401" i="17"/>
  <c r="A403" i="17"/>
  <c r="A404" i="17"/>
  <c r="C404" i="17"/>
  <c r="B404" i="17" s="1"/>
  <c r="D404" i="17"/>
  <c r="E404" i="17"/>
  <c r="F404" i="17"/>
  <c r="A405" i="17"/>
  <c r="C405" i="17"/>
  <c r="B405" i="17" s="1"/>
  <c r="D405" i="17"/>
  <c r="E405" i="17"/>
  <c r="F405" i="17"/>
  <c r="A406" i="17"/>
  <c r="C406" i="17"/>
  <c r="B406" i="17" s="1"/>
  <c r="D406" i="17"/>
  <c r="E406" i="17"/>
  <c r="F406" i="17"/>
  <c r="A407" i="17"/>
  <c r="B407" i="17"/>
  <c r="C407" i="17"/>
  <c r="D407" i="17"/>
  <c r="E407" i="17"/>
  <c r="F407" i="17"/>
  <c r="A408" i="17"/>
  <c r="C408" i="17"/>
  <c r="B408" i="17" s="1"/>
  <c r="D408" i="17"/>
  <c r="E408" i="17"/>
  <c r="F408" i="17"/>
  <c r="A409" i="17"/>
  <c r="B409" i="17"/>
  <c r="C409" i="17"/>
  <c r="D409" i="17"/>
  <c r="E409" i="17"/>
  <c r="F409" i="17"/>
  <c r="A410" i="17"/>
  <c r="C410" i="17"/>
  <c r="B410" i="17" s="1"/>
  <c r="D410" i="17"/>
  <c r="E410" i="17"/>
  <c r="F410" i="17"/>
  <c r="A411" i="17"/>
  <c r="B411" i="17"/>
  <c r="C411" i="17"/>
  <c r="D411" i="17"/>
  <c r="E411" i="17"/>
  <c r="F411" i="17"/>
  <c r="A412" i="17"/>
  <c r="C412" i="17"/>
  <c r="B412" i="17" s="1"/>
  <c r="D412" i="17"/>
  <c r="E412" i="17"/>
  <c r="F412" i="17"/>
  <c r="A413" i="17"/>
  <c r="B413" i="17"/>
  <c r="C413" i="17"/>
  <c r="D413" i="17"/>
  <c r="E413" i="17"/>
  <c r="F413" i="17"/>
  <c r="A414" i="17"/>
  <c r="C414" i="17"/>
  <c r="B414" i="17" s="1"/>
  <c r="D414" i="17"/>
  <c r="E414" i="17"/>
  <c r="F414" i="17"/>
  <c r="A415" i="17"/>
  <c r="B415" i="17"/>
  <c r="C415" i="17"/>
  <c r="D415" i="17"/>
  <c r="E415" i="17"/>
  <c r="F415" i="17"/>
  <c r="A416" i="17"/>
  <c r="C416" i="17"/>
  <c r="B416" i="17" s="1"/>
  <c r="D416" i="17"/>
  <c r="E416" i="17"/>
  <c r="F416" i="17"/>
  <c r="A417" i="17"/>
  <c r="B417" i="17"/>
  <c r="C417" i="17"/>
  <c r="D417" i="17"/>
  <c r="E417" i="17"/>
  <c r="F417" i="17"/>
  <c r="A418" i="17"/>
  <c r="C418" i="17"/>
  <c r="B418" i="17" s="1"/>
  <c r="D418" i="17"/>
  <c r="E418" i="17"/>
  <c r="F418" i="17"/>
  <c r="A419" i="17"/>
  <c r="B419" i="17"/>
  <c r="C419" i="17"/>
  <c r="D419" i="17"/>
  <c r="E419" i="17"/>
  <c r="F419" i="17"/>
  <c r="A420" i="17"/>
  <c r="C420" i="17"/>
  <c r="B420" i="17" s="1"/>
  <c r="D420" i="17"/>
  <c r="E420" i="17"/>
  <c r="F420" i="17"/>
  <c r="A421" i="17"/>
  <c r="B421" i="17"/>
  <c r="C421" i="17"/>
  <c r="D421" i="17"/>
  <c r="E421" i="17"/>
  <c r="F421" i="17"/>
  <c r="A422" i="17"/>
  <c r="C422" i="17"/>
  <c r="B422" i="17" s="1"/>
  <c r="D422" i="17"/>
  <c r="E422" i="17"/>
  <c r="F422" i="17"/>
  <c r="A423" i="17"/>
  <c r="B423" i="17"/>
  <c r="C423" i="17"/>
  <c r="D423" i="17"/>
  <c r="E423" i="17"/>
  <c r="F423" i="17"/>
  <c r="A424" i="17"/>
  <c r="C424" i="17"/>
  <c r="B424" i="17" s="1"/>
  <c r="D424" i="17"/>
  <c r="E424" i="17"/>
  <c r="F424" i="17"/>
  <c r="A425" i="17"/>
  <c r="B425" i="17"/>
  <c r="C425" i="17"/>
  <c r="D425" i="17"/>
  <c r="E425" i="17"/>
  <c r="F425" i="17"/>
  <c r="A426" i="17"/>
  <c r="C426" i="17"/>
  <c r="B426" i="17" s="1"/>
  <c r="D426" i="17"/>
  <c r="E426" i="17"/>
  <c r="F426" i="17"/>
  <c r="A427" i="17"/>
  <c r="B427" i="17"/>
  <c r="C427" i="17"/>
  <c r="D427" i="17"/>
  <c r="E427" i="17"/>
  <c r="F427" i="17"/>
  <c r="A428" i="17"/>
  <c r="C428" i="17"/>
  <c r="B428" i="17" s="1"/>
  <c r="D428" i="17"/>
  <c r="E428" i="17"/>
  <c r="F428" i="17"/>
  <c r="A429" i="17"/>
  <c r="B429" i="17"/>
  <c r="C429" i="17"/>
  <c r="D429" i="17"/>
  <c r="E429" i="17"/>
  <c r="F429" i="17"/>
  <c r="A430" i="17"/>
  <c r="C430" i="17"/>
  <c r="B430" i="17" s="1"/>
  <c r="D430" i="17"/>
  <c r="E430" i="17"/>
  <c r="F430" i="17"/>
  <c r="A431" i="17"/>
  <c r="B431" i="17"/>
  <c r="C431" i="17"/>
  <c r="D431" i="17"/>
  <c r="E431" i="17"/>
  <c r="F431" i="17"/>
  <c r="A432" i="17"/>
  <c r="C432" i="17"/>
  <c r="B432" i="17" s="1"/>
  <c r="D432" i="17"/>
  <c r="E432" i="17"/>
  <c r="F432" i="17"/>
  <c r="A433" i="17"/>
  <c r="B433" i="17"/>
  <c r="C433" i="17"/>
  <c r="D433" i="17"/>
  <c r="E433" i="17"/>
  <c r="F433" i="17"/>
  <c r="A434" i="17"/>
  <c r="C434" i="17"/>
  <c r="B434" i="17" s="1"/>
  <c r="D434" i="17"/>
  <c r="E434" i="17"/>
  <c r="F434" i="17"/>
  <c r="A435" i="17"/>
  <c r="B435" i="17"/>
  <c r="C435" i="17"/>
  <c r="D435" i="17"/>
  <c r="E435" i="17"/>
  <c r="F435" i="17"/>
  <c r="A436" i="17"/>
  <c r="C436" i="17"/>
  <c r="B436" i="17" s="1"/>
  <c r="D436" i="17"/>
  <c r="E436" i="17"/>
  <c r="F436" i="17"/>
  <c r="A437" i="17"/>
  <c r="B437" i="17"/>
  <c r="C437" i="17"/>
  <c r="D437" i="17"/>
  <c r="E437" i="17"/>
  <c r="F437" i="17"/>
  <c r="A438" i="17"/>
  <c r="C438" i="17"/>
  <c r="B438" i="17" s="1"/>
  <c r="D438" i="17"/>
  <c r="E438" i="17"/>
  <c r="F438" i="17"/>
  <c r="A439" i="17"/>
  <c r="B439" i="17"/>
  <c r="C439" i="17"/>
  <c r="D439" i="17"/>
  <c r="E439" i="17"/>
  <c r="F439" i="17"/>
  <c r="A440" i="17"/>
  <c r="C440" i="17"/>
  <c r="B440" i="17" s="1"/>
  <c r="D440" i="17"/>
  <c r="E440" i="17"/>
  <c r="F440" i="17"/>
  <c r="A441" i="17"/>
  <c r="B441" i="17"/>
  <c r="C441" i="17"/>
  <c r="D441" i="17"/>
  <c r="E441" i="17"/>
  <c r="F441" i="17"/>
  <c r="A442" i="17"/>
  <c r="C442" i="17"/>
  <c r="B442" i="17" s="1"/>
  <c r="D442" i="17"/>
  <c r="E442" i="17"/>
  <c r="F442" i="17"/>
  <c r="A443" i="17"/>
  <c r="B443" i="17"/>
  <c r="C443" i="17"/>
  <c r="D443" i="17"/>
  <c r="E443" i="17"/>
  <c r="F443" i="17"/>
  <c r="A444" i="17"/>
  <c r="C444" i="17"/>
  <c r="B444" i="17" s="1"/>
  <c r="D444" i="17"/>
  <c r="E444" i="17"/>
  <c r="F444" i="17"/>
  <c r="A445" i="17"/>
  <c r="B445" i="17"/>
  <c r="C445" i="17"/>
  <c r="D445" i="17"/>
  <c r="E445" i="17"/>
  <c r="F445" i="17"/>
  <c r="A446" i="17"/>
  <c r="C446" i="17"/>
  <c r="B446" i="17" s="1"/>
  <c r="D446" i="17"/>
  <c r="E446" i="17"/>
  <c r="F446" i="17"/>
  <c r="A447" i="17"/>
  <c r="B447" i="17"/>
  <c r="C447" i="17"/>
  <c r="D447" i="17"/>
  <c r="E447" i="17"/>
  <c r="F447" i="17"/>
  <c r="A448" i="17"/>
  <c r="C448" i="17"/>
  <c r="B448" i="17" s="1"/>
  <c r="D448" i="17"/>
  <c r="E448" i="17"/>
  <c r="F448" i="17"/>
  <c r="A449" i="17"/>
  <c r="B449" i="17"/>
  <c r="C449" i="17"/>
  <c r="D449" i="17"/>
  <c r="E449" i="17"/>
  <c r="F449" i="17"/>
  <c r="A450" i="17"/>
  <c r="C450" i="17"/>
  <c r="B450" i="17" s="1"/>
  <c r="D450" i="17"/>
  <c r="E450" i="17"/>
  <c r="F450" i="17"/>
  <c r="A451" i="17"/>
  <c r="B451" i="17"/>
  <c r="C451" i="17"/>
  <c r="D451" i="17"/>
  <c r="E451" i="17"/>
  <c r="F451" i="17"/>
  <c r="A452" i="17"/>
  <c r="C452" i="17"/>
  <c r="B452" i="17" s="1"/>
  <c r="D452" i="17"/>
  <c r="E452" i="17"/>
  <c r="F452" i="17"/>
  <c r="A453" i="17"/>
  <c r="B453" i="17"/>
  <c r="C453" i="17"/>
  <c r="D453" i="17"/>
  <c r="E453" i="17"/>
  <c r="F453" i="17"/>
  <c r="A454" i="17"/>
  <c r="C454" i="17"/>
  <c r="B454" i="17" s="1"/>
  <c r="D454" i="17"/>
  <c r="E454" i="17"/>
  <c r="F454" i="17"/>
  <c r="A455" i="17"/>
  <c r="B455" i="17"/>
  <c r="C455" i="17"/>
  <c r="D455" i="17"/>
  <c r="E455" i="17"/>
  <c r="F455" i="17"/>
  <c r="A456" i="17"/>
  <c r="C456" i="17"/>
  <c r="B456" i="17" s="1"/>
  <c r="D456" i="17"/>
  <c r="E456" i="17"/>
  <c r="F456" i="17"/>
  <c r="A457" i="17"/>
  <c r="B457" i="17"/>
  <c r="C457" i="17"/>
  <c r="D457" i="17"/>
  <c r="E457" i="17"/>
  <c r="F457" i="17"/>
  <c r="A458" i="17"/>
  <c r="C458" i="17"/>
  <c r="B458" i="17" s="1"/>
  <c r="D458" i="17"/>
  <c r="E458" i="17"/>
  <c r="F458" i="17"/>
  <c r="A459" i="17"/>
  <c r="B459" i="17"/>
  <c r="C459" i="17"/>
  <c r="D459" i="17"/>
  <c r="E459" i="17"/>
  <c r="F459" i="17"/>
  <c r="A460" i="17"/>
  <c r="C460" i="17"/>
  <c r="B460" i="17" s="1"/>
  <c r="D460" i="17"/>
  <c r="E460" i="17"/>
  <c r="F460" i="17"/>
  <c r="A461" i="17"/>
  <c r="B461" i="17"/>
  <c r="C461" i="17"/>
  <c r="D461" i="17"/>
  <c r="E461" i="17"/>
  <c r="F461" i="17"/>
  <c r="A462" i="17"/>
  <c r="C462" i="17"/>
  <c r="B462" i="17" s="1"/>
  <c r="D462" i="17"/>
  <c r="E462" i="17"/>
  <c r="F462" i="17"/>
  <c r="A463" i="17"/>
  <c r="B463" i="17"/>
  <c r="C463" i="17"/>
  <c r="D463" i="17"/>
  <c r="E463" i="17"/>
  <c r="F463" i="17"/>
  <c r="A464" i="17"/>
  <c r="C464" i="17"/>
  <c r="B464" i="17" s="1"/>
  <c r="D464" i="17"/>
  <c r="E464" i="17"/>
  <c r="F464" i="17"/>
  <c r="A465" i="17"/>
  <c r="B465" i="17"/>
  <c r="C465" i="17"/>
  <c r="D465" i="17"/>
  <c r="E465" i="17"/>
  <c r="F465" i="17"/>
  <c r="A466" i="17"/>
  <c r="C466" i="17"/>
  <c r="B466" i="17" s="1"/>
  <c r="D466" i="17"/>
  <c r="E466" i="17"/>
  <c r="F466" i="17"/>
  <c r="A467" i="17"/>
  <c r="B467" i="17"/>
  <c r="C467" i="17"/>
  <c r="D467" i="17"/>
  <c r="E467" i="17"/>
  <c r="F467" i="17"/>
  <c r="A468" i="17"/>
  <c r="C468" i="17"/>
  <c r="B468" i="17" s="1"/>
  <c r="D468" i="17"/>
  <c r="E468" i="17"/>
  <c r="F468" i="17"/>
  <c r="A469" i="17"/>
  <c r="B469" i="17"/>
  <c r="C469" i="17"/>
  <c r="D469" i="17"/>
  <c r="E469" i="17"/>
  <c r="F469" i="17"/>
  <c r="A470" i="17"/>
  <c r="C470" i="17"/>
  <c r="B470" i="17" s="1"/>
  <c r="D470" i="17"/>
  <c r="E470" i="17"/>
  <c r="F470" i="17"/>
  <c r="A471" i="17"/>
  <c r="B471" i="17"/>
  <c r="C471" i="17"/>
  <c r="D471" i="17"/>
  <c r="E471" i="17"/>
  <c r="F471" i="17"/>
  <c r="A472" i="17"/>
  <c r="C472" i="17"/>
  <c r="B472" i="17" s="1"/>
  <c r="D472" i="17"/>
  <c r="E472" i="17"/>
  <c r="F472" i="17"/>
  <c r="A473" i="17"/>
  <c r="B473" i="17"/>
  <c r="C473" i="17"/>
  <c r="D473" i="17"/>
  <c r="E473" i="17"/>
  <c r="F473" i="17"/>
  <c r="A474" i="17"/>
  <c r="C474" i="17"/>
  <c r="B474" i="17" s="1"/>
  <c r="D474" i="17"/>
  <c r="E474" i="17"/>
  <c r="F474" i="17"/>
  <c r="A475" i="17"/>
  <c r="B475" i="17"/>
  <c r="C475" i="17"/>
  <c r="D475" i="17"/>
  <c r="E475" i="17"/>
  <c r="F475" i="17"/>
  <c r="A476" i="17"/>
  <c r="C476" i="17"/>
  <c r="B476" i="17" s="1"/>
  <c r="D476" i="17"/>
  <c r="E476" i="17"/>
  <c r="F476" i="17"/>
  <c r="A477" i="17"/>
  <c r="B477" i="17"/>
  <c r="C477" i="17"/>
  <c r="D477" i="17"/>
  <c r="E477" i="17"/>
  <c r="F477" i="17"/>
  <c r="A478" i="17"/>
  <c r="C478" i="17"/>
  <c r="B478" i="17" s="1"/>
  <c r="D478" i="17"/>
  <c r="E478" i="17"/>
  <c r="F478" i="17"/>
  <c r="A479" i="17"/>
  <c r="B479" i="17"/>
  <c r="C479" i="17"/>
  <c r="D479" i="17"/>
  <c r="E479" i="17"/>
  <c r="F479" i="17"/>
  <c r="A480" i="17"/>
  <c r="C480" i="17"/>
  <c r="B480" i="17" s="1"/>
  <c r="D480" i="17"/>
  <c r="E480" i="17"/>
  <c r="F480" i="17"/>
  <c r="A481" i="17"/>
  <c r="B481" i="17"/>
  <c r="C481" i="17"/>
  <c r="D481" i="17"/>
  <c r="E481" i="17"/>
  <c r="F481" i="17"/>
  <c r="A482" i="17"/>
  <c r="C482" i="17"/>
  <c r="B482" i="17" s="1"/>
  <c r="D482" i="17"/>
  <c r="E482" i="17"/>
  <c r="F482" i="17"/>
  <c r="A483" i="17"/>
  <c r="B483" i="17"/>
  <c r="C483" i="17"/>
  <c r="D483" i="17"/>
  <c r="E483" i="17"/>
  <c r="F483" i="17"/>
  <c r="A484" i="17"/>
  <c r="C484" i="17"/>
  <c r="B484" i="17" s="1"/>
  <c r="D484" i="17"/>
  <c r="E484" i="17"/>
  <c r="F484" i="17"/>
  <c r="A485" i="17"/>
  <c r="B485" i="17"/>
  <c r="C485" i="17"/>
  <c r="D485" i="17"/>
  <c r="E485" i="17"/>
  <c r="F485" i="17"/>
  <c r="A486" i="17"/>
  <c r="C486" i="17"/>
  <c r="B486" i="17" s="1"/>
  <c r="D486" i="17"/>
  <c r="E486" i="17"/>
  <c r="F486" i="17"/>
  <c r="A487" i="17"/>
  <c r="B487" i="17"/>
  <c r="C487" i="17"/>
  <c r="D487" i="17"/>
  <c r="E487" i="17"/>
  <c r="F487" i="17"/>
  <c r="A488" i="17"/>
  <c r="C488" i="17"/>
  <c r="B488" i="17" s="1"/>
  <c r="D488" i="17"/>
  <c r="E488" i="17"/>
  <c r="F488" i="17"/>
  <c r="A489" i="17"/>
  <c r="B489" i="17"/>
  <c r="C489" i="17"/>
  <c r="D489" i="17"/>
  <c r="E489" i="17"/>
  <c r="F489" i="17"/>
  <c r="A490" i="17"/>
  <c r="C490" i="17"/>
  <c r="B490" i="17" s="1"/>
  <c r="D490" i="17"/>
  <c r="E490" i="17"/>
  <c r="F490" i="17"/>
  <c r="A491" i="17"/>
  <c r="B491" i="17"/>
  <c r="C491" i="17"/>
  <c r="D491" i="17"/>
  <c r="E491" i="17"/>
  <c r="F491" i="17"/>
  <c r="A492" i="17"/>
  <c r="C492" i="17"/>
  <c r="B492" i="17" s="1"/>
  <c r="D492" i="17"/>
  <c r="E492" i="17"/>
  <c r="F492" i="17"/>
  <c r="A493" i="17"/>
  <c r="B493" i="17"/>
  <c r="C493" i="17"/>
  <c r="D493" i="17"/>
  <c r="E493" i="17"/>
  <c r="F493" i="17"/>
  <c r="A494" i="17"/>
  <c r="C494" i="17"/>
  <c r="B494" i="17" s="1"/>
  <c r="D494" i="17"/>
  <c r="E494" i="17"/>
  <c r="F494" i="17"/>
  <c r="A495" i="17"/>
  <c r="B495" i="17"/>
  <c r="C495" i="17"/>
  <c r="D495" i="17"/>
  <c r="E495" i="17"/>
  <c r="F495" i="17"/>
  <c r="A496" i="17"/>
  <c r="C496" i="17"/>
  <c r="B496" i="17" s="1"/>
  <c r="D496" i="17"/>
  <c r="E496" i="17"/>
  <c r="F496" i="17"/>
  <c r="A497" i="17"/>
  <c r="B497" i="17"/>
  <c r="C497" i="17"/>
  <c r="D497" i="17"/>
  <c r="E497" i="17"/>
  <c r="F497" i="17"/>
  <c r="A498" i="17"/>
  <c r="C498" i="17"/>
  <c r="B498" i="17" s="1"/>
  <c r="D498" i="17"/>
  <c r="E498" i="17"/>
  <c r="F498" i="17"/>
  <c r="A499" i="17"/>
  <c r="B499" i="17"/>
  <c r="C499" i="17"/>
  <c r="D499" i="17"/>
  <c r="E499" i="17"/>
  <c r="F499" i="17"/>
  <c r="A500" i="17"/>
  <c r="C500" i="17"/>
  <c r="B500" i="17" s="1"/>
  <c r="D500" i="17"/>
  <c r="E500" i="17"/>
  <c r="F500" i="17"/>
  <c r="A501" i="17"/>
  <c r="B501" i="17"/>
  <c r="C501" i="17"/>
  <c r="D501" i="17"/>
  <c r="E501" i="17"/>
  <c r="F501" i="17"/>
  <c r="A502" i="17"/>
  <c r="C502" i="17"/>
  <c r="B502" i="17" s="1"/>
  <c r="D502" i="17"/>
  <c r="E502" i="17"/>
  <c r="F502" i="17"/>
  <c r="A503" i="17"/>
  <c r="B503" i="17"/>
  <c r="C503" i="17"/>
  <c r="D503" i="17"/>
  <c r="E503" i="17"/>
  <c r="F503" i="17"/>
  <c r="A504" i="17"/>
  <c r="C504" i="17"/>
  <c r="B504" i="17" s="1"/>
  <c r="D504" i="17"/>
  <c r="E504" i="17"/>
  <c r="F504" i="17"/>
  <c r="A505" i="17"/>
  <c r="B505" i="17"/>
  <c r="C505" i="17"/>
  <c r="D505" i="17"/>
  <c r="E505" i="17"/>
  <c r="F505" i="17"/>
  <c r="A506" i="17"/>
  <c r="C506" i="17"/>
  <c r="B506" i="17" s="1"/>
  <c r="D506" i="17"/>
  <c r="E506" i="17"/>
  <c r="F506" i="17"/>
  <c r="A507" i="17"/>
  <c r="B507" i="17"/>
  <c r="C507" i="17"/>
  <c r="D507" i="17"/>
  <c r="E507" i="17"/>
  <c r="F507" i="17"/>
  <c r="A508" i="17"/>
  <c r="C508" i="17"/>
  <c r="B508" i="17" s="1"/>
  <c r="D508" i="17"/>
  <c r="E508" i="17"/>
  <c r="F508" i="17"/>
  <c r="A509" i="17"/>
  <c r="B509" i="17"/>
  <c r="C509" i="17"/>
  <c r="D509" i="17"/>
  <c r="E509" i="17"/>
  <c r="F509" i="17"/>
  <c r="A510" i="17"/>
  <c r="C510" i="17"/>
  <c r="B510" i="17" s="1"/>
  <c r="D510" i="17"/>
  <c r="E510" i="17"/>
  <c r="F510" i="17"/>
  <c r="A511" i="17"/>
  <c r="B511" i="17"/>
  <c r="C511" i="17"/>
  <c r="D511" i="17"/>
  <c r="E511" i="17"/>
  <c r="F511" i="17"/>
  <c r="A512" i="17"/>
  <c r="C512" i="17"/>
  <c r="B512" i="17" s="1"/>
  <c r="D512" i="17"/>
  <c r="E512" i="17"/>
  <c r="F512" i="17"/>
  <c r="A513" i="17"/>
  <c r="B513" i="17"/>
  <c r="C513" i="17"/>
  <c r="D513" i="17"/>
  <c r="E513" i="17"/>
  <c r="F513" i="17"/>
  <c r="A514" i="17"/>
  <c r="C514" i="17"/>
  <c r="B514" i="17" s="1"/>
  <c r="D514" i="17"/>
  <c r="E514" i="17"/>
  <c r="F514" i="17"/>
  <c r="A515" i="17"/>
  <c r="B515" i="17"/>
  <c r="C515" i="17"/>
  <c r="D515" i="17"/>
  <c r="E515" i="17"/>
  <c r="F515" i="17"/>
  <c r="A516" i="17"/>
  <c r="C516" i="17"/>
  <c r="B516" i="17" s="1"/>
  <c r="D516" i="17"/>
  <c r="E516" i="17"/>
  <c r="F516" i="17"/>
  <c r="A517" i="17"/>
  <c r="B517" i="17"/>
  <c r="C517" i="17"/>
  <c r="D517" i="17"/>
  <c r="E517" i="17"/>
  <c r="F517" i="17"/>
  <c r="A518" i="17"/>
  <c r="C518" i="17"/>
  <c r="B518" i="17" s="1"/>
  <c r="D518" i="17"/>
  <c r="E518" i="17"/>
  <c r="F518" i="17"/>
  <c r="A519" i="17"/>
  <c r="B519" i="17"/>
  <c r="C519" i="17"/>
  <c r="D519" i="17"/>
  <c r="E519" i="17"/>
  <c r="F519" i="17"/>
  <c r="A520" i="17"/>
  <c r="C520" i="17"/>
  <c r="B520" i="17" s="1"/>
  <c r="D520" i="17"/>
  <c r="E520" i="17"/>
  <c r="F520" i="17"/>
  <c r="A521" i="17"/>
  <c r="B521" i="17"/>
  <c r="C521" i="17"/>
  <c r="D521" i="17"/>
  <c r="E521" i="17"/>
  <c r="F521" i="17"/>
  <c r="A522" i="17"/>
  <c r="C522" i="17"/>
  <c r="B522" i="17" s="1"/>
  <c r="D522" i="17"/>
  <c r="E522" i="17"/>
  <c r="F522" i="17"/>
  <c r="A523" i="17"/>
  <c r="B523" i="17"/>
  <c r="C523" i="17"/>
  <c r="D523" i="17"/>
  <c r="E523" i="17"/>
  <c r="F523" i="17"/>
  <c r="A524" i="17"/>
  <c r="C524" i="17"/>
  <c r="B524" i="17" s="1"/>
  <c r="D524" i="17"/>
  <c r="E524" i="17"/>
  <c r="F524" i="17"/>
  <c r="A525" i="17"/>
  <c r="B525" i="17"/>
  <c r="C525" i="17"/>
  <c r="D525" i="17"/>
  <c r="E525" i="17"/>
  <c r="F525" i="17"/>
  <c r="A526" i="17"/>
  <c r="C526" i="17"/>
  <c r="B526" i="17" s="1"/>
  <c r="D526" i="17"/>
  <c r="E526" i="17"/>
  <c r="F526" i="17"/>
  <c r="A527" i="17"/>
  <c r="B527" i="17"/>
  <c r="C527" i="17"/>
  <c r="D527" i="17"/>
  <c r="E527" i="17"/>
  <c r="F527" i="17"/>
  <c r="A528" i="17"/>
  <c r="C528" i="17"/>
  <c r="B528" i="17" s="1"/>
  <c r="D528" i="17"/>
  <c r="E528" i="17"/>
  <c r="F528" i="17"/>
  <c r="A529" i="17"/>
  <c r="B529" i="17"/>
  <c r="C529" i="17"/>
  <c r="D529" i="17"/>
  <c r="E529" i="17"/>
  <c r="F529" i="17"/>
  <c r="A530" i="17"/>
  <c r="C530" i="17"/>
  <c r="B530" i="17" s="1"/>
  <c r="D530" i="17"/>
  <c r="E530" i="17"/>
  <c r="F530" i="17"/>
  <c r="A531" i="17"/>
  <c r="B531" i="17"/>
  <c r="C531" i="17"/>
  <c r="D531" i="17"/>
  <c r="E531" i="17"/>
  <c r="F531" i="17"/>
  <c r="A532" i="17"/>
  <c r="C532" i="17"/>
  <c r="B532" i="17" s="1"/>
  <c r="D532" i="17"/>
  <c r="E532" i="17"/>
  <c r="F532" i="17"/>
  <c r="A533" i="17"/>
  <c r="B533" i="17"/>
  <c r="C533" i="17"/>
  <c r="D533" i="17"/>
  <c r="E533" i="17"/>
  <c r="F533" i="17"/>
  <c r="A534" i="17"/>
  <c r="C534" i="17"/>
  <c r="B534" i="17" s="1"/>
  <c r="D534" i="17"/>
  <c r="E534" i="17"/>
  <c r="F534" i="17"/>
  <c r="A535" i="17"/>
  <c r="B535" i="17"/>
  <c r="C535" i="17"/>
  <c r="D535" i="17"/>
  <c r="E535" i="17"/>
  <c r="F535" i="17"/>
  <c r="A537" i="17"/>
  <c r="A538" i="17"/>
  <c r="C538" i="17"/>
  <c r="B538" i="17" s="1"/>
  <c r="D538" i="17"/>
  <c r="E538" i="17"/>
  <c r="F538" i="17"/>
  <c r="A539" i="17"/>
  <c r="C539" i="17"/>
  <c r="B539" i="17" s="1"/>
  <c r="D539" i="17"/>
  <c r="E539" i="17"/>
  <c r="F539" i="17"/>
  <c r="A540" i="17"/>
  <c r="C540" i="17"/>
  <c r="B540" i="17" s="1"/>
  <c r="D540" i="17"/>
  <c r="E540" i="17"/>
  <c r="F540" i="17"/>
  <c r="A541" i="17"/>
  <c r="C541" i="17"/>
  <c r="B541" i="17" s="1"/>
  <c r="D541" i="17"/>
  <c r="E541" i="17"/>
  <c r="F541" i="17"/>
  <c r="A542" i="17"/>
  <c r="C542" i="17"/>
  <c r="B542" i="17" s="1"/>
  <c r="D542" i="17"/>
  <c r="E542" i="17"/>
  <c r="F542" i="17"/>
  <c r="A543" i="17"/>
  <c r="C543" i="17"/>
  <c r="B543" i="17" s="1"/>
  <c r="D543" i="17"/>
  <c r="E543" i="17"/>
  <c r="F543" i="17"/>
  <c r="A544" i="17"/>
  <c r="C544" i="17"/>
  <c r="B544" i="17" s="1"/>
  <c r="D544" i="17"/>
  <c r="E544" i="17"/>
  <c r="F544" i="17"/>
  <c r="A545" i="17"/>
  <c r="C545" i="17"/>
  <c r="B545" i="17" s="1"/>
  <c r="D545" i="17"/>
  <c r="E545" i="17"/>
  <c r="F545" i="17"/>
  <c r="A546" i="17"/>
  <c r="C546" i="17"/>
  <c r="B546" i="17" s="1"/>
  <c r="D546" i="17"/>
  <c r="E546" i="17"/>
  <c r="F546" i="17"/>
  <c r="A547" i="17"/>
  <c r="C547" i="17"/>
  <c r="B547" i="17" s="1"/>
  <c r="D547" i="17"/>
  <c r="E547" i="17"/>
  <c r="F547" i="17"/>
  <c r="A548" i="17"/>
  <c r="C548" i="17"/>
  <c r="B548" i="17" s="1"/>
  <c r="D548" i="17"/>
  <c r="E548" i="17"/>
  <c r="F548" i="17"/>
  <c r="A549" i="17"/>
  <c r="C549" i="17"/>
  <c r="B549" i="17" s="1"/>
  <c r="D549" i="17"/>
  <c r="E549" i="17"/>
  <c r="F549" i="17"/>
  <c r="A550" i="17"/>
  <c r="C550" i="17"/>
  <c r="B550" i="17" s="1"/>
  <c r="D550" i="17"/>
  <c r="E550" i="17"/>
  <c r="F550" i="17"/>
  <c r="A551" i="17"/>
  <c r="C551" i="17"/>
  <c r="B551" i="17" s="1"/>
  <c r="D551" i="17"/>
  <c r="E551" i="17"/>
  <c r="F551" i="17"/>
  <c r="A552" i="17"/>
  <c r="C552" i="17"/>
  <c r="B552" i="17" s="1"/>
  <c r="D552" i="17"/>
  <c r="E552" i="17"/>
  <c r="F552" i="17"/>
  <c r="A553" i="17"/>
  <c r="C553" i="17"/>
  <c r="B553" i="17" s="1"/>
  <c r="D553" i="17"/>
  <c r="E553" i="17"/>
  <c r="F553" i="17"/>
  <c r="A554" i="17"/>
  <c r="C554" i="17"/>
  <c r="B554" i="17" s="1"/>
  <c r="D554" i="17"/>
  <c r="E554" i="17"/>
  <c r="F554" i="17"/>
  <c r="A555" i="17"/>
  <c r="C555" i="17"/>
  <c r="B555" i="17" s="1"/>
  <c r="D555" i="17"/>
  <c r="E555" i="17"/>
  <c r="F555" i="17"/>
  <c r="A556" i="17"/>
  <c r="C556" i="17"/>
  <c r="B556" i="17" s="1"/>
  <c r="D556" i="17"/>
  <c r="E556" i="17"/>
  <c r="F556" i="17"/>
  <c r="A557" i="17"/>
  <c r="C557" i="17"/>
  <c r="B557" i="17" s="1"/>
  <c r="D557" i="17"/>
  <c r="E557" i="17"/>
  <c r="F557" i="17"/>
  <c r="A558" i="17"/>
  <c r="C558" i="17"/>
  <c r="B558" i="17" s="1"/>
  <c r="D558" i="17"/>
  <c r="E558" i="17"/>
  <c r="F558" i="17"/>
  <c r="A559" i="17"/>
  <c r="C559" i="17"/>
  <c r="B559" i="17" s="1"/>
  <c r="D559" i="17"/>
  <c r="E559" i="17"/>
  <c r="F559" i="17"/>
  <c r="A560" i="17"/>
  <c r="C560" i="17"/>
  <c r="B560" i="17" s="1"/>
  <c r="D560" i="17"/>
  <c r="E560" i="17"/>
  <c r="F560" i="17"/>
  <c r="A561" i="17"/>
  <c r="C561" i="17"/>
  <c r="B561" i="17" s="1"/>
  <c r="D561" i="17"/>
  <c r="E561" i="17"/>
  <c r="F561" i="17"/>
  <c r="A562" i="17"/>
  <c r="C562" i="17"/>
  <c r="B562" i="17" s="1"/>
  <c r="D562" i="17"/>
  <c r="E562" i="17"/>
  <c r="F562" i="17"/>
  <c r="A563" i="17"/>
  <c r="C563" i="17"/>
  <c r="B563" i="17" s="1"/>
  <c r="D563" i="17"/>
  <c r="E563" i="17"/>
  <c r="F563" i="17"/>
  <c r="A564" i="17"/>
  <c r="C564" i="17"/>
  <c r="B564" i="17" s="1"/>
  <c r="D564" i="17"/>
  <c r="E564" i="17"/>
  <c r="F564" i="17"/>
  <c r="A565" i="17"/>
  <c r="C565" i="17"/>
  <c r="B565" i="17" s="1"/>
  <c r="D565" i="17"/>
  <c r="E565" i="17"/>
  <c r="F565" i="17"/>
  <c r="A566" i="17"/>
  <c r="C566" i="17"/>
  <c r="B566" i="17" s="1"/>
  <c r="D566" i="17"/>
  <c r="E566" i="17"/>
  <c r="F566" i="17"/>
  <c r="A567" i="17"/>
  <c r="C567" i="17"/>
  <c r="B567" i="17" s="1"/>
  <c r="D567" i="17"/>
  <c r="E567" i="17"/>
  <c r="F567" i="17"/>
  <c r="A568" i="17"/>
  <c r="C568" i="17"/>
  <c r="B568" i="17" s="1"/>
  <c r="D568" i="17"/>
  <c r="E568" i="17"/>
  <c r="F568" i="17"/>
  <c r="A569" i="17"/>
  <c r="C569" i="17"/>
  <c r="B569" i="17" s="1"/>
  <c r="D569" i="17"/>
  <c r="E569" i="17"/>
  <c r="F569" i="17"/>
  <c r="A570" i="17"/>
  <c r="C570" i="17"/>
  <c r="B570" i="17" s="1"/>
  <c r="D570" i="17"/>
  <c r="E570" i="17"/>
  <c r="F570" i="17"/>
  <c r="A571" i="17"/>
  <c r="C571" i="17"/>
  <c r="B571" i="17" s="1"/>
  <c r="D571" i="17"/>
  <c r="E571" i="17"/>
  <c r="F571" i="17"/>
  <c r="A572" i="17"/>
  <c r="C572" i="17"/>
  <c r="B572" i="17" s="1"/>
  <c r="D572" i="17"/>
  <c r="E572" i="17"/>
  <c r="F572" i="17"/>
  <c r="A573" i="17"/>
  <c r="C573" i="17"/>
  <c r="B573" i="17" s="1"/>
  <c r="D573" i="17"/>
  <c r="E573" i="17"/>
  <c r="F573" i="17"/>
  <c r="A574" i="17"/>
  <c r="C574" i="17"/>
  <c r="B574" i="17" s="1"/>
  <c r="D574" i="17"/>
  <c r="E574" i="17"/>
  <c r="F574" i="17"/>
  <c r="A575" i="17"/>
  <c r="C575" i="17"/>
  <c r="B575" i="17" s="1"/>
  <c r="D575" i="17"/>
  <c r="E575" i="17"/>
  <c r="F575" i="17"/>
  <c r="A576" i="17"/>
  <c r="C576" i="17"/>
  <c r="B576" i="17" s="1"/>
  <c r="D576" i="17"/>
  <c r="E576" i="17"/>
  <c r="F576" i="17"/>
  <c r="A577" i="17"/>
  <c r="C577" i="17"/>
  <c r="B577" i="17" s="1"/>
  <c r="D577" i="17"/>
  <c r="E577" i="17"/>
  <c r="F577" i="17"/>
  <c r="A578" i="17"/>
  <c r="C578" i="17"/>
  <c r="B578" i="17" s="1"/>
  <c r="D578" i="17"/>
  <c r="E578" i="17"/>
  <c r="F578" i="17"/>
  <c r="A579" i="17"/>
  <c r="C579" i="17"/>
  <c r="B579" i="17" s="1"/>
  <c r="D579" i="17"/>
  <c r="E579" i="17"/>
  <c r="F579" i="17"/>
  <c r="A580" i="17"/>
  <c r="C580" i="17"/>
  <c r="B580" i="17" s="1"/>
  <c r="D580" i="17"/>
  <c r="E580" i="17"/>
  <c r="F580" i="17"/>
  <c r="A581" i="17"/>
  <c r="C581" i="17"/>
  <c r="B581" i="17" s="1"/>
  <c r="D581" i="17"/>
  <c r="E581" i="17"/>
  <c r="F581" i="17"/>
  <c r="A582" i="17"/>
  <c r="B582" i="17"/>
  <c r="C582" i="17"/>
  <c r="D582" i="17"/>
  <c r="E582" i="17"/>
  <c r="F582" i="17"/>
  <c r="A583" i="17"/>
  <c r="C583" i="17"/>
  <c r="B583" i="17" s="1"/>
  <c r="D583" i="17"/>
  <c r="E583" i="17"/>
  <c r="F583" i="17"/>
  <c r="A584" i="17"/>
  <c r="C584" i="17"/>
  <c r="B584" i="17" s="1"/>
  <c r="D584" i="17"/>
  <c r="E584" i="17"/>
  <c r="F584" i="17"/>
  <c r="A585" i="17"/>
  <c r="C585" i="17"/>
  <c r="B585" i="17" s="1"/>
  <c r="D585" i="17"/>
  <c r="E585" i="17"/>
  <c r="F585" i="17"/>
  <c r="A586" i="17"/>
  <c r="B586" i="17"/>
  <c r="C586" i="17"/>
  <c r="D586" i="17"/>
  <c r="E586" i="17"/>
  <c r="F586" i="17"/>
  <c r="A587" i="17"/>
  <c r="C587" i="17"/>
  <c r="B587" i="17" s="1"/>
  <c r="D587" i="17"/>
  <c r="E587" i="17"/>
  <c r="F587" i="17"/>
  <c r="A588" i="17"/>
  <c r="C588" i="17"/>
  <c r="B588" i="17" s="1"/>
  <c r="D588" i="17"/>
  <c r="E588" i="17"/>
  <c r="F588" i="17"/>
  <c r="A589" i="17"/>
  <c r="C589" i="17"/>
  <c r="B589" i="17" s="1"/>
  <c r="D589" i="17"/>
  <c r="E589" i="17"/>
  <c r="F589" i="17"/>
  <c r="A590" i="17"/>
  <c r="B590" i="17"/>
  <c r="C590" i="17"/>
  <c r="D590" i="17"/>
  <c r="E590" i="17"/>
  <c r="F590" i="17"/>
  <c r="A591" i="17"/>
  <c r="C591" i="17"/>
  <c r="B591" i="17" s="1"/>
  <c r="D591" i="17"/>
  <c r="E591" i="17"/>
  <c r="F591" i="17"/>
  <c r="A592" i="17"/>
  <c r="C592" i="17"/>
  <c r="B592" i="17" s="1"/>
  <c r="D592" i="17"/>
  <c r="E592" i="17"/>
  <c r="F592" i="17"/>
  <c r="A593" i="17"/>
  <c r="C593" i="17"/>
  <c r="B593" i="17" s="1"/>
  <c r="D593" i="17"/>
  <c r="E593" i="17"/>
  <c r="F593" i="17"/>
  <c r="A594" i="17"/>
  <c r="C594" i="17"/>
  <c r="B594" i="17" s="1"/>
  <c r="D594" i="17"/>
  <c r="E594" i="17"/>
  <c r="F594" i="17"/>
  <c r="A595" i="17"/>
  <c r="C595" i="17"/>
  <c r="B595" i="17" s="1"/>
  <c r="D595" i="17"/>
  <c r="E595" i="17"/>
  <c r="F595" i="17"/>
  <c r="A596" i="17"/>
  <c r="C596" i="17"/>
  <c r="B596" i="17" s="1"/>
  <c r="D596" i="17"/>
  <c r="E596" i="17"/>
  <c r="F596" i="17"/>
  <c r="A597" i="17"/>
  <c r="C597" i="17"/>
  <c r="B597" i="17" s="1"/>
  <c r="D597" i="17"/>
  <c r="E597" i="17"/>
  <c r="F597" i="17"/>
  <c r="A598" i="17"/>
  <c r="B598" i="17"/>
  <c r="C598" i="17"/>
  <c r="D598" i="17"/>
  <c r="E598" i="17"/>
  <c r="F598" i="17"/>
  <c r="A599" i="17"/>
  <c r="C599" i="17"/>
  <c r="B599" i="17" s="1"/>
  <c r="D599" i="17"/>
  <c r="E599" i="17"/>
  <c r="F599" i="17"/>
  <c r="A600" i="17"/>
  <c r="C600" i="17"/>
  <c r="B600" i="17" s="1"/>
  <c r="D600" i="17"/>
  <c r="E600" i="17"/>
  <c r="F600" i="17"/>
  <c r="A601" i="17"/>
  <c r="C601" i="17"/>
  <c r="B601" i="17" s="1"/>
  <c r="D601" i="17"/>
  <c r="E601" i="17"/>
  <c r="F601" i="17"/>
  <c r="A602" i="17"/>
  <c r="C602" i="17"/>
  <c r="B602" i="17" s="1"/>
  <c r="D602" i="17"/>
  <c r="E602" i="17"/>
  <c r="F602" i="17"/>
  <c r="A603" i="17"/>
  <c r="C603" i="17"/>
  <c r="B603" i="17" s="1"/>
  <c r="D603" i="17"/>
  <c r="E603" i="17"/>
  <c r="F603" i="17"/>
  <c r="A604" i="17"/>
  <c r="C604" i="17"/>
  <c r="B604" i="17" s="1"/>
  <c r="D604" i="17"/>
  <c r="E604" i="17"/>
  <c r="F604" i="17"/>
  <c r="A605" i="17"/>
  <c r="C605" i="17"/>
  <c r="B605" i="17" s="1"/>
  <c r="D605" i="17"/>
  <c r="E605" i="17"/>
  <c r="F605" i="17"/>
  <c r="A606" i="17"/>
  <c r="B606" i="17"/>
  <c r="C606" i="17"/>
  <c r="D606" i="17"/>
  <c r="E606" i="17"/>
  <c r="F606" i="17"/>
  <c r="A607" i="17"/>
  <c r="C607" i="17"/>
  <c r="B607" i="17" s="1"/>
  <c r="D607" i="17"/>
  <c r="E607" i="17"/>
  <c r="F607" i="17"/>
  <c r="A608" i="17"/>
  <c r="C608" i="17"/>
  <c r="B608" i="17" s="1"/>
  <c r="D608" i="17"/>
  <c r="E608" i="17"/>
  <c r="F608" i="17"/>
  <c r="A609" i="17"/>
  <c r="C609" i="17"/>
  <c r="B609" i="17" s="1"/>
  <c r="D609" i="17"/>
  <c r="E609" i="17"/>
  <c r="F609" i="17"/>
  <c r="A610" i="17"/>
  <c r="C610" i="17"/>
  <c r="B610" i="17" s="1"/>
  <c r="D610" i="17"/>
  <c r="E610" i="17"/>
  <c r="F610" i="17"/>
  <c r="A611" i="17"/>
  <c r="C611" i="17"/>
  <c r="B611" i="17" s="1"/>
  <c r="D611" i="17"/>
  <c r="E611" i="17"/>
  <c r="F611" i="17"/>
  <c r="A612" i="17"/>
  <c r="C612" i="17"/>
  <c r="B612" i="17" s="1"/>
  <c r="D612" i="17"/>
  <c r="E612" i="17"/>
  <c r="F612" i="17"/>
  <c r="A613" i="17"/>
  <c r="C613" i="17"/>
  <c r="B613" i="17" s="1"/>
  <c r="D613" i="17"/>
  <c r="E613" i="17"/>
  <c r="F613" i="17"/>
  <c r="A614" i="17"/>
  <c r="B614" i="17"/>
  <c r="C614" i="17"/>
  <c r="D614" i="17"/>
  <c r="E614" i="17"/>
  <c r="F614" i="17"/>
  <c r="A615" i="17"/>
  <c r="C615" i="17"/>
  <c r="B615" i="17" s="1"/>
  <c r="D615" i="17"/>
  <c r="E615" i="17"/>
  <c r="F615" i="17"/>
  <c r="A616" i="17"/>
  <c r="C616" i="17"/>
  <c r="B616" i="17" s="1"/>
  <c r="D616" i="17"/>
  <c r="E616" i="17"/>
  <c r="F616" i="17"/>
  <c r="A617" i="17"/>
  <c r="C617" i="17"/>
  <c r="B617" i="17" s="1"/>
  <c r="D617" i="17"/>
  <c r="E617" i="17"/>
  <c r="F617" i="17"/>
  <c r="A618" i="17"/>
  <c r="C618" i="17"/>
  <c r="B618" i="17" s="1"/>
  <c r="D618" i="17"/>
  <c r="E618" i="17"/>
  <c r="F618" i="17"/>
  <c r="A619" i="17"/>
  <c r="C619" i="17"/>
  <c r="B619" i="17" s="1"/>
  <c r="D619" i="17"/>
  <c r="E619" i="17"/>
  <c r="F619" i="17"/>
  <c r="A620" i="17"/>
  <c r="C620" i="17"/>
  <c r="B620" i="17" s="1"/>
  <c r="D620" i="17"/>
  <c r="E620" i="17"/>
  <c r="F620" i="17"/>
  <c r="A621" i="17"/>
  <c r="C621" i="17"/>
  <c r="B621" i="17" s="1"/>
  <c r="D621" i="17"/>
  <c r="E621" i="17"/>
  <c r="F621" i="17"/>
  <c r="A622" i="17"/>
  <c r="B622" i="17"/>
  <c r="C622" i="17"/>
  <c r="D622" i="17"/>
  <c r="E622" i="17"/>
  <c r="F622" i="17"/>
  <c r="A623" i="17"/>
  <c r="C623" i="17"/>
  <c r="B623" i="17" s="1"/>
  <c r="D623" i="17"/>
  <c r="E623" i="17"/>
  <c r="F623" i="17"/>
  <c r="A624" i="17"/>
  <c r="C624" i="17"/>
  <c r="B624" i="17" s="1"/>
  <c r="D624" i="17"/>
  <c r="E624" i="17"/>
  <c r="F624" i="17"/>
  <c r="A625" i="17"/>
  <c r="C625" i="17"/>
  <c r="B625" i="17" s="1"/>
  <c r="D625" i="17"/>
  <c r="E625" i="17"/>
  <c r="F625" i="17"/>
  <c r="A626" i="17"/>
  <c r="B626" i="17"/>
  <c r="C626" i="17"/>
  <c r="D626" i="17"/>
  <c r="E626" i="17"/>
  <c r="F626" i="17"/>
  <c r="A627" i="17"/>
  <c r="C627" i="17"/>
  <c r="B627" i="17" s="1"/>
  <c r="D627" i="17"/>
  <c r="E627" i="17"/>
  <c r="F627" i="17"/>
  <c r="A628" i="17"/>
  <c r="C628" i="17"/>
  <c r="B628" i="17" s="1"/>
  <c r="D628" i="17"/>
  <c r="E628" i="17"/>
  <c r="F628" i="17"/>
  <c r="A629" i="17"/>
  <c r="C629" i="17"/>
  <c r="B629" i="17" s="1"/>
  <c r="D629" i="17"/>
  <c r="E629" i="17"/>
  <c r="F629" i="17"/>
  <c r="A630" i="17"/>
  <c r="B630" i="17"/>
  <c r="C630" i="17"/>
  <c r="D630" i="17"/>
  <c r="E630" i="17"/>
  <c r="F630" i="17"/>
  <c r="A631" i="17"/>
  <c r="C631" i="17"/>
  <c r="B631" i="17" s="1"/>
  <c r="D631" i="17"/>
  <c r="E631" i="17"/>
  <c r="F631" i="17"/>
  <c r="A632" i="17"/>
  <c r="C632" i="17"/>
  <c r="B632" i="17" s="1"/>
  <c r="D632" i="17"/>
  <c r="E632" i="17"/>
  <c r="F632" i="17"/>
  <c r="A633" i="17"/>
  <c r="C633" i="17"/>
  <c r="B633" i="17" s="1"/>
  <c r="D633" i="17"/>
  <c r="E633" i="17"/>
  <c r="F633" i="17"/>
  <c r="A634" i="17"/>
  <c r="C634" i="17"/>
  <c r="B634" i="17" s="1"/>
  <c r="D634" i="17"/>
  <c r="E634" i="17"/>
  <c r="F634" i="17"/>
  <c r="A635" i="17"/>
  <c r="C635" i="17"/>
  <c r="B635" i="17" s="1"/>
  <c r="D635" i="17"/>
  <c r="E635" i="17"/>
  <c r="F635" i="17"/>
  <c r="A636" i="17"/>
  <c r="C636" i="17"/>
  <c r="B636" i="17" s="1"/>
  <c r="D636" i="17"/>
  <c r="E636" i="17"/>
  <c r="F636" i="17"/>
  <c r="A637" i="17"/>
  <c r="C637" i="17"/>
  <c r="B637" i="17" s="1"/>
  <c r="D637" i="17"/>
  <c r="E637" i="17"/>
  <c r="F637" i="17"/>
  <c r="A638" i="17"/>
  <c r="B638" i="17"/>
  <c r="C638" i="17"/>
  <c r="D638" i="17"/>
  <c r="E638" i="17"/>
  <c r="F638" i="17"/>
  <c r="A639" i="17"/>
  <c r="C639" i="17"/>
  <c r="B639" i="17" s="1"/>
  <c r="D639" i="17"/>
  <c r="E639" i="17"/>
  <c r="F639" i="17"/>
  <c r="A640" i="17"/>
  <c r="C640" i="17"/>
  <c r="B640" i="17" s="1"/>
  <c r="D640" i="17"/>
  <c r="E640" i="17"/>
  <c r="F640" i="17"/>
  <c r="A641" i="17"/>
  <c r="C641" i="17"/>
  <c r="B641" i="17" s="1"/>
  <c r="D641" i="17"/>
  <c r="E641" i="17"/>
  <c r="F641" i="17"/>
  <c r="A642" i="17"/>
  <c r="B642" i="17"/>
  <c r="C642" i="17"/>
  <c r="D642" i="17"/>
  <c r="E642" i="17"/>
  <c r="F642" i="17"/>
  <c r="A643" i="17"/>
  <c r="C643" i="17"/>
  <c r="B643" i="17" s="1"/>
  <c r="D643" i="17"/>
  <c r="E643" i="17"/>
  <c r="F643" i="17"/>
  <c r="A644" i="17"/>
  <c r="C644" i="17"/>
  <c r="B644" i="17" s="1"/>
  <c r="D644" i="17"/>
  <c r="E644" i="17"/>
  <c r="F644" i="17"/>
  <c r="A645" i="17"/>
  <c r="C645" i="17"/>
  <c r="B645" i="17" s="1"/>
  <c r="D645" i="17"/>
  <c r="E645" i="17"/>
  <c r="F645" i="17"/>
  <c r="A646" i="17"/>
  <c r="B646" i="17"/>
  <c r="C646" i="17"/>
  <c r="D646" i="17"/>
  <c r="E646" i="17"/>
  <c r="F646" i="17"/>
  <c r="A647" i="17"/>
  <c r="C647" i="17"/>
  <c r="B647" i="17" s="1"/>
  <c r="D647" i="17"/>
  <c r="E647" i="17"/>
  <c r="F647" i="17"/>
  <c r="A648" i="17"/>
  <c r="C648" i="17"/>
  <c r="B648" i="17" s="1"/>
  <c r="D648" i="17"/>
  <c r="E648" i="17"/>
  <c r="F648" i="17"/>
  <c r="A649" i="17"/>
  <c r="C649" i="17"/>
  <c r="B649" i="17" s="1"/>
  <c r="D649" i="17"/>
  <c r="E649" i="17"/>
  <c r="F649" i="17"/>
  <c r="A650" i="17"/>
  <c r="C650" i="17"/>
  <c r="B650" i="17" s="1"/>
  <c r="D650" i="17"/>
  <c r="E650" i="17"/>
  <c r="F650" i="17"/>
  <c r="A651" i="17"/>
  <c r="C651" i="17"/>
  <c r="B651" i="17" s="1"/>
  <c r="D651" i="17"/>
  <c r="E651" i="17"/>
  <c r="F651" i="17"/>
  <c r="A652" i="17"/>
  <c r="C652" i="17"/>
  <c r="B652" i="17" s="1"/>
  <c r="D652" i="17"/>
  <c r="E652" i="17"/>
  <c r="F652" i="17"/>
  <c r="A653" i="17"/>
  <c r="C653" i="17"/>
  <c r="B653" i="17" s="1"/>
  <c r="D653" i="17"/>
  <c r="E653" i="17"/>
  <c r="F653" i="17"/>
  <c r="A654" i="17"/>
  <c r="B654" i="17"/>
  <c r="C654" i="17"/>
  <c r="D654" i="17"/>
  <c r="E654" i="17"/>
  <c r="F654" i="17"/>
  <c r="A655" i="17"/>
  <c r="C655" i="17"/>
  <c r="B655" i="17" s="1"/>
  <c r="D655" i="17"/>
  <c r="E655" i="17"/>
  <c r="F655" i="17"/>
  <c r="A656" i="17"/>
  <c r="C656" i="17"/>
  <c r="B656" i="17" s="1"/>
  <c r="D656" i="17"/>
  <c r="E656" i="17"/>
  <c r="F656" i="17"/>
  <c r="A657" i="17"/>
  <c r="C657" i="17"/>
  <c r="B657" i="17" s="1"/>
  <c r="D657" i="17"/>
  <c r="E657" i="17"/>
  <c r="F657" i="17"/>
  <c r="A658" i="17"/>
  <c r="B658" i="17"/>
  <c r="C658" i="17"/>
  <c r="D658" i="17"/>
  <c r="E658" i="17"/>
  <c r="F658" i="17"/>
  <c r="A659" i="17"/>
  <c r="C659" i="17"/>
  <c r="B659" i="17" s="1"/>
  <c r="D659" i="17"/>
  <c r="E659" i="17"/>
  <c r="F659" i="17"/>
  <c r="A660" i="17"/>
  <c r="C660" i="17"/>
  <c r="B660" i="17" s="1"/>
  <c r="D660" i="17"/>
  <c r="E660" i="17"/>
  <c r="F660" i="17"/>
  <c r="A661" i="17"/>
  <c r="C661" i="17"/>
  <c r="B661" i="17" s="1"/>
  <c r="D661" i="17"/>
  <c r="E661" i="17"/>
  <c r="F661" i="17"/>
  <c r="A662" i="17"/>
  <c r="B662" i="17"/>
  <c r="C662" i="17"/>
  <c r="D662" i="17"/>
  <c r="E662" i="17"/>
  <c r="F662" i="17"/>
  <c r="A663" i="17"/>
  <c r="C663" i="17"/>
  <c r="B663" i="17" s="1"/>
  <c r="D663" i="17"/>
  <c r="E663" i="17"/>
  <c r="F663" i="17"/>
  <c r="A664" i="17"/>
  <c r="C664" i="17"/>
  <c r="B664" i="17" s="1"/>
  <c r="D664" i="17"/>
  <c r="E664" i="17"/>
  <c r="F664" i="17"/>
  <c r="A665" i="17"/>
  <c r="C665" i="17"/>
  <c r="B665" i="17" s="1"/>
  <c r="D665" i="17"/>
  <c r="E665" i="17"/>
  <c r="F665" i="17"/>
  <c r="A666" i="17"/>
  <c r="C666" i="17"/>
  <c r="B666" i="17" s="1"/>
  <c r="D666" i="17"/>
  <c r="E666" i="17"/>
  <c r="F666" i="17"/>
  <c r="A667" i="17"/>
  <c r="C667" i="17"/>
  <c r="B667" i="17" s="1"/>
  <c r="D667" i="17"/>
  <c r="E667" i="17"/>
  <c r="F667" i="17"/>
  <c r="A668" i="17"/>
  <c r="C668" i="17"/>
  <c r="B668" i="17" s="1"/>
  <c r="D668" i="17"/>
  <c r="E668" i="17"/>
  <c r="F668" i="17"/>
  <c r="A669" i="17"/>
  <c r="C669" i="17"/>
  <c r="B669" i="17" s="1"/>
  <c r="D669" i="17"/>
  <c r="E669" i="17"/>
  <c r="F669" i="17"/>
  <c r="A3" i="17"/>
  <c r="A4" i="17"/>
  <c r="A5" i="17"/>
  <c r="W161" i="17"/>
  <c r="V161" i="17"/>
  <c r="U161" i="17"/>
  <c r="T161" i="17"/>
  <c r="S161" i="17"/>
  <c r="R161" i="17"/>
  <c r="Q161" i="17"/>
  <c r="P161" i="17"/>
  <c r="O161" i="17"/>
  <c r="N161" i="17"/>
  <c r="C159" i="18" l="1"/>
  <c r="B159" i="18" s="1"/>
  <c r="A159" i="18"/>
  <c r="C158" i="18"/>
  <c r="A158" i="18"/>
  <c r="C157" i="18"/>
  <c r="B157" i="18" s="1"/>
  <c r="A157" i="18"/>
  <c r="C156" i="18"/>
  <c r="A156" i="18"/>
  <c r="C155" i="18"/>
  <c r="B155" i="18" s="1"/>
  <c r="A155" i="18"/>
  <c r="C154" i="18"/>
  <c r="A154" i="18"/>
  <c r="C153" i="18"/>
  <c r="B153" i="18" s="1"/>
  <c r="A153" i="18"/>
  <c r="C152" i="18"/>
  <c r="A152" i="18"/>
  <c r="C151" i="18"/>
  <c r="B151" i="18" s="1"/>
  <c r="A151" i="18"/>
  <c r="C150" i="18"/>
  <c r="A150" i="18"/>
  <c r="C149" i="18"/>
  <c r="B149" i="18" s="1"/>
  <c r="A149" i="18"/>
  <c r="C148" i="18"/>
  <c r="A148" i="18"/>
  <c r="C147" i="18"/>
  <c r="B147" i="18" s="1"/>
  <c r="A147" i="18"/>
  <c r="C146" i="18"/>
  <c r="A146" i="18"/>
  <c r="C145" i="18"/>
  <c r="B145" i="18" s="1"/>
  <c r="A145" i="18"/>
  <c r="C144" i="18"/>
  <c r="A144" i="18"/>
  <c r="C143" i="18"/>
  <c r="B143" i="18" s="1"/>
  <c r="A143" i="18"/>
  <c r="C142" i="18"/>
  <c r="A142" i="18"/>
  <c r="C141" i="18"/>
  <c r="B141" i="18" s="1"/>
  <c r="A141" i="18"/>
  <c r="C140" i="18"/>
  <c r="A140" i="18"/>
  <c r="C139" i="18"/>
  <c r="B139" i="18" s="1"/>
  <c r="A139" i="18"/>
  <c r="C138" i="18"/>
  <c r="A138" i="18"/>
  <c r="C137" i="18"/>
  <c r="B137" i="18" s="1"/>
  <c r="A137" i="18"/>
  <c r="C136" i="18"/>
  <c r="A136" i="18"/>
  <c r="C135" i="18"/>
  <c r="B135" i="18" s="1"/>
  <c r="A135" i="18"/>
  <c r="C134" i="18"/>
  <c r="A134" i="18"/>
  <c r="C133" i="18"/>
  <c r="B133" i="18" s="1"/>
  <c r="A133" i="18"/>
  <c r="C132" i="18"/>
  <c r="A132" i="18"/>
  <c r="C131" i="18"/>
  <c r="B131" i="18" s="1"/>
  <c r="A131" i="18"/>
  <c r="C130" i="18"/>
  <c r="A130" i="18"/>
  <c r="C129" i="18"/>
  <c r="B129" i="18" s="1"/>
  <c r="A129" i="18"/>
  <c r="C128" i="18"/>
  <c r="A128" i="18"/>
  <c r="C127" i="18"/>
  <c r="B127" i="18" s="1"/>
  <c r="A127" i="18"/>
  <c r="C126" i="18"/>
  <c r="A126" i="18"/>
  <c r="C125" i="18"/>
  <c r="B125" i="18" s="1"/>
  <c r="A125" i="18"/>
  <c r="C124" i="18"/>
  <c r="A124" i="18"/>
  <c r="C123" i="18"/>
  <c r="B123" i="18" s="1"/>
  <c r="A123" i="18"/>
  <c r="C122" i="18"/>
  <c r="A122" i="18"/>
  <c r="C121" i="18"/>
  <c r="B121" i="18" s="1"/>
  <c r="A121" i="18"/>
  <c r="C120" i="18"/>
  <c r="A120" i="18"/>
  <c r="C119" i="18"/>
  <c r="B119" i="18" s="1"/>
  <c r="A119" i="18"/>
  <c r="C118" i="18"/>
  <c r="A118" i="18"/>
  <c r="C117" i="18"/>
  <c r="B117" i="18" s="1"/>
  <c r="A117" i="18"/>
  <c r="C116" i="18"/>
  <c r="A116" i="18"/>
  <c r="C115" i="18"/>
  <c r="B115" i="18" s="1"/>
  <c r="A115" i="18"/>
  <c r="C114" i="18"/>
  <c r="A114" i="18"/>
  <c r="C113" i="18"/>
  <c r="B113" i="18" s="1"/>
  <c r="A113" i="18"/>
  <c r="C112" i="18"/>
  <c r="A112" i="18"/>
  <c r="C111" i="18"/>
  <c r="B111" i="18" s="1"/>
  <c r="A111" i="18"/>
  <c r="C110" i="18"/>
  <c r="A110" i="18"/>
  <c r="C109" i="18"/>
  <c r="B109" i="18" s="1"/>
  <c r="A109" i="18"/>
  <c r="C108" i="18"/>
  <c r="A108" i="18"/>
  <c r="C107" i="18"/>
  <c r="B107" i="18" s="1"/>
  <c r="A107" i="18"/>
  <c r="C106" i="18"/>
  <c r="A106" i="18"/>
  <c r="C105" i="18"/>
  <c r="B105" i="18" s="1"/>
  <c r="A105" i="18"/>
  <c r="C104" i="18"/>
  <c r="A104" i="18"/>
  <c r="C103" i="18"/>
  <c r="B103" i="18" s="1"/>
  <c r="A103" i="18"/>
  <c r="C102" i="18"/>
  <c r="A102" i="18"/>
  <c r="C101" i="18"/>
  <c r="B101" i="18" s="1"/>
  <c r="A101" i="18"/>
  <c r="C100" i="18"/>
  <c r="A100" i="18"/>
  <c r="C99" i="18"/>
  <c r="B99" i="18" s="1"/>
  <c r="A99" i="18"/>
  <c r="C98" i="18"/>
  <c r="A98" i="18"/>
  <c r="C97" i="18"/>
  <c r="B97" i="18" s="1"/>
  <c r="A97" i="18"/>
  <c r="C96" i="18"/>
  <c r="A96" i="18"/>
  <c r="C95" i="18"/>
  <c r="B95" i="18" s="1"/>
  <c r="A95" i="18"/>
  <c r="C94" i="18"/>
  <c r="A94" i="18"/>
  <c r="C93" i="18"/>
  <c r="B93" i="18" s="1"/>
  <c r="A93" i="18"/>
  <c r="C92" i="18"/>
  <c r="A92" i="18"/>
  <c r="C91" i="18"/>
  <c r="B91" i="18" s="1"/>
  <c r="A91" i="18"/>
  <c r="C90" i="18"/>
  <c r="A90" i="18"/>
  <c r="C89" i="18"/>
  <c r="B89" i="18" s="1"/>
  <c r="A89" i="18"/>
  <c r="C88" i="18"/>
  <c r="A88" i="18"/>
  <c r="C87" i="18"/>
  <c r="B87" i="18" s="1"/>
  <c r="A87" i="18"/>
  <c r="C86" i="18"/>
  <c r="A86" i="18"/>
  <c r="C85" i="18"/>
  <c r="B85" i="18" s="1"/>
  <c r="A85" i="18"/>
  <c r="C84" i="18"/>
  <c r="A84" i="18"/>
  <c r="C83" i="18"/>
  <c r="B83" i="18" s="1"/>
  <c r="A83" i="18"/>
  <c r="C82" i="18"/>
  <c r="A82" i="18"/>
  <c r="C81" i="18"/>
  <c r="B81" i="18" s="1"/>
  <c r="A81" i="18"/>
  <c r="C80" i="18"/>
  <c r="A80" i="18"/>
  <c r="C79" i="18"/>
  <c r="B79" i="18" s="1"/>
  <c r="A79" i="18"/>
  <c r="C78" i="18"/>
  <c r="A78" i="18"/>
  <c r="C77" i="18"/>
  <c r="B77" i="18" s="1"/>
  <c r="A77" i="18"/>
  <c r="C76" i="18"/>
  <c r="A76" i="18"/>
  <c r="C75" i="18"/>
  <c r="B75" i="18" s="1"/>
  <c r="A75" i="18"/>
  <c r="C74" i="18"/>
  <c r="A74" i="18"/>
  <c r="C73" i="18"/>
  <c r="B73" i="18" s="1"/>
  <c r="A73" i="18"/>
  <c r="C72" i="18"/>
  <c r="A72" i="18"/>
  <c r="C71" i="18"/>
  <c r="B71" i="18" s="1"/>
  <c r="A71" i="18"/>
  <c r="C70" i="18"/>
  <c r="A70" i="18"/>
  <c r="C69" i="18"/>
  <c r="B69" i="18" s="1"/>
  <c r="A69" i="18"/>
  <c r="C68" i="18"/>
  <c r="A68" i="18"/>
  <c r="C67" i="18"/>
  <c r="B67" i="18" s="1"/>
  <c r="A67" i="18"/>
  <c r="C66" i="18"/>
  <c r="A66" i="18"/>
  <c r="C65" i="18"/>
  <c r="B65" i="18" s="1"/>
  <c r="A65" i="18"/>
  <c r="C64" i="18"/>
  <c r="A64" i="18"/>
  <c r="C63" i="18"/>
  <c r="B63" i="18" s="1"/>
  <c r="A63" i="18"/>
  <c r="C62" i="18"/>
  <c r="A62" i="18"/>
  <c r="C61" i="18"/>
  <c r="B61" i="18" s="1"/>
  <c r="A61" i="18"/>
  <c r="C60" i="18"/>
  <c r="A60" i="18"/>
  <c r="C59" i="18"/>
  <c r="B59" i="18" s="1"/>
  <c r="A59" i="18"/>
  <c r="C58" i="18"/>
  <c r="A58" i="18"/>
  <c r="C57" i="18"/>
  <c r="B57" i="18" s="1"/>
  <c r="A57" i="18"/>
  <c r="C56" i="18"/>
  <c r="A56" i="18"/>
  <c r="C55" i="18"/>
  <c r="B55" i="18" s="1"/>
  <c r="A55" i="18"/>
  <c r="C54" i="18"/>
  <c r="A54" i="18"/>
  <c r="C53" i="18"/>
  <c r="B53" i="18" s="1"/>
  <c r="A53" i="18"/>
  <c r="C52" i="18"/>
  <c r="A52" i="18"/>
  <c r="C51" i="18"/>
  <c r="B51" i="18" s="1"/>
  <c r="A51" i="18"/>
  <c r="C50" i="18"/>
  <c r="A50" i="18"/>
  <c r="C49" i="18"/>
  <c r="B49" i="18" s="1"/>
  <c r="A49" i="18"/>
  <c r="C48" i="18"/>
  <c r="A48" i="18"/>
  <c r="C47" i="18"/>
  <c r="B47" i="18" s="1"/>
  <c r="A47" i="18"/>
  <c r="C46" i="18"/>
  <c r="A46" i="18"/>
  <c r="C45" i="18"/>
  <c r="B45" i="18" s="1"/>
  <c r="A45" i="18"/>
  <c r="C44" i="18"/>
  <c r="A44" i="18"/>
  <c r="C43" i="18"/>
  <c r="B43" i="18" s="1"/>
  <c r="A43" i="18"/>
  <c r="C42" i="18"/>
  <c r="A42" i="18"/>
  <c r="C41" i="18"/>
  <c r="B41" i="18" s="1"/>
  <c r="A41" i="18"/>
  <c r="C40" i="18"/>
  <c r="A40" i="18"/>
  <c r="C39" i="18"/>
  <c r="B39" i="18" s="1"/>
  <c r="A39" i="18"/>
  <c r="C38" i="18"/>
  <c r="A38" i="18"/>
  <c r="C37" i="18"/>
  <c r="B37" i="18" s="1"/>
  <c r="A37" i="18"/>
  <c r="C36" i="18"/>
  <c r="A36" i="18"/>
  <c r="C35" i="18"/>
  <c r="B35" i="18" s="1"/>
  <c r="A35" i="18"/>
  <c r="C34" i="18"/>
  <c r="A34" i="18"/>
  <c r="C33" i="18"/>
  <c r="B33" i="18" s="1"/>
  <c r="A33" i="18"/>
  <c r="C32" i="18"/>
  <c r="A32" i="18"/>
  <c r="C31" i="18"/>
  <c r="B31" i="18" s="1"/>
  <c r="A31" i="18"/>
  <c r="C30" i="18"/>
  <c r="A30" i="18"/>
  <c r="C29" i="18"/>
  <c r="B29" i="18" s="1"/>
  <c r="A29" i="18"/>
  <c r="C28" i="18"/>
  <c r="A28" i="18"/>
  <c r="C27" i="18"/>
  <c r="B27" i="18" s="1"/>
  <c r="A27" i="18"/>
  <c r="C26" i="18"/>
  <c r="A26" i="18"/>
  <c r="C25" i="18"/>
  <c r="B25" i="18" s="1"/>
  <c r="A25" i="18"/>
  <c r="C24" i="18"/>
  <c r="A24" i="18"/>
  <c r="C23" i="18"/>
  <c r="B23" i="18" s="1"/>
  <c r="A23" i="18"/>
  <c r="C22" i="18"/>
  <c r="A22" i="18"/>
  <c r="C21" i="18"/>
  <c r="B21" i="18" s="1"/>
  <c r="A21" i="18"/>
  <c r="C20" i="18"/>
  <c r="A20" i="18"/>
  <c r="C19" i="18"/>
  <c r="B19" i="18" s="1"/>
  <c r="A19" i="18"/>
  <c r="C18" i="18"/>
  <c r="A18" i="18"/>
  <c r="C17" i="18"/>
  <c r="B17" i="18" s="1"/>
  <c r="A17" i="18"/>
  <c r="C16" i="18"/>
  <c r="A16" i="18"/>
  <c r="A13" i="18"/>
  <c r="A12" i="18"/>
  <c r="A11" i="18"/>
  <c r="A10" i="18"/>
  <c r="A9" i="18"/>
  <c r="A8" i="18"/>
  <c r="A7" i="18"/>
  <c r="A6" i="18"/>
  <c r="A5" i="18"/>
  <c r="A4" i="18"/>
  <c r="A3" i="18"/>
  <c r="A2" i="18"/>
  <c r="M1" i="18"/>
  <c r="L1" i="18"/>
  <c r="K1" i="18"/>
  <c r="J1" i="18"/>
  <c r="I1" i="18"/>
  <c r="H1" i="18"/>
  <c r="G1" i="18"/>
  <c r="F1" i="18"/>
  <c r="E1" i="18"/>
  <c r="D1" i="18"/>
  <c r="C1" i="18"/>
  <c r="B1" i="18"/>
  <c r="F159" i="18"/>
  <c r="E159" i="18"/>
  <c r="D159" i="18"/>
  <c r="F158" i="18"/>
  <c r="E158" i="18"/>
  <c r="D158" i="18"/>
  <c r="B158" i="18"/>
  <c r="F157" i="18"/>
  <c r="E157" i="18"/>
  <c r="D157" i="18"/>
  <c r="F156" i="18"/>
  <c r="E156" i="18"/>
  <c r="D156" i="18"/>
  <c r="B156" i="18"/>
  <c r="F155" i="18"/>
  <c r="E155" i="18"/>
  <c r="D155" i="18"/>
  <c r="F154" i="18"/>
  <c r="E154" i="18"/>
  <c r="D154" i="18"/>
  <c r="B154" i="18"/>
  <c r="F153" i="18"/>
  <c r="E153" i="18"/>
  <c r="D153" i="18"/>
  <c r="F152" i="18"/>
  <c r="E152" i="18"/>
  <c r="D152" i="18"/>
  <c r="B152" i="18"/>
  <c r="F151" i="18"/>
  <c r="E151" i="18"/>
  <c r="D151" i="18"/>
  <c r="F150" i="18"/>
  <c r="E150" i="18"/>
  <c r="D150" i="18"/>
  <c r="B150" i="18"/>
  <c r="F149" i="18"/>
  <c r="E149" i="18"/>
  <c r="D149" i="18"/>
  <c r="F148" i="18"/>
  <c r="E148" i="18"/>
  <c r="D148" i="18"/>
  <c r="B148" i="18"/>
  <c r="F147" i="18"/>
  <c r="E147" i="18"/>
  <c r="D147" i="18"/>
  <c r="F146" i="18"/>
  <c r="E146" i="18"/>
  <c r="D146" i="18"/>
  <c r="B146" i="18"/>
  <c r="F145" i="18"/>
  <c r="E145" i="18"/>
  <c r="D145" i="18"/>
  <c r="F144" i="18"/>
  <c r="E144" i="18"/>
  <c r="D144" i="18"/>
  <c r="B144" i="18"/>
  <c r="F143" i="18"/>
  <c r="E143" i="18"/>
  <c r="D143" i="18"/>
  <c r="F142" i="18"/>
  <c r="E142" i="18"/>
  <c r="D142" i="18"/>
  <c r="B142" i="18"/>
  <c r="F141" i="18"/>
  <c r="E141" i="18"/>
  <c r="D141" i="18"/>
  <c r="F140" i="18"/>
  <c r="E140" i="18"/>
  <c r="D140" i="18"/>
  <c r="B140" i="18"/>
  <c r="F139" i="18"/>
  <c r="E139" i="18"/>
  <c r="D139" i="18"/>
  <c r="F138" i="18"/>
  <c r="E138" i="18"/>
  <c r="D138" i="18"/>
  <c r="B138" i="18"/>
  <c r="F137" i="18"/>
  <c r="E137" i="18"/>
  <c r="D137" i="18"/>
  <c r="F136" i="18"/>
  <c r="E136" i="18"/>
  <c r="D136" i="18"/>
  <c r="B136" i="18"/>
  <c r="F135" i="18"/>
  <c r="E135" i="18"/>
  <c r="D135" i="18"/>
  <c r="F134" i="18"/>
  <c r="E134" i="18"/>
  <c r="D134" i="18"/>
  <c r="B134" i="18"/>
  <c r="F133" i="18"/>
  <c r="E133" i="18"/>
  <c r="D133" i="18"/>
  <c r="F132" i="18"/>
  <c r="E132" i="18"/>
  <c r="D132" i="18"/>
  <c r="B132" i="18"/>
  <c r="F131" i="18"/>
  <c r="E131" i="18"/>
  <c r="D131" i="18"/>
  <c r="F130" i="18"/>
  <c r="E130" i="18"/>
  <c r="D130" i="18"/>
  <c r="B130" i="18"/>
  <c r="F129" i="18"/>
  <c r="E129" i="18"/>
  <c r="D129" i="18"/>
  <c r="F128" i="18"/>
  <c r="E128" i="18"/>
  <c r="D128" i="18"/>
  <c r="B128" i="18"/>
  <c r="F127" i="18"/>
  <c r="E127" i="18"/>
  <c r="D127" i="18"/>
  <c r="F126" i="18"/>
  <c r="E126" i="18"/>
  <c r="D126" i="18"/>
  <c r="B126" i="18"/>
  <c r="F125" i="18"/>
  <c r="E125" i="18"/>
  <c r="D125" i="18"/>
  <c r="F124" i="18"/>
  <c r="E124" i="18"/>
  <c r="D124" i="18"/>
  <c r="B124" i="18"/>
  <c r="F123" i="18"/>
  <c r="E123" i="18"/>
  <c r="D123" i="18"/>
  <c r="F122" i="18"/>
  <c r="E122" i="18"/>
  <c r="D122" i="18"/>
  <c r="B122" i="18"/>
  <c r="F121" i="18"/>
  <c r="E121" i="18"/>
  <c r="D121" i="18"/>
  <c r="F120" i="18"/>
  <c r="E120" i="18"/>
  <c r="D120" i="18"/>
  <c r="B120" i="18"/>
  <c r="F119" i="18"/>
  <c r="E119" i="18"/>
  <c r="D119" i="18"/>
  <c r="F118" i="18"/>
  <c r="E118" i="18"/>
  <c r="D118" i="18"/>
  <c r="B118" i="18"/>
  <c r="F117" i="18"/>
  <c r="E117" i="18"/>
  <c r="D117" i="18"/>
  <c r="F116" i="18"/>
  <c r="E116" i="18"/>
  <c r="D116" i="18"/>
  <c r="B116" i="18"/>
  <c r="F115" i="18"/>
  <c r="E115" i="18"/>
  <c r="D115" i="18"/>
  <c r="F114" i="18"/>
  <c r="E114" i="18"/>
  <c r="D114" i="18"/>
  <c r="B114" i="18"/>
  <c r="F113" i="18"/>
  <c r="E113" i="18"/>
  <c r="D113" i="18"/>
  <c r="F112" i="18"/>
  <c r="E112" i="18"/>
  <c r="D112" i="18"/>
  <c r="B112" i="18"/>
  <c r="F111" i="18"/>
  <c r="E111" i="18"/>
  <c r="D111" i="18"/>
  <c r="F110" i="18"/>
  <c r="E110" i="18"/>
  <c r="D110" i="18"/>
  <c r="B110" i="18"/>
  <c r="F109" i="18"/>
  <c r="E109" i="18"/>
  <c r="D109" i="18"/>
  <c r="F108" i="18"/>
  <c r="E108" i="18"/>
  <c r="D108" i="18"/>
  <c r="B108" i="18"/>
  <c r="F107" i="18"/>
  <c r="E107" i="18"/>
  <c r="D107" i="18"/>
  <c r="F106" i="18"/>
  <c r="E106" i="18"/>
  <c r="D106" i="18"/>
  <c r="B106" i="18"/>
  <c r="F105" i="18"/>
  <c r="E105" i="18"/>
  <c r="D105" i="18"/>
  <c r="F104" i="18"/>
  <c r="E104" i="18"/>
  <c r="D104" i="18"/>
  <c r="B104" i="18"/>
  <c r="F103" i="18"/>
  <c r="E103" i="18"/>
  <c r="D103" i="18"/>
  <c r="F102" i="18"/>
  <c r="E102" i="18"/>
  <c r="D102" i="18"/>
  <c r="B102" i="18"/>
  <c r="F101" i="18"/>
  <c r="E101" i="18"/>
  <c r="D101" i="18"/>
  <c r="F100" i="18"/>
  <c r="E100" i="18"/>
  <c r="D100" i="18"/>
  <c r="B100" i="18"/>
  <c r="F99" i="18"/>
  <c r="E99" i="18"/>
  <c r="D99" i="18"/>
  <c r="F98" i="18"/>
  <c r="E98" i="18"/>
  <c r="D98" i="18"/>
  <c r="B98" i="18"/>
  <c r="F97" i="18"/>
  <c r="E97" i="18"/>
  <c r="D97" i="18"/>
  <c r="F96" i="18"/>
  <c r="E96" i="18"/>
  <c r="D96" i="18"/>
  <c r="B96" i="18"/>
  <c r="F95" i="18"/>
  <c r="E95" i="18"/>
  <c r="D95" i="18"/>
  <c r="F94" i="18"/>
  <c r="E94" i="18"/>
  <c r="D94" i="18"/>
  <c r="B94" i="18"/>
  <c r="F93" i="18"/>
  <c r="E93" i="18"/>
  <c r="D93" i="18"/>
  <c r="F92" i="18"/>
  <c r="E92" i="18"/>
  <c r="D92" i="18"/>
  <c r="B92" i="18"/>
  <c r="F91" i="18"/>
  <c r="E91" i="18"/>
  <c r="D91" i="18"/>
  <c r="F90" i="18"/>
  <c r="E90" i="18"/>
  <c r="D90" i="18"/>
  <c r="B90" i="18"/>
  <c r="F89" i="18"/>
  <c r="E89" i="18"/>
  <c r="D89" i="18"/>
  <c r="F88" i="18"/>
  <c r="E88" i="18"/>
  <c r="D88" i="18"/>
  <c r="B88" i="18"/>
  <c r="F87" i="18"/>
  <c r="E87" i="18"/>
  <c r="D87" i="18"/>
  <c r="F86" i="18"/>
  <c r="E86" i="18"/>
  <c r="D86" i="18"/>
  <c r="B86" i="18"/>
  <c r="F85" i="18"/>
  <c r="E85" i="18"/>
  <c r="D85" i="18"/>
  <c r="F84" i="18"/>
  <c r="E84" i="18"/>
  <c r="D84" i="18"/>
  <c r="B84" i="18"/>
  <c r="F83" i="18"/>
  <c r="E83" i="18"/>
  <c r="D83" i="18"/>
  <c r="F82" i="18"/>
  <c r="E82" i="18"/>
  <c r="D82" i="18"/>
  <c r="B82" i="18"/>
  <c r="F81" i="18"/>
  <c r="E81" i="18"/>
  <c r="D81" i="18"/>
  <c r="F80" i="18"/>
  <c r="E80" i="18"/>
  <c r="D80" i="18"/>
  <c r="B80" i="18"/>
  <c r="F79" i="18"/>
  <c r="E79" i="18"/>
  <c r="D79" i="18"/>
  <c r="F78" i="18"/>
  <c r="E78" i="18"/>
  <c r="D78" i="18"/>
  <c r="B78" i="18"/>
  <c r="F77" i="18"/>
  <c r="E77" i="18"/>
  <c r="D77" i="18"/>
  <c r="F76" i="18"/>
  <c r="E76" i="18"/>
  <c r="D76" i="18"/>
  <c r="B76" i="18"/>
  <c r="F75" i="18"/>
  <c r="E75" i="18"/>
  <c r="D75" i="18"/>
  <c r="F74" i="18"/>
  <c r="E74" i="18"/>
  <c r="D74" i="18"/>
  <c r="B74" i="18"/>
  <c r="F73" i="18"/>
  <c r="E73" i="18"/>
  <c r="D73" i="18"/>
  <c r="F72" i="18"/>
  <c r="E72" i="18"/>
  <c r="D72" i="18"/>
  <c r="B72" i="18"/>
  <c r="F71" i="18"/>
  <c r="E71" i="18"/>
  <c r="D71" i="18"/>
  <c r="F70" i="18"/>
  <c r="E70" i="18"/>
  <c r="D70" i="18"/>
  <c r="B70" i="18"/>
  <c r="F69" i="18"/>
  <c r="E69" i="18"/>
  <c r="D69" i="18"/>
  <c r="F68" i="18"/>
  <c r="E68" i="18"/>
  <c r="D68" i="18"/>
  <c r="B68" i="18"/>
  <c r="F67" i="18"/>
  <c r="E67" i="18"/>
  <c r="D67" i="18"/>
  <c r="F66" i="18"/>
  <c r="E66" i="18"/>
  <c r="D66" i="18"/>
  <c r="B66" i="18"/>
  <c r="F65" i="18"/>
  <c r="E65" i="18"/>
  <c r="D65" i="18"/>
  <c r="F64" i="18"/>
  <c r="E64" i="18"/>
  <c r="D64" i="18"/>
  <c r="B64" i="18"/>
  <c r="F63" i="18"/>
  <c r="E63" i="18"/>
  <c r="D63" i="18"/>
  <c r="F62" i="18"/>
  <c r="E62" i="18"/>
  <c r="D62" i="18"/>
  <c r="B62" i="18"/>
  <c r="F61" i="18"/>
  <c r="E61" i="18"/>
  <c r="D61" i="18"/>
  <c r="F60" i="18"/>
  <c r="E60" i="18"/>
  <c r="D60" i="18"/>
  <c r="B60" i="18"/>
  <c r="F59" i="18"/>
  <c r="E59" i="18"/>
  <c r="D59" i="18"/>
  <c r="F58" i="18"/>
  <c r="E58" i="18"/>
  <c r="D58" i="18"/>
  <c r="B58" i="18"/>
  <c r="F57" i="18"/>
  <c r="E57" i="18"/>
  <c r="D57" i="18"/>
  <c r="F56" i="18"/>
  <c r="E56" i="18"/>
  <c r="D56" i="18"/>
  <c r="B56" i="18"/>
  <c r="F55" i="18"/>
  <c r="E55" i="18"/>
  <c r="D55" i="18"/>
  <c r="F54" i="18"/>
  <c r="E54" i="18"/>
  <c r="D54" i="18"/>
  <c r="B54" i="18"/>
  <c r="F53" i="18"/>
  <c r="E53" i="18"/>
  <c r="D53" i="18"/>
  <c r="F52" i="18"/>
  <c r="E52" i="18"/>
  <c r="D52" i="18"/>
  <c r="B52" i="18"/>
  <c r="F51" i="18"/>
  <c r="E51" i="18"/>
  <c r="D51" i="18"/>
  <c r="F50" i="18"/>
  <c r="E50" i="18"/>
  <c r="D50" i="18"/>
  <c r="B50" i="18"/>
  <c r="F49" i="18"/>
  <c r="E49" i="18"/>
  <c r="D49" i="18"/>
  <c r="F48" i="18"/>
  <c r="E48" i="18"/>
  <c r="D48" i="18"/>
  <c r="B48" i="18"/>
  <c r="F47" i="18"/>
  <c r="E47" i="18"/>
  <c r="D47" i="18"/>
  <c r="F46" i="18"/>
  <c r="E46" i="18"/>
  <c r="D46" i="18"/>
  <c r="B46" i="18"/>
  <c r="F45" i="18"/>
  <c r="E45" i="18"/>
  <c r="D45" i="18"/>
  <c r="F44" i="18"/>
  <c r="E44" i="18"/>
  <c r="D44" i="18"/>
  <c r="B44" i="18"/>
  <c r="F43" i="18"/>
  <c r="E43" i="18"/>
  <c r="D43" i="18"/>
  <c r="F42" i="18"/>
  <c r="E42" i="18"/>
  <c r="D42" i="18"/>
  <c r="B42" i="18"/>
  <c r="F41" i="18"/>
  <c r="E41" i="18"/>
  <c r="D41" i="18"/>
  <c r="F40" i="18"/>
  <c r="E40" i="18"/>
  <c r="D40" i="18"/>
  <c r="B40" i="18"/>
  <c r="F39" i="18"/>
  <c r="E39" i="18"/>
  <c r="D39" i="18"/>
  <c r="F38" i="18"/>
  <c r="E38" i="18"/>
  <c r="D38" i="18"/>
  <c r="B38" i="18"/>
  <c r="F37" i="18"/>
  <c r="E37" i="18"/>
  <c r="D37" i="18"/>
  <c r="F36" i="18"/>
  <c r="E36" i="18"/>
  <c r="D36" i="18"/>
  <c r="B36" i="18"/>
  <c r="F35" i="18"/>
  <c r="E35" i="18"/>
  <c r="D35" i="18"/>
  <c r="F34" i="18"/>
  <c r="E34" i="18"/>
  <c r="D34" i="18"/>
  <c r="B34" i="18"/>
  <c r="F33" i="18"/>
  <c r="E33" i="18"/>
  <c r="D33" i="18"/>
  <c r="F32" i="18"/>
  <c r="E32" i="18"/>
  <c r="D32" i="18"/>
  <c r="B32" i="18"/>
  <c r="F31" i="18"/>
  <c r="E31" i="18"/>
  <c r="D31" i="18"/>
  <c r="F30" i="18"/>
  <c r="E30" i="18"/>
  <c r="D30" i="18"/>
  <c r="B30" i="18"/>
  <c r="F29" i="18"/>
  <c r="E29" i="18"/>
  <c r="D29" i="18"/>
  <c r="F28" i="18"/>
  <c r="E28" i="18"/>
  <c r="D28" i="18"/>
  <c r="B28" i="18"/>
  <c r="F27" i="18"/>
  <c r="E27" i="18"/>
  <c r="D27" i="18"/>
  <c r="F26" i="18"/>
  <c r="E26" i="18"/>
  <c r="D26" i="18"/>
  <c r="B26" i="18"/>
  <c r="F25" i="18"/>
  <c r="E25" i="18"/>
  <c r="D25" i="18"/>
  <c r="F24" i="18"/>
  <c r="E24" i="18"/>
  <c r="D24" i="18"/>
  <c r="B24" i="18"/>
  <c r="F23" i="18"/>
  <c r="E23" i="18"/>
  <c r="D23" i="18"/>
  <c r="F22" i="18"/>
  <c r="E22" i="18"/>
  <c r="D22" i="18"/>
  <c r="B22" i="18"/>
  <c r="F21" i="18"/>
  <c r="E21" i="18"/>
  <c r="D21" i="18"/>
  <c r="F20" i="18"/>
  <c r="E20" i="18"/>
  <c r="D20" i="18"/>
  <c r="B20" i="18"/>
  <c r="F19" i="18"/>
  <c r="E19" i="18"/>
  <c r="D19" i="18"/>
  <c r="F18" i="18"/>
  <c r="E18" i="18"/>
  <c r="D18" i="18"/>
  <c r="B18" i="18"/>
  <c r="F17" i="18"/>
  <c r="E17" i="18"/>
  <c r="D17" i="18"/>
  <c r="F16" i="18"/>
  <c r="E16" i="18"/>
  <c r="D16" i="18"/>
  <c r="B16" i="18"/>
  <c r="A6" i="17" l="1"/>
  <c r="F267" i="17" l="1"/>
  <c r="E267" i="17"/>
  <c r="D267" i="17"/>
  <c r="C267" i="17"/>
  <c r="B267" i="17" s="1"/>
  <c r="A267" i="17"/>
  <c r="F266" i="17"/>
  <c r="E266" i="17"/>
  <c r="D266" i="17"/>
  <c r="C266" i="17"/>
  <c r="A266" i="17"/>
  <c r="F265" i="17"/>
  <c r="E265" i="17"/>
  <c r="D265" i="17"/>
  <c r="C265" i="17"/>
  <c r="A265" i="17"/>
  <c r="F264" i="17"/>
  <c r="E264" i="17"/>
  <c r="D264" i="17"/>
  <c r="C264" i="17"/>
  <c r="A264" i="17"/>
  <c r="F263" i="17"/>
  <c r="E263" i="17"/>
  <c r="D263" i="17"/>
  <c r="C263" i="17"/>
  <c r="B263" i="17" s="1"/>
  <c r="A263" i="17"/>
  <c r="F262" i="17"/>
  <c r="E262" i="17"/>
  <c r="D262" i="17"/>
  <c r="C262" i="17"/>
  <c r="A262" i="17"/>
  <c r="F261" i="17"/>
  <c r="E261" i="17"/>
  <c r="D261" i="17"/>
  <c r="C261" i="17"/>
  <c r="A261" i="17"/>
  <c r="F260" i="17"/>
  <c r="E260" i="17"/>
  <c r="D260" i="17"/>
  <c r="C260" i="17"/>
  <c r="A260" i="17"/>
  <c r="F259" i="17"/>
  <c r="E259" i="17"/>
  <c r="D259" i="17"/>
  <c r="C259" i="17"/>
  <c r="B259" i="17" s="1"/>
  <c r="A259" i="17"/>
  <c r="F258" i="17"/>
  <c r="E258" i="17"/>
  <c r="D258" i="17"/>
  <c r="C258" i="17"/>
  <c r="A258" i="17"/>
  <c r="F257" i="17"/>
  <c r="E257" i="17"/>
  <c r="D257" i="17"/>
  <c r="C257" i="17"/>
  <c r="A257" i="17"/>
  <c r="F256" i="17"/>
  <c r="E256" i="17"/>
  <c r="C256" i="17"/>
  <c r="A256" i="17"/>
  <c r="F255" i="17"/>
  <c r="E255" i="17"/>
  <c r="D255" i="17"/>
  <c r="C255" i="17"/>
  <c r="A255" i="17"/>
  <c r="F254" i="17"/>
  <c r="E254" i="17"/>
  <c r="D254" i="17"/>
  <c r="C254" i="17"/>
  <c r="B254" i="17" s="1"/>
  <c r="A254" i="17"/>
  <c r="F253" i="17"/>
  <c r="E253" i="17"/>
  <c r="D253" i="17"/>
  <c r="C253" i="17"/>
  <c r="A253" i="17"/>
  <c r="F252" i="17"/>
  <c r="E252" i="17"/>
  <c r="D252" i="17"/>
  <c r="C252" i="17"/>
  <c r="A252" i="17"/>
  <c r="F251" i="17"/>
  <c r="E251" i="17"/>
  <c r="D251" i="17"/>
  <c r="C251" i="17"/>
  <c r="A251" i="17"/>
  <c r="F250" i="17"/>
  <c r="E250" i="17"/>
  <c r="D250" i="17"/>
  <c r="C250" i="17"/>
  <c r="B250" i="17" s="1"/>
  <c r="A250" i="17"/>
  <c r="F249" i="17"/>
  <c r="E249" i="17"/>
  <c r="D249" i="17"/>
  <c r="C249" i="17"/>
  <c r="A249" i="17"/>
  <c r="F248" i="17"/>
  <c r="E248" i="17"/>
  <c r="D248" i="17"/>
  <c r="C248" i="17"/>
  <c r="A248" i="17"/>
  <c r="F247" i="17"/>
  <c r="E247" i="17"/>
  <c r="D247" i="17"/>
  <c r="C247" i="17"/>
  <c r="A247" i="17"/>
  <c r="F246" i="17"/>
  <c r="E246" i="17"/>
  <c r="D246" i="17"/>
  <c r="C246" i="17"/>
  <c r="B246" i="17" s="1"/>
  <c r="A246" i="17"/>
  <c r="F245" i="17"/>
  <c r="E245" i="17"/>
  <c r="D245" i="17"/>
  <c r="C245" i="17"/>
  <c r="A245" i="17"/>
  <c r="F244" i="17"/>
  <c r="E244" i="17"/>
  <c r="D244" i="17"/>
  <c r="C244" i="17"/>
  <c r="A244" i="17"/>
  <c r="F243" i="17"/>
  <c r="E243" i="17"/>
  <c r="D243" i="17"/>
  <c r="C243" i="17"/>
  <c r="A243" i="17"/>
  <c r="F242" i="17"/>
  <c r="E242" i="17"/>
  <c r="D242" i="17"/>
  <c r="C242" i="17"/>
  <c r="B242" i="17" s="1"/>
  <c r="A242" i="17"/>
  <c r="F241" i="17"/>
  <c r="E241" i="17"/>
  <c r="D241" i="17"/>
  <c r="C241" i="17"/>
  <c r="A241" i="17"/>
  <c r="F240" i="17"/>
  <c r="E240" i="17"/>
  <c r="D240" i="17"/>
  <c r="C240" i="17"/>
  <c r="A240" i="17"/>
  <c r="F239" i="17"/>
  <c r="E239" i="17"/>
  <c r="D239" i="17"/>
  <c r="C239" i="17"/>
  <c r="A239" i="17"/>
  <c r="F238" i="17"/>
  <c r="E238" i="17"/>
  <c r="D238" i="17"/>
  <c r="C238" i="17"/>
  <c r="B238" i="17" s="1"/>
  <c r="A238" i="17"/>
  <c r="F237" i="17"/>
  <c r="E237" i="17"/>
  <c r="D237" i="17"/>
  <c r="C237" i="17"/>
  <c r="A237" i="17"/>
  <c r="F236" i="17"/>
  <c r="E236" i="17"/>
  <c r="D236" i="17"/>
  <c r="C236" i="17"/>
  <c r="A236" i="17"/>
  <c r="F235" i="17"/>
  <c r="E235" i="17"/>
  <c r="D235" i="17"/>
  <c r="C235" i="17"/>
  <c r="A235" i="17"/>
  <c r="F234" i="17"/>
  <c r="E234" i="17"/>
  <c r="D234" i="17"/>
  <c r="C234" i="17"/>
  <c r="B234" i="17" s="1"/>
  <c r="A234" i="17"/>
  <c r="F233" i="17"/>
  <c r="E233" i="17"/>
  <c r="D233" i="17"/>
  <c r="C233" i="17"/>
  <c r="A233" i="17"/>
  <c r="F232" i="17"/>
  <c r="E232" i="17"/>
  <c r="C232" i="17"/>
  <c r="A232" i="17"/>
  <c r="F231" i="17"/>
  <c r="E231" i="17"/>
  <c r="D231" i="17"/>
  <c r="C231" i="17"/>
  <c r="A231" i="17"/>
  <c r="F230" i="17"/>
  <c r="E230" i="17"/>
  <c r="D230" i="17"/>
  <c r="C230" i="17"/>
  <c r="A230" i="17"/>
  <c r="F229" i="17"/>
  <c r="E229" i="17"/>
  <c r="D229" i="17"/>
  <c r="C229" i="17"/>
  <c r="B229" i="17" s="1"/>
  <c r="A229" i="17"/>
  <c r="F228" i="17"/>
  <c r="E228" i="17"/>
  <c r="D228" i="17"/>
  <c r="C228" i="17"/>
  <c r="A228" i="17"/>
  <c r="F227" i="17"/>
  <c r="E227" i="17"/>
  <c r="D227" i="17"/>
  <c r="C227" i="17"/>
  <c r="A227" i="17"/>
  <c r="F226" i="17"/>
  <c r="E226" i="17"/>
  <c r="D226" i="17"/>
  <c r="C226" i="17"/>
  <c r="A226" i="17"/>
  <c r="F225" i="17"/>
  <c r="E225" i="17"/>
  <c r="D225" i="17"/>
  <c r="C225" i="17"/>
  <c r="B225" i="17" s="1"/>
  <c r="A225" i="17"/>
  <c r="F224" i="17"/>
  <c r="E224" i="17"/>
  <c r="D224" i="17"/>
  <c r="C224" i="17"/>
  <c r="A224" i="17"/>
  <c r="F223" i="17"/>
  <c r="E223" i="17"/>
  <c r="D223" i="17"/>
  <c r="C223" i="17"/>
  <c r="A223" i="17"/>
  <c r="F222" i="17"/>
  <c r="E222" i="17"/>
  <c r="D222" i="17"/>
  <c r="C222" i="17"/>
  <c r="A222" i="17"/>
  <c r="F221" i="17"/>
  <c r="E221" i="17"/>
  <c r="D221" i="17"/>
  <c r="C221" i="17"/>
  <c r="B221" i="17" s="1"/>
  <c r="A221" i="17"/>
  <c r="F220" i="17"/>
  <c r="E220" i="17"/>
  <c r="D220" i="17"/>
  <c r="C220" i="17"/>
  <c r="A220" i="17"/>
  <c r="F219" i="17"/>
  <c r="E219" i="17"/>
  <c r="D219" i="17"/>
  <c r="C219" i="17"/>
  <c r="A219" i="17"/>
  <c r="F218" i="17"/>
  <c r="E218" i="17"/>
  <c r="D218" i="17"/>
  <c r="C218" i="17"/>
  <c r="A218" i="17"/>
  <c r="F217" i="17"/>
  <c r="E217" i="17"/>
  <c r="D217" i="17"/>
  <c r="C217" i="17"/>
  <c r="B217" i="17" s="1"/>
  <c r="A217" i="17"/>
  <c r="F216" i="17"/>
  <c r="E216" i="17"/>
  <c r="D216" i="17"/>
  <c r="C216" i="17"/>
  <c r="A216" i="17"/>
  <c r="F215" i="17"/>
  <c r="E215" i="17"/>
  <c r="D215" i="17"/>
  <c r="C215" i="17"/>
  <c r="A215" i="17"/>
  <c r="F214" i="17"/>
  <c r="E214" i="17"/>
  <c r="D214" i="17"/>
  <c r="C214" i="17"/>
  <c r="A214" i="17"/>
  <c r="F213" i="17"/>
  <c r="E213" i="17"/>
  <c r="D213" i="17"/>
  <c r="C213" i="17"/>
  <c r="B213" i="17" s="1"/>
  <c r="A213" i="17"/>
  <c r="F212" i="17"/>
  <c r="E212" i="17"/>
  <c r="D212" i="17"/>
  <c r="C212" i="17"/>
  <c r="A212" i="17"/>
  <c r="F211" i="17"/>
  <c r="E211" i="17"/>
  <c r="D211" i="17"/>
  <c r="C211" i="17"/>
  <c r="A211" i="17"/>
  <c r="F210" i="17"/>
  <c r="E210" i="17"/>
  <c r="D210" i="17"/>
  <c r="C210" i="17"/>
  <c r="A210" i="17"/>
  <c r="F209" i="17"/>
  <c r="E209" i="17"/>
  <c r="D209" i="17"/>
  <c r="C209" i="17"/>
  <c r="B209" i="17" s="1"/>
  <c r="A209" i="17"/>
  <c r="F208" i="17"/>
  <c r="E208" i="17"/>
  <c r="C208" i="17"/>
  <c r="B208" i="17" s="1"/>
  <c r="A208" i="17"/>
  <c r="F207" i="17"/>
  <c r="E207" i="17"/>
  <c r="D207" i="17"/>
  <c r="C207" i="17"/>
  <c r="A207" i="17"/>
  <c r="F206" i="17"/>
  <c r="E206" i="17"/>
  <c r="D206" i="17"/>
  <c r="C206" i="17"/>
  <c r="A206" i="17"/>
  <c r="F205" i="17"/>
  <c r="E205" i="17"/>
  <c r="D205" i="17"/>
  <c r="C205" i="17"/>
  <c r="A205" i="17"/>
  <c r="F204" i="17"/>
  <c r="E204" i="17"/>
  <c r="D204" i="17"/>
  <c r="C204" i="17"/>
  <c r="B204" i="17" s="1"/>
  <c r="A204" i="17"/>
  <c r="F203" i="17"/>
  <c r="E203" i="17"/>
  <c r="D203" i="17"/>
  <c r="C203" i="17"/>
  <c r="A203" i="17"/>
  <c r="F202" i="17"/>
  <c r="E202" i="17"/>
  <c r="D202" i="17"/>
  <c r="C202" i="17"/>
  <c r="A202" i="17"/>
  <c r="F201" i="17"/>
  <c r="E201" i="17"/>
  <c r="D201" i="17"/>
  <c r="C201" i="17"/>
  <c r="A201" i="17"/>
  <c r="F200" i="17"/>
  <c r="E200" i="17"/>
  <c r="D200" i="17"/>
  <c r="C200" i="17"/>
  <c r="B200" i="17" s="1"/>
  <c r="A200" i="17"/>
  <c r="F199" i="17"/>
  <c r="E199" i="17"/>
  <c r="D199" i="17"/>
  <c r="C199" i="17"/>
  <c r="A199" i="17"/>
  <c r="F198" i="17"/>
  <c r="E198" i="17"/>
  <c r="D198" i="17"/>
  <c r="C198" i="17"/>
  <c r="A198" i="17"/>
  <c r="F197" i="17"/>
  <c r="E197" i="17"/>
  <c r="D197" i="17"/>
  <c r="C197" i="17"/>
  <c r="A197" i="17"/>
  <c r="F196" i="17"/>
  <c r="E196" i="17"/>
  <c r="D196" i="17"/>
  <c r="C196" i="17"/>
  <c r="B196" i="17" s="1"/>
  <c r="A196" i="17"/>
  <c r="F195" i="17"/>
  <c r="E195" i="17"/>
  <c r="D195" i="17"/>
  <c r="C195" i="17"/>
  <c r="A195" i="17"/>
  <c r="F194" i="17"/>
  <c r="E194" i="17"/>
  <c r="D194" i="17"/>
  <c r="C194" i="17"/>
  <c r="A194" i="17"/>
  <c r="F193" i="17"/>
  <c r="E193" i="17"/>
  <c r="D193" i="17"/>
  <c r="C193" i="17"/>
  <c r="A193" i="17"/>
  <c r="F192" i="17"/>
  <c r="E192" i="17"/>
  <c r="D192" i="17"/>
  <c r="C192" i="17"/>
  <c r="B192" i="17" s="1"/>
  <c r="A192" i="17"/>
  <c r="F191" i="17"/>
  <c r="E191" i="17"/>
  <c r="D191" i="17"/>
  <c r="C191" i="17"/>
  <c r="A191" i="17"/>
  <c r="F190" i="17"/>
  <c r="E190" i="17"/>
  <c r="D190" i="17"/>
  <c r="C190" i="17"/>
  <c r="A190" i="17"/>
  <c r="F189" i="17"/>
  <c r="E189" i="17"/>
  <c r="D189" i="17"/>
  <c r="C189" i="17"/>
  <c r="A189" i="17"/>
  <c r="F188" i="17"/>
  <c r="E188" i="17"/>
  <c r="D188" i="17"/>
  <c r="C188" i="17"/>
  <c r="B188" i="17" s="1"/>
  <c r="A188" i="17"/>
  <c r="F187" i="17"/>
  <c r="E187" i="17"/>
  <c r="D187" i="17"/>
  <c r="C187" i="17"/>
  <c r="A187" i="17"/>
  <c r="F186" i="17"/>
  <c r="E186" i="17"/>
  <c r="D186" i="17"/>
  <c r="C186" i="17"/>
  <c r="A186" i="17"/>
  <c r="F185" i="17"/>
  <c r="E185" i="17"/>
  <c r="D185" i="17"/>
  <c r="C185" i="17"/>
  <c r="A185" i="17"/>
  <c r="F184" i="17"/>
  <c r="E184" i="17"/>
  <c r="D184" i="17"/>
  <c r="C184" i="17"/>
  <c r="B184" i="17" s="1"/>
  <c r="A184" i="17"/>
  <c r="F183" i="17"/>
  <c r="E183" i="17"/>
  <c r="D183" i="17"/>
  <c r="C183" i="17"/>
  <c r="A183" i="17"/>
  <c r="F182" i="17"/>
  <c r="E182" i="17"/>
  <c r="D182" i="17"/>
  <c r="C182" i="17"/>
  <c r="A182" i="17"/>
  <c r="F181" i="17"/>
  <c r="E181" i="17"/>
  <c r="D181" i="17"/>
  <c r="C181" i="17"/>
  <c r="A181" i="17"/>
  <c r="F180" i="17"/>
  <c r="E180" i="17"/>
  <c r="D180" i="17"/>
  <c r="C180" i="17"/>
  <c r="B180" i="17" s="1"/>
  <c r="A180" i="17"/>
  <c r="F179" i="17"/>
  <c r="E179" i="17"/>
  <c r="D179" i="17"/>
  <c r="C179" i="17"/>
  <c r="A179" i="17"/>
  <c r="F178" i="17"/>
  <c r="E178" i="17"/>
  <c r="D178" i="17"/>
  <c r="C178" i="17"/>
  <c r="A178" i="17"/>
  <c r="F177" i="17"/>
  <c r="E177" i="17"/>
  <c r="D177" i="17"/>
  <c r="C177" i="17"/>
  <c r="A177" i="17"/>
  <c r="F176" i="17"/>
  <c r="E176" i="17"/>
  <c r="D176" i="17"/>
  <c r="C176" i="17"/>
  <c r="B176" i="17" s="1"/>
  <c r="A176" i="17"/>
  <c r="F175" i="17"/>
  <c r="E175" i="17"/>
  <c r="D175" i="17"/>
  <c r="C175" i="17"/>
  <c r="A175" i="17"/>
  <c r="F174" i="17"/>
  <c r="E174" i="17"/>
  <c r="D174" i="17"/>
  <c r="C174" i="17"/>
  <c r="A174" i="17"/>
  <c r="F173" i="17"/>
  <c r="E173" i="17"/>
  <c r="C173" i="17"/>
  <c r="A173" i="17"/>
  <c r="F172" i="17"/>
  <c r="E172" i="17"/>
  <c r="D172" i="17"/>
  <c r="C172" i="17"/>
  <c r="A172" i="17"/>
  <c r="F171" i="17"/>
  <c r="E171" i="17"/>
  <c r="D171" i="17"/>
  <c r="C171" i="17"/>
  <c r="B171" i="17" s="1"/>
  <c r="A171" i="17"/>
  <c r="F170" i="17"/>
  <c r="E170" i="17"/>
  <c r="D170" i="17"/>
  <c r="C170" i="17"/>
  <c r="A170" i="17"/>
  <c r="F169" i="17"/>
  <c r="E169" i="17"/>
  <c r="D169" i="17"/>
  <c r="C169" i="17"/>
  <c r="A169" i="17"/>
  <c r="F168" i="17"/>
  <c r="E168" i="17"/>
  <c r="D168" i="17"/>
  <c r="C168" i="17"/>
  <c r="A168" i="17"/>
  <c r="F167" i="17"/>
  <c r="E167" i="17"/>
  <c r="D167" i="17"/>
  <c r="C167" i="17"/>
  <c r="B167" i="17" s="1"/>
  <c r="A167" i="17"/>
  <c r="F166" i="17"/>
  <c r="E166" i="17"/>
  <c r="D166" i="17"/>
  <c r="C166" i="17"/>
  <c r="A166" i="17"/>
  <c r="F165" i="17"/>
  <c r="E165" i="17"/>
  <c r="D165" i="17"/>
  <c r="C165" i="17"/>
  <c r="A165" i="17"/>
  <c r="F164" i="17"/>
  <c r="E164" i="17"/>
  <c r="D164" i="17"/>
  <c r="C164" i="17"/>
  <c r="A164" i="17"/>
  <c r="F163" i="17"/>
  <c r="E163" i="17"/>
  <c r="D163" i="17"/>
  <c r="C163" i="17"/>
  <c r="B163" i="17" s="1"/>
  <c r="A163" i="17"/>
  <c r="F162" i="17"/>
  <c r="E162" i="17"/>
  <c r="D162" i="17"/>
  <c r="C162" i="17"/>
  <c r="A162" i="17"/>
  <c r="F161" i="17"/>
  <c r="E161" i="17"/>
  <c r="C161" i="17"/>
  <c r="A161" i="17"/>
  <c r="F160" i="17"/>
  <c r="E160" i="17"/>
  <c r="D160" i="17"/>
  <c r="C160" i="17"/>
  <c r="A160" i="17"/>
  <c r="F159" i="17"/>
  <c r="E159" i="17"/>
  <c r="D159" i="17"/>
  <c r="C159" i="17"/>
  <c r="A159" i="17"/>
  <c r="F158" i="17"/>
  <c r="E158" i="17"/>
  <c r="D158" i="17"/>
  <c r="C158" i="17"/>
  <c r="B158" i="17" s="1"/>
  <c r="A158" i="17"/>
  <c r="F157" i="17"/>
  <c r="E157" i="17"/>
  <c r="D157" i="17"/>
  <c r="C157" i="17"/>
  <c r="A157" i="17"/>
  <c r="F156" i="17"/>
  <c r="E156" i="17"/>
  <c r="D156" i="17"/>
  <c r="C156" i="17"/>
  <c r="A156" i="17"/>
  <c r="F155" i="17"/>
  <c r="E155" i="17"/>
  <c r="D155" i="17"/>
  <c r="C155" i="17"/>
  <c r="A155" i="17"/>
  <c r="F154" i="17"/>
  <c r="E154" i="17"/>
  <c r="D154" i="17"/>
  <c r="C154" i="17"/>
  <c r="B154" i="17" s="1"/>
  <c r="A154" i="17"/>
  <c r="F153" i="17"/>
  <c r="E153" i="17"/>
  <c r="D153" i="17"/>
  <c r="C153" i="17"/>
  <c r="A153" i="17"/>
  <c r="F152" i="17"/>
  <c r="E152" i="17"/>
  <c r="D152" i="17"/>
  <c r="C152" i="17"/>
  <c r="A152" i="17"/>
  <c r="F151" i="17"/>
  <c r="E151" i="17"/>
  <c r="D151" i="17"/>
  <c r="C151" i="17"/>
  <c r="A151" i="17"/>
  <c r="F150" i="17"/>
  <c r="E150" i="17"/>
  <c r="D150" i="17"/>
  <c r="C150" i="17"/>
  <c r="B150" i="17" s="1"/>
  <c r="A150" i="17"/>
  <c r="F149" i="17"/>
  <c r="E149" i="17"/>
  <c r="D149" i="17"/>
  <c r="C149" i="17"/>
  <c r="A149" i="17"/>
  <c r="F148" i="17"/>
  <c r="E148" i="17"/>
  <c r="D148" i="17"/>
  <c r="C148" i="17"/>
  <c r="A148" i="17"/>
  <c r="F147" i="17"/>
  <c r="E147" i="17"/>
  <c r="D147" i="17"/>
  <c r="C147" i="17"/>
  <c r="A147" i="17"/>
  <c r="F146" i="17"/>
  <c r="E146" i="17"/>
  <c r="D146" i="17"/>
  <c r="C146" i="17"/>
  <c r="B146" i="17" s="1"/>
  <c r="A146" i="17"/>
  <c r="F145" i="17"/>
  <c r="E145" i="17"/>
  <c r="D145" i="17"/>
  <c r="C145" i="17"/>
  <c r="A145" i="17"/>
  <c r="F144" i="17"/>
  <c r="E144" i="17"/>
  <c r="D144" i="17"/>
  <c r="C144" i="17"/>
  <c r="A144" i="17"/>
  <c r="F143" i="17"/>
  <c r="E143" i="17"/>
  <c r="D143" i="17"/>
  <c r="C143" i="17"/>
  <c r="A143" i="17"/>
  <c r="F142" i="17"/>
  <c r="E142" i="17"/>
  <c r="D142" i="17"/>
  <c r="C142" i="17"/>
  <c r="B142" i="17" s="1"/>
  <c r="A142" i="17"/>
  <c r="F141" i="17"/>
  <c r="E141" i="17"/>
  <c r="D141" i="17"/>
  <c r="C141" i="17"/>
  <c r="A141" i="17"/>
  <c r="F140" i="17"/>
  <c r="E140" i="17"/>
  <c r="D140" i="17"/>
  <c r="C140" i="17"/>
  <c r="A140" i="17"/>
  <c r="F139" i="17"/>
  <c r="E139" i="17"/>
  <c r="D139" i="17"/>
  <c r="C139" i="17"/>
  <c r="A139" i="17"/>
  <c r="F138" i="17"/>
  <c r="E138" i="17"/>
  <c r="D138" i="17"/>
  <c r="C138" i="17"/>
  <c r="B138" i="17" s="1"/>
  <c r="A138" i="17"/>
  <c r="F137" i="17"/>
  <c r="E137" i="17"/>
  <c r="D137" i="17"/>
  <c r="C137" i="17"/>
  <c r="A137" i="17"/>
  <c r="F136" i="17"/>
  <c r="E136" i="17"/>
  <c r="D136" i="17"/>
  <c r="C136" i="17"/>
  <c r="A136" i="17"/>
  <c r="A135" i="17"/>
  <c r="F133" i="17"/>
  <c r="E133" i="17"/>
  <c r="D133" i="17"/>
  <c r="C133" i="17"/>
  <c r="B133" i="17" s="1"/>
  <c r="A133" i="17"/>
  <c r="F132" i="17"/>
  <c r="E132" i="17"/>
  <c r="D132" i="17"/>
  <c r="C132" i="17"/>
  <c r="A132" i="17"/>
  <c r="F131" i="17"/>
  <c r="E131" i="17"/>
  <c r="D131" i="17"/>
  <c r="C131" i="17"/>
  <c r="A131" i="17"/>
  <c r="F130" i="17"/>
  <c r="E130" i="17"/>
  <c r="D130" i="17"/>
  <c r="C130" i="17"/>
  <c r="A130" i="17"/>
  <c r="F129" i="17"/>
  <c r="E129" i="17"/>
  <c r="D129" i="17"/>
  <c r="C129" i="17"/>
  <c r="B129" i="17" s="1"/>
  <c r="A129" i="17"/>
  <c r="F128" i="17"/>
  <c r="E128" i="17"/>
  <c r="D128" i="17"/>
  <c r="C128" i="17"/>
  <c r="A128" i="17"/>
  <c r="F127" i="17"/>
  <c r="E127" i="17"/>
  <c r="D127" i="17"/>
  <c r="C127" i="17"/>
  <c r="A127" i="17"/>
  <c r="F126" i="17"/>
  <c r="E126" i="17"/>
  <c r="D126" i="17"/>
  <c r="C126" i="17"/>
  <c r="A126" i="17"/>
  <c r="F125" i="17"/>
  <c r="E125" i="17"/>
  <c r="D125" i="17"/>
  <c r="C125" i="17"/>
  <c r="B125" i="17" s="1"/>
  <c r="A125" i="17"/>
  <c r="F124" i="17"/>
  <c r="E124" i="17"/>
  <c r="D124" i="17"/>
  <c r="C124" i="17"/>
  <c r="A124" i="17"/>
  <c r="F123" i="17"/>
  <c r="E123" i="17"/>
  <c r="D123" i="17"/>
  <c r="C123" i="17"/>
  <c r="A123" i="17"/>
  <c r="F122" i="17"/>
  <c r="E122" i="17"/>
  <c r="D122" i="17"/>
  <c r="C122" i="17"/>
  <c r="A122" i="17"/>
  <c r="F121" i="17"/>
  <c r="E121" i="17"/>
  <c r="D121" i="17"/>
  <c r="C121" i="17"/>
  <c r="B121" i="17" s="1"/>
  <c r="A121" i="17"/>
  <c r="F120" i="17"/>
  <c r="E120" i="17"/>
  <c r="D120" i="17"/>
  <c r="C120" i="17"/>
  <c r="A120" i="17"/>
  <c r="F119" i="17"/>
  <c r="E119" i="17"/>
  <c r="D119" i="17"/>
  <c r="C119" i="17"/>
  <c r="A119" i="17"/>
  <c r="F118" i="17"/>
  <c r="E118" i="17"/>
  <c r="D118" i="17"/>
  <c r="C118" i="17"/>
  <c r="A118" i="17"/>
  <c r="F117" i="17"/>
  <c r="E117" i="17"/>
  <c r="D117" i="17"/>
  <c r="C117" i="17"/>
  <c r="B117" i="17" s="1"/>
  <c r="A117" i="17"/>
  <c r="F116" i="17"/>
  <c r="E116" i="17"/>
  <c r="D116" i="17"/>
  <c r="C116" i="17"/>
  <c r="A116" i="17"/>
  <c r="F115" i="17"/>
  <c r="E115" i="17"/>
  <c r="D115" i="17"/>
  <c r="C115" i="17"/>
  <c r="A115" i="17"/>
  <c r="F114" i="17"/>
  <c r="E114" i="17"/>
  <c r="D114" i="17"/>
  <c r="C114" i="17"/>
  <c r="A114" i="17"/>
  <c r="F113" i="17"/>
  <c r="E113" i="17"/>
  <c r="D113" i="17"/>
  <c r="C113" i="17"/>
  <c r="B113" i="17" s="1"/>
  <c r="A113" i="17"/>
  <c r="F112" i="17"/>
  <c r="E112" i="17"/>
  <c r="D112" i="17"/>
  <c r="C112" i="17"/>
  <c r="A112" i="17"/>
  <c r="F111" i="17"/>
  <c r="E111" i="17"/>
  <c r="D111" i="17"/>
  <c r="C111" i="17"/>
  <c r="A111" i="17"/>
  <c r="F110" i="17"/>
  <c r="E110" i="17"/>
  <c r="D110" i="17"/>
  <c r="C110" i="17"/>
  <c r="A110" i="17"/>
  <c r="F109" i="17"/>
  <c r="E109" i="17"/>
  <c r="D109" i="17"/>
  <c r="C109" i="17"/>
  <c r="B109" i="17" s="1"/>
  <c r="A109" i="17"/>
  <c r="F108" i="17"/>
  <c r="E108" i="17"/>
  <c r="D108" i="17"/>
  <c r="C108" i="17"/>
  <c r="A108" i="17"/>
  <c r="F107" i="17"/>
  <c r="E107" i="17"/>
  <c r="D107" i="17"/>
  <c r="C107" i="17"/>
  <c r="A107" i="17"/>
  <c r="F106" i="17"/>
  <c r="E106" i="17"/>
  <c r="D106" i="17"/>
  <c r="C106" i="17"/>
  <c r="A106" i="17"/>
  <c r="F105" i="17"/>
  <c r="E105" i="17"/>
  <c r="D105" i="17"/>
  <c r="C105" i="17"/>
  <c r="B105" i="17" s="1"/>
  <c r="A105" i="17"/>
  <c r="F104" i="17"/>
  <c r="E104" i="17"/>
  <c r="D104" i="17"/>
  <c r="C104" i="17"/>
  <c r="A104" i="17"/>
  <c r="F103" i="17"/>
  <c r="E103" i="17"/>
  <c r="D103" i="17"/>
  <c r="C103" i="17"/>
  <c r="A103" i="17"/>
  <c r="F102" i="17"/>
  <c r="E102" i="17"/>
  <c r="D102" i="17"/>
  <c r="C102" i="17"/>
  <c r="A102" i="17"/>
  <c r="F101" i="17"/>
  <c r="E101" i="17"/>
  <c r="D101" i="17"/>
  <c r="C101" i="17"/>
  <c r="B101" i="17" s="1"/>
  <c r="A101" i="17"/>
  <c r="F100" i="17"/>
  <c r="E100" i="17"/>
  <c r="D100" i="17"/>
  <c r="C100" i="17"/>
  <c r="A100" i="17"/>
  <c r="F99" i="17"/>
  <c r="E99" i="17"/>
  <c r="D99" i="17"/>
  <c r="C99" i="17"/>
  <c r="A99" i="17"/>
  <c r="F98" i="17"/>
  <c r="E98" i="17"/>
  <c r="D98" i="17"/>
  <c r="C98" i="17"/>
  <c r="A98" i="17"/>
  <c r="F97" i="17"/>
  <c r="E97" i="17"/>
  <c r="D97" i="17"/>
  <c r="C97" i="17"/>
  <c r="B97" i="17" s="1"/>
  <c r="A97" i="17"/>
  <c r="F96" i="17"/>
  <c r="E96" i="17"/>
  <c r="D96" i="17"/>
  <c r="C96" i="17"/>
  <c r="A96" i="17"/>
  <c r="F95" i="17"/>
  <c r="E95" i="17"/>
  <c r="D95" i="17"/>
  <c r="C95" i="17"/>
  <c r="A95" i="17"/>
  <c r="F94" i="17"/>
  <c r="E94" i="17"/>
  <c r="D94" i="17"/>
  <c r="C94" i="17"/>
  <c r="A94" i="17"/>
  <c r="F93" i="17"/>
  <c r="E93" i="17"/>
  <c r="D93" i="17"/>
  <c r="C93" i="17"/>
  <c r="B93" i="17" s="1"/>
  <c r="A93" i="17"/>
  <c r="F92" i="17"/>
  <c r="E92" i="17"/>
  <c r="D92" i="17"/>
  <c r="C92" i="17"/>
  <c r="A92" i="17"/>
  <c r="F91" i="17"/>
  <c r="E91" i="17"/>
  <c r="D91" i="17"/>
  <c r="C91" i="17"/>
  <c r="A91" i="17"/>
  <c r="F90" i="17"/>
  <c r="E90" i="17"/>
  <c r="D90" i="17"/>
  <c r="C90" i="17"/>
  <c r="A90" i="17"/>
  <c r="F89" i="17"/>
  <c r="E89" i="17"/>
  <c r="D89" i="17"/>
  <c r="C89" i="17"/>
  <c r="B89" i="17" s="1"/>
  <c r="A89" i="17"/>
  <c r="F88" i="17"/>
  <c r="E88" i="17"/>
  <c r="D88" i="17"/>
  <c r="C88" i="17"/>
  <c r="A88" i="17"/>
  <c r="F87" i="17"/>
  <c r="E87" i="17"/>
  <c r="D87" i="17"/>
  <c r="C87" i="17"/>
  <c r="A87" i="17"/>
  <c r="F86" i="17"/>
  <c r="E86" i="17"/>
  <c r="D86" i="17"/>
  <c r="C86" i="17"/>
  <c r="A86" i="17"/>
  <c r="F85" i="17"/>
  <c r="E85" i="17"/>
  <c r="D85" i="17"/>
  <c r="C85" i="17"/>
  <c r="B85" i="17" s="1"/>
  <c r="A85" i="17"/>
  <c r="F84" i="17"/>
  <c r="E84" i="17"/>
  <c r="D84" i="17"/>
  <c r="C84" i="17"/>
  <c r="A84" i="17"/>
  <c r="F83" i="17"/>
  <c r="E83" i="17"/>
  <c r="D83" i="17"/>
  <c r="C83" i="17"/>
  <c r="A83" i="17"/>
  <c r="F82" i="17"/>
  <c r="E82" i="17"/>
  <c r="D82" i="17"/>
  <c r="C82" i="17"/>
  <c r="A82" i="17"/>
  <c r="F81" i="17"/>
  <c r="E81" i="17"/>
  <c r="D81" i="17"/>
  <c r="C81" i="17"/>
  <c r="B81" i="17" s="1"/>
  <c r="A81" i="17"/>
  <c r="F80" i="17"/>
  <c r="E80" i="17"/>
  <c r="D80" i="17"/>
  <c r="C80" i="17"/>
  <c r="A80" i="17"/>
  <c r="F79" i="17"/>
  <c r="E79" i="17"/>
  <c r="D79" i="17"/>
  <c r="C79" i="17"/>
  <c r="A79" i="17"/>
  <c r="F78" i="17"/>
  <c r="E78" i="17"/>
  <c r="D78" i="17"/>
  <c r="C78" i="17"/>
  <c r="A78" i="17"/>
  <c r="F77" i="17"/>
  <c r="E77" i="17"/>
  <c r="D77" i="17"/>
  <c r="C77" i="17"/>
  <c r="B77" i="17" s="1"/>
  <c r="A77" i="17"/>
  <c r="F76" i="17"/>
  <c r="E76" i="17"/>
  <c r="D76" i="17"/>
  <c r="C76" i="17"/>
  <c r="A76" i="17"/>
  <c r="F75" i="17"/>
  <c r="E75" i="17"/>
  <c r="D75" i="17"/>
  <c r="C75" i="17"/>
  <c r="A75" i="17"/>
  <c r="F74" i="17"/>
  <c r="E74" i="17"/>
  <c r="D74" i="17"/>
  <c r="C74" i="17"/>
  <c r="A74" i="17"/>
  <c r="F73" i="17"/>
  <c r="E73" i="17"/>
  <c r="D73" i="17"/>
  <c r="C73" i="17"/>
  <c r="B73" i="17" s="1"/>
  <c r="A73" i="17"/>
  <c r="F72" i="17"/>
  <c r="E72" i="17"/>
  <c r="D72" i="17"/>
  <c r="C72" i="17"/>
  <c r="A72" i="17"/>
  <c r="F71" i="17"/>
  <c r="E71" i="17"/>
  <c r="D71" i="17"/>
  <c r="C71" i="17"/>
  <c r="A71" i="17"/>
  <c r="F70" i="17"/>
  <c r="E70" i="17"/>
  <c r="D70" i="17"/>
  <c r="C70" i="17"/>
  <c r="A70" i="17"/>
  <c r="F69" i="17"/>
  <c r="E69" i="17"/>
  <c r="D69" i="17"/>
  <c r="C69" i="17"/>
  <c r="B69" i="17" s="1"/>
  <c r="A69" i="17"/>
  <c r="F68" i="17"/>
  <c r="E68" i="17"/>
  <c r="D68" i="17"/>
  <c r="C68" i="17"/>
  <c r="A68" i="17"/>
  <c r="F67" i="17"/>
  <c r="E67" i="17"/>
  <c r="D67" i="17"/>
  <c r="C67" i="17"/>
  <c r="A67" i="17"/>
  <c r="F66" i="17"/>
  <c r="E66" i="17"/>
  <c r="D66" i="17"/>
  <c r="C66" i="17"/>
  <c r="A66" i="17"/>
  <c r="F65" i="17"/>
  <c r="E65" i="17"/>
  <c r="D65" i="17"/>
  <c r="C65" i="17"/>
  <c r="B65" i="17" s="1"/>
  <c r="A65" i="17"/>
  <c r="F64" i="17"/>
  <c r="E64" i="17"/>
  <c r="D64" i="17"/>
  <c r="C64" i="17"/>
  <c r="A64" i="17"/>
  <c r="F63" i="17"/>
  <c r="E63" i="17"/>
  <c r="D63" i="17"/>
  <c r="C63" i="17"/>
  <c r="A63" i="17"/>
  <c r="F62" i="17"/>
  <c r="E62" i="17"/>
  <c r="D62" i="17"/>
  <c r="C62" i="17"/>
  <c r="A62" i="17"/>
  <c r="F61" i="17"/>
  <c r="E61" i="17"/>
  <c r="D61" i="17"/>
  <c r="C61" i="17"/>
  <c r="B61" i="17" s="1"/>
  <c r="A61" i="17"/>
  <c r="F60" i="17"/>
  <c r="E60" i="17"/>
  <c r="D60" i="17"/>
  <c r="C60" i="17"/>
  <c r="A60" i="17"/>
  <c r="F59" i="17"/>
  <c r="E59" i="17"/>
  <c r="D59" i="17"/>
  <c r="C59" i="17"/>
  <c r="A59" i="17"/>
  <c r="F58" i="17"/>
  <c r="E58" i="17"/>
  <c r="D58" i="17"/>
  <c r="C58" i="17"/>
  <c r="A58" i="17"/>
  <c r="F57" i="17"/>
  <c r="E57" i="17"/>
  <c r="D57" i="17"/>
  <c r="C57" i="17"/>
  <c r="B57" i="17" s="1"/>
  <c r="A57" i="17"/>
  <c r="F56" i="17"/>
  <c r="E56" i="17"/>
  <c r="D56" i="17"/>
  <c r="C56" i="17"/>
  <c r="A56" i="17"/>
  <c r="F55" i="17"/>
  <c r="E55" i="17"/>
  <c r="D55" i="17"/>
  <c r="C55" i="17"/>
  <c r="A55" i="17"/>
  <c r="F54" i="17"/>
  <c r="E54" i="17"/>
  <c r="D54" i="17"/>
  <c r="C54" i="17"/>
  <c r="A54" i="17"/>
  <c r="F53" i="17"/>
  <c r="E53" i="17"/>
  <c r="D53" i="17"/>
  <c r="C53" i="17"/>
  <c r="B53" i="17" s="1"/>
  <c r="A53" i="17"/>
  <c r="F52" i="17"/>
  <c r="E52" i="17"/>
  <c r="D52" i="17"/>
  <c r="C52" i="17"/>
  <c r="A52" i="17"/>
  <c r="F51" i="17"/>
  <c r="E51" i="17"/>
  <c r="D51" i="17"/>
  <c r="C51" i="17"/>
  <c r="A51" i="17"/>
  <c r="F50" i="17"/>
  <c r="E50" i="17"/>
  <c r="C50" i="17"/>
  <c r="A50" i="17"/>
  <c r="F49" i="17"/>
  <c r="E49" i="17"/>
  <c r="D49" i="17"/>
  <c r="C49" i="17"/>
  <c r="A49" i="17"/>
  <c r="F48" i="17"/>
  <c r="E48" i="17"/>
  <c r="D48" i="17"/>
  <c r="C48" i="17"/>
  <c r="B48" i="17" s="1"/>
  <c r="A48" i="17"/>
  <c r="F47" i="17"/>
  <c r="E47" i="17"/>
  <c r="D47" i="17"/>
  <c r="C47" i="17"/>
  <c r="A47" i="17"/>
  <c r="F46" i="17"/>
  <c r="E46" i="17"/>
  <c r="D46" i="17"/>
  <c r="C46" i="17"/>
  <c r="A46" i="17"/>
  <c r="F45" i="17"/>
  <c r="E45" i="17"/>
  <c r="D45" i="17"/>
  <c r="C45" i="17"/>
  <c r="A45" i="17"/>
  <c r="F44" i="17"/>
  <c r="E44" i="17"/>
  <c r="D44" i="17"/>
  <c r="C44" i="17"/>
  <c r="B44" i="17" s="1"/>
  <c r="A44" i="17"/>
  <c r="F43" i="17"/>
  <c r="E43" i="17"/>
  <c r="D43" i="17"/>
  <c r="C43" i="17"/>
  <c r="A43" i="17"/>
  <c r="F42" i="17"/>
  <c r="E42" i="17"/>
  <c r="D42" i="17"/>
  <c r="C42" i="17"/>
  <c r="A42" i="17"/>
  <c r="F41" i="17"/>
  <c r="E41" i="17"/>
  <c r="D41" i="17"/>
  <c r="C41" i="17"/>
  <c r="A41" i="17"/>
  <c r="F40" i="17"/>
  <c r="E40" i="17"/>
  <c r="D40" i="17"/>
  <c r="C40" i="17"/>
  <c r="B40" i="17" s="1"/>
  <c r="A40" i="17"/>
  <c r="F39" i="17"/>
  <c r="E39" i="17"/>
  <c r="D39" i="17"/>
  <c r="C39" i="17"/>
  <c r="A39" i="17"/>
  <c r="F38" i="17"/>
  <c r="E38" i="17"/>
  <c r="D38" i="17"/>
  <c r="C38" i="17"/>
  <c r="A38" i="17"/>
  <c r="F37" i="17"/>
  <c r="E37" i="17"/>
  <c r="D37" i="17"/>
  <c r="C37" i="17"/>
  <c r="A37" i="17"/>
  <c r="F36" i="17"/>
  <c r="E36" i="17"/>
  <c r="D36" i="17"/>
  <c r="C36" i="17"/>
  <c r="B36" i="17" s="1"/>
  <c r="A36" i="17"/>
  <c r="F35" i="17"/>
  <c r="E35" i="17"/>
  <c r="D35" i="17"/>
  <c r="C35" i="17"/>
  <c r="A35" i="17"/>
  <c r="F34" i="17"/>
  <c r="E34" i="17"/>
  <c r="D34" i="17"/>
  <c r="C34" i="17"/>
  <c r="A34" i="17"/>
  <c r="F33" i="17"/>
  <c r="E33" i="17"/>
  <c r="D33" i="17"/>
  <c r="C33" i="17"/>
  <c r="A33" i="17"/>
  <c r="F32" i="17"/>
  <c r="E32" i="17"/>
  <c r="D32" i="17"/>
  <c r="C32" i="17"/>
  <c r="B32" i="17" s="1"/>
  <c r="A32" i="17"/>
  <c r="F31" i="17"/>
  <c r="E31" i="17"/>
  <c r="D31" i="17"/>
  <c r="C31" i="17"/>
  <c r="B31" i="17" s="1"/>
  <c r="A31" i="17"/>
  <c r="F30" i="17"/>
  <c r="E30" i="17"/>
  <c r="D30" i="17"/>
  <c r="C30" i="17"/>
  <c r="A30" i="17"/>
  <c r="F29" i="17"/>
  <c r="E29" i="17"/>
  <c r="D29" i="17"/>
  <c r="C29" i="17"/>
  <c r="A29" i="17"/>
  <c r="F28" i="17"/>
  <c r="E28" i="17"/>
  <c r="D28" i="17"/>
  <c r="C28" i="17"/>
  <c r="B28" i="17" s="1"/>
  <c r="A28" i="17"/>
  <c r="F27" i="17"/>
  <c r="E27" i="17"/>
  <c r="D27" i="17"/>
  <c r="C27" i="17"/>
  <c r="A27" i="17"/>
  <c r="F26" i="17"/>
  <c r="E26" i="17"/>
  <c r="C26" i="17"/>
  <c r="A26" i="17"/>
  <c r="F25" i="17"/>
  <c r="E25" i="17"/>
  <c r="D25" i="17"/>
  <c r="C25" i="17"/>
  <c r="A25" i="17"/>
  <c r="F24" i="17"/>
  <c r="E24" i="17"/>
  <c r="D24" i="17"/>
  <c r="C24" i="17"/>
  <c r="A24" i="17"/>
  <c r="F23" i="17"/>
  <c r="E23" i="17"/>
  <c r="D23" i="17"/>
  <c r="C23" i="17"/>
  <c r="B23" i="17" s="1"/>
  <c r="A23" i="17"/>
  <c r="F22" i="17"/>
  <c r="E22" i="17"/>
  <c r="D22" i="17"/>
  <c r="C22" i="17"/>
  <c r="A22" i="17"/>
  <c r="F21" i="17"/>
  <c r="E21" i="17"/>
  <c r="D21" i="17"/>
  <c r="C21" i="17"/>
  <c r="A21" i="17"/>
  <c r="F20" i="17"/>
  <c r="E20" i="17"/>
  <c r="D20" i="17"/>
  <c r="C20" i="17"/>
  <c r="A20" i="17"/>
  <c r="F19" i="17"/>
  <c r="E19" i="17"/>
  <c r="D19" i="17"/>
  <c r="C19" i="17"/>
  <c r="B19" i="17" s="1"/>
  <c r="A19" i="17"/>
  <c r="F18" i="17"/>
  <c r="E18" i="17"/>
  <c r="D18" i="17"/>
  <c r="C18" i="17"/>
  <c r="A18" i="17"/>
  <c r="F17" i="17"/>
  <c r="E17" i="17"/>
  <c r="D17" i="17"/>
  <c r="C17" i="17"/>
  <c r="A17" i="17"/>
  <c r="F16" i="17"/>
  <c r="E16" i="17"/>
  <c r="D16" i="17"/>
  <c r="C16" i="17"/>
  <c r="A16" i="17"/>
  <c r="F15" i="17"/>
  <c r="E15" i="17"/>
  <c r="D15" i="17"/>
  <c r="C15" i="17"/>
  <c r="B15" i="17" s="1"/>
  <c r="A15" i="17"/>
  <c r="F14" i="17"/>
  <c r="E14" i="17"/>
  <c r="C14" i="17"/>
  <c r="B14" i="17" s="1"/>
  <c r="A14" i="17"/>
  <c r="F13" i="17"/>
  <c r="E13" i="17"/>
  <c r="D13" i="17"/>
  <c r="C13" i="17"/>
  <c r="A13" i="17"/>
  <c r="F12" i="17"/>
  <c r="E12" i="17"/>
  <c r="D12" i="17"/>
  <c r="C12" i="17"/>
  <c r="A12" i="17"/>
  <c r="F11" i="17"/>
  <c r="E11" i="17"/>
  <c r="D11" i="17"/>
  <c r="C11" i="17"/>
  <c r="B11" i="17" s="1"/>
  <c r="A11" i="17"/>
  <c r="F10" i="17"/>
  <c r="E10" i="17"/>
  <c r="D10" i="17"/>
  <c r="C10" i="17"/>
  <c r="B10" i="17" s="1"/>
  <c r="A10" i="17"/>
  <c r="F9" i="17"/>
  <c r="E9" i="17"/>
  <c r="D9" i="17"/>
  <c r="C9" i="17"/>
  <c r="A9" i="17"/>
  <c r="F8" i="17"/>
  <c r="E8" i="17"/>
  <c r="D8" i="17"/>
  <c r="C8" i="17"/>
  <c r="B8" i="17" s="1"/>
  <c r="A8" i="17"/>
  <c r="F7" i="17"/>
  <c r="E7" i="17"/>
  <c r="D7" i="17"/>
  <c r="C7" i="17"/>
  <c r="B7" i="17" s="1"/>
  <c r="F6" i="17"/>
  <c r="E6" i="17"/>
  <c r="D6" i="17"/>
  <c r="C6" i="17"/>
  <c r="F5" i="17"/>
  <c r="E5" i="17"/>
  <c r="D5" i="17"/>
  <c r="C5" i="17"/>
  <c r="F4" i="17"/>
  <c r="E4" i="17"/>
  <c r="D4" i="17"/>
  <c r="C4" i="17"/>
  <c r="F3" i="17"/>
  <c r="E3" i="17"/>
  <c r="D3" i="17"/>
  <c r="C3" i="17"/>
  <c r="B3" i="17" s="1"/>
  <c r="F2" i="17"/>
  <c r="E2" i="17"/>
  <c r="C2" i="17"/>
  <c r="B2" i="17" s="1"/>
  <c r="A2" i="17"/>
  <c r="A1" i="17"/>
  <c r="B266" i="17"/>
  <c r="B265" i="17"/>
  <c r="B264" i="17"/>
  <c r="B262" i="17"/>
  <c r="B261" i="17"/>
  <c r="B260" i="17"/>
  <c r="B258" i="17"/>
  <c r="B257" i="17"/>
  <c r="B256" i="17"/>
  <c r="B255" i="17"/>
  <c r="B253" i="17"/>
  <c r="B252" i="17"/>
  <c r="B251" i="17"/>
  <c r="B249" i="17"/>
  <c r="B248" i="17"/>
  <c r="B247" i="17"/>
  <c r="B245" i="17"/>
  <c r="B244" i="17"/>
  <c r="B243" i="17"/>
  <c r="B241" i="17"/>
  <c r="B240" i="17"/>
  <c r="B239" i="17"/>
  <c r="B237" i="17"/>
  <c r="B236" i="17"/>
  <c r="B235" i="17"/>
  <c r="B233" i="17"/>
  <c r="B232" i="17"/>
  <c r="B231" i="17"/>
  <c r="B230" i="17"/>
  <c r="B228" i="17"/>
  <c r="B227" i="17"/>
  <c r="B226" i="17"/>
  <c r="B224" i="17"/>
  <c r="B223" i="17"/>
  <c r="B222" i="17"/>
  <c r="B220" i="17"/>
  <c r="B219" i="17"/>
  <c r="B218" i="17"/>
  <c r="B216" i="17"/>
  <c r="B215" i="17"/>
  <c r="B214" i="17"/>
  <c r="B212" i="17"/>
  <c r="B211" i="17"/>
  <c r="B210" i="17"/>
  <c r="B207" i="17"/>
  <c r="B206" i="17"/>
  <c r="B205" i="17"/>
  <c r="B203" i="17"/>
  <c r="B202" i="17"/>
  <c r="B201" i="17"/>
  <c r="B199" i="17"/>
  <c r="B198" i="17"/>
  <c r="B197" i="17"/>
  <c r="B195" i="17"/>
  <c r="B194" i="17"/>
  <c r="B193" i="17"/>
  <c r="B191" i="17"/>
  <c r="B190" i="17"/>
  <c r="B189" i="17"/>
  <c r="B187" i="17"/>
  <c r="B186" i="17"/>
  <c r="B185" i="17"/>
  <c r="B183" i="17"/>
  <c r="B182" i="17"/>
  <c r="B181" i="17"/>
  <c r="B179" i="17"/>
  <c r="B178" i="17"/>
  <c r="B177" i="17"/>
  <c r="B175" i="17"/>
  <c r="B174" i="17"/>
  <c r="B173" i="17"/>
  <c r="B172" i="17"/>
  <c r="B170" i="17"/>
  <c r="B169" i="17"/>
  <c r="B168" i="17"/>
  <c r="B166" i="17"/>
  <c r="B165" i="17"/>
  <c r="B164" i="17"/>
  <c r="B162" i="17"/>
  <c r="B161" i="17"/>
  <c r="B160" i="17"/>
  <c r="B159" i="17"/>
  <c r="B157" i="17"/>
  <c r="B156" i="17"/>
  <c r="B155" i="17"/>
  <c r="B153" i="17"/>
  <c r="B152" i="17"/>
  <c r="B151" i="17"/>
  <c r="B149" i="17"/>
  <c r="B148" i="17"/>
  <c r="B147" i="17"/>
  <c r="B145" i="17"/>
  <c r="B144" i="17"/>
  <c r="B143" i="17"/>
  <c r="B141" i="17"/>
  <c r="B140" i="17"/>
  <c r="B139" i="17"/>
  <c r="B137" i="17"/>
  <c r="B136" i="17"/>
  <c r="B132" i="17"/>
  <c r="B131" i="17"/>
  <c r="B130" i="17"/>
  <c r="B128" i="17"/>
  <c r="B127" i="17"/>
  <c r="B126" i="17"/>
  <c r="B124" i="17"/>
  <c r="B123" i="17"/>
  <c r="B122" i="17"/>
  <c r="B120" i="17"/>
  <c r="B119" i="17"/>
  <c r="B118" i="17"/>
  <c r="B116" i="17"/>
  <c r="B115" i="17"/>
  <c r="B114" i="17"/>
  <c r="B112" i="17"/>
  <c r="B111" i="17"/>
  <c r="B110" i="17"/>
  <c r="B108" i="17"/>
  <c r="B107" i="17"/>
  <c r="B106" i="17"/>
  <c r="B104" i="17"/>
  <c r="B103" i="17"/>
  <c r="B102" i="17"/>
  <c r="B100" i="17"/>
  <c r="B99" i="17"/>
  <c r="B98" i="17"/>
  <c r="B96" i="17"/>
  <c r="B95" i="17"/>
  <c r="B94" i="17"/>
  <c r="B92" i="17"/>
  <c r="B91" i="17"/>
  <c r="B90" i="17"/>
  <c r="B88" i="17"/>
  <c r="B87" i="17"/>
  <c r="B86" i="17"/>
  <c r="B84" i="17"/>
  <c r="B83" i="17"/>
  <c r="B82" i="17"/>
  <c r="B80" i="17"/>
  <c r="B79" i="17"/>
  <c r="B78" i="17"/>
  <c r="B76" i="17"/>
  <c r="B75" i="17"/>
  <c r="B74" i="17"/>
  <c r="B72" i="17"/>
  <c r="B71" i="17"/>
  <c r="B70" i="17"/>
  <c r="B68" i="17"/>
  <c r="B67" i="17"/>
  <c r="B66" i="17"/>
  <c r="B64" i="17"/>
  <c r="B63" i="17"/>
  <c r="B62" i="17"/>
  <c r="B60" i="17"/>
  <c r="B59" i="17"/>
  <c r="B58" i="17"/>
  <c r="B56" i="17"/>
  <c r="B55" i="17"/>
  <c r="B54" i="17"/>
  <c r="B52" i="17"/>
  <c r="B51" i="17"/>
  <c r="B50" i="17"/>
  <c r="B49" i="17"/>
  <c r="B47" i="17"/>
  <c r="B46" i="17"/>
  <c r="B45" i="17"/>
  <c r="B43" i="17"/>
  <c r="B42" i="17"/>
  <c r="B41" i="17"/>
  <c r="B39" i="17"/>
  <c r="B38" i="17"/>
  <c r="B37" i="17"/>
  <c r="B35" i="17"/>
  <c r="B34" i="17"/>
  <c r="B33" i="17"/>
  <c r="B30" i="17"/>
  <c r="B29" i="17"/>
  <c r="B27" i="17"/>
  <c r="B26" i="17"/>
  <c r="B25" i="17"/>
  <c r="B24" i="17"/>
  <c r="B22" i="17"/>
  <c r="B21" i="17"/>
  <c r="B20" i="17"/>
  <c r="B18" i="17"/>
  <c r="B17" i="17"/>
  <c r="B16" i="17"/>
  <c r="B13" i="17"/>
  <c r="B12" i="17"/>
  <c r="B9" i="17"/>
  <c r="B6" i="17"/>
  <c r="B5" i="17"/>
  <c r="B4" i="17"/>
  <c r="A34" i="14" l="1"/>
  <c r="A33" i="14"/>
  <c r="A32" i="14"/>
  <c r="A31" i="14"/>
  <c r="A30" i="14"/>
  <c r="A29" i="14"/>
  <c r="A28" i="14"/>
  <c r="A27" i="14"/>
  <c r="A26" i="14"/>
  <c r="A25" i="14"/>
  <c r="A24" i="14"/>
  <c r="A23" i="14"/>
  <c r="M22" i="14"/>
  <c r="L22" i="14"/>
  <c r="K22" i="14"/>
  <c r="J22" i="14"/>
  <c r="I22" i="14"/>
  <c r="H22" i="14"/>
  <c r="G22" i="14"/>
  <c r="F22" i="14"/>
  <c r="E22" i="14"/>
  <c r="D22" i="14"/>
  <c r="C22" i="14"/>
  <c r="B22" i="14"/>
  <c r="M8" i="14"/>
  <c r="L8" i="14"/>
  <c r="K8" i="14"/>
  <c r="J8" i="14"/>
  <c r="I8" i="14"/>
  <c r="A7" i="17" s="1"/>
  <c r="H8" i="14"/>
  <c r="G8" i="14"/>
  <c r="F8" i="14"/>
  <c r="E8" i="14"/>
  <c r="D8" i="14"/>
  <c r="C8" i="14"/>
  <c r="B8" i="14"/>
  <c r="A20" i="14"/>
  <c r="A19" i="14"/>
  <c r="A18" i="14"/>
  <c r="A17" i="14"/>
  <c r="A16" i="14"/>
  <c r="A15" i="14"/>
  <c r="A14" i="14"/>
  <c r="A13" i="14"/>
  <c r="A12" i="14"/>
  <c r="A11" i="14"/>
  <c r="A10" i="14"/>
  <c r="A9" i="14"/>
  <c r="A22" i="14"/>
  <c r="A8" i="14"/>
  <c r="A111" i="5" l="1"/>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l="1"/>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FD8482-5052-4AE0-B77E-683A7DD16E05}">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1F7C1D63-624A-48D4-994E-8ACD362071F9}">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5D22AE3-134A-463C-8FF4-56696B7E416A}">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 authorId="0" shapeId="0" xr:uid="{6C98EA49-DF31-43BD-92E2-0F9B206C594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 authorId="0" shapeId="0" xr:uid="{50346870-3EAF-4D38-8035-965528DFA2A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5" authorId="0" shapeId="0" xr:uid="{B2114FF8-D83B-42EA-BDC0-5FE0C644BA83}">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35" authorId="0" shapeId="0" xr:uid="{3FF1E3E1-A08F-405E-814C-22DB4986C37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35" authorId="0" shapeId="0" xr:uid="{85C0CE76-7EF0-4CBF-B90F-A86B9723269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9" authorId="0" shapeId="0" xr:uid="{457D4AAA-F7D0-47CE-A641-381B46A6A4A1}">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269" authorId="0" shapeId="0" xr:uid="{5266FFFC-AFE8-4563-9957-ABA1332EFAD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269" authorId="0" shapeId="0" xr:uid="{9FB4BD24-3435-4465-B6D0-4069EC643B9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03" authorId="0" shapeId="0" xr:uid="{36183BAA-0592-46AE-95DC-238628EEDFD0}">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403" authorId="0" shapeId="0" xr:uid="{F41B9367-D351-4FD9-8912-E4290865C98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403" authorId="0" shapeId="0" xr:uid="{6F21C7D6-4A2E-4F97-BA66-2B78D2B0CE6D}">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37" authorId="0" shapeId="0" xr:uid="{A63341FE-7130-4E88-88D1-D5B3C808ECA8}">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537" authorId="0" shapeId="0" xr:uid="{A6945F3A-552D-4976-AA69-0FBE411B5AA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537" authorId="0" shapeId="0" xr:uid="{91CEA291-A571-429F-A81E-90E5300E263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4B632171-4674-4633-9277-1A77A0F75269}">
      <text>
        <r>
          <rPr>
            <sz val="8"/>
            <color indexed="81"/>
            <rFont val="Tahoma"/>
            <family val="2"/>
          </rPr>
          <t>This column defines a 'label' attribute for a 'interpop' item.</t>
        </r>
      </text>
    </comment>
    <comment ref="D15" authorId="0" shapeId="0" xr:uid="{81922362-38F9-487C-BB37-39F58FAA2EC4}">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5" authorId="0" shapeId="0" xr:uid="{5A931367-889A-4638-88FC-2050AF1590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Time-dependent values always trump assumptions.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<sst xmlns="http://schemas.openxmlformats.org/spreadsheetml/2006/main" count="3623" uniqueCount="153">
  <si>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</si>
  <si>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</si>
  <si>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</si>
  <si>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</si>
  <si>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</si>
  <si>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</si>
  <si>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</si>
  <si>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</si>
  <si>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</si>
  <si>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</si>
  <si>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</si>
  <si>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</si>
  <si>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</si>
  <si>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</si>
  <si>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</si>
  <si>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</si>
  <si>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</si>
  <si>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</si>
  <si>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</si>
  <si>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</si>
  <si>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</si>
  <si>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</si>
  <si>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</si>
  <si>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</si>
  <si>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</si>
  <si>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</si>
  <si>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</si>
  <si>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</si>
  <si>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</si>
  <si>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</si>
  <si>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</si>
  <si>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</si>
  <si>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</si>
  <si>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</si>
  <si>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</si>
  <si>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</si>
  <si>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</si>
  <si>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</si>
  <si>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</si>
  <si>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</si>
  <si>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</si>
  <si>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</si>
  <si>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</si>
  <si>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</si>
  <si>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</si>
  <si>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</si>
  <si>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</si>
  <si>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</si>
  <si>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</si>
  <si>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</si>
  <si>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</si>
  <si>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</si>
  <si>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</si>
  <si>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</si>
  <si>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</si>
  <si>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</si>
  <si>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</si>
  <si>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</si>
  <si>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</si>
  <si>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</si>
  <si>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</si>
  <si>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</si>
  <si>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</si>
  <si>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</si>
  <si>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</si>
  <si>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</si>
  <si>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</si>
  <si>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</si>
  <si>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</si>
  <si>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</si>
  <si>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</si>
  <si>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</si>
  <si>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</si>
  <si>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</si>
  <si>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</si>
  <si>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</si>
  <si>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</si>
  <si>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</si>
  <si>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</si>
  <si>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</si>
  <si>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</si>
  <si>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</si>
  <si>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</si>
  <si>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</si>
  <si>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</si>
  <si>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</si>
  <si>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</si>
  <si>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</si>
  <si>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</si>
  <si>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</si>
  <si>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</si>
  <si>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</si>
  <si>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</si>
  <si>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</si>
  <si>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</si>
  <si>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</si>
  <si>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</si>
  <si>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</si>
  <si>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</si>
  <si>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</si>
  <si>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</si>
  <si>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</si>
  <si>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</si>
  <si>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</si>
  <si>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</si>
  <si>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</si>
  <si>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</si>
  <si>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</si>
  <si>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</si>
  <si>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</si>
  <si>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</si>
  <si>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</si>
  <si>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</si>
  <si>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</si>
  <si>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</si>
  <si>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</si>
  <si>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</si>
  <si>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</si>
  <si>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</si>
  <si>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</si>
  <si>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</si>
  <si>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</si>
  <si>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</si>
  <si>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</si>
  <si>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</si>
  <si>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</si>
  <si>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</si>
  <si>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</si>
  <si>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</si>
  <si>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</si>
  <si>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</si>
  <si>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</si>
  <si>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</si>
  <si>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</si>
  <si>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</si>
  <si>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</si>
  <si>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</si>
  <si>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</si>
  <si>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</si>
  <si>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trans_2</t>
  </si>
  <si>
    <t>Transfer 2</t>
  </si>
  <si>
    <t>trans_3</t>
  </si>
  <si>
    <t>Transfer 3</t>
  </si>
  <si>
    <t>trans_4</t>
  </si>
  <si>
    <t>Transfer 4</t>
  </si>
  <si>
    <t>n</t>
  </si>
  <si>
    <t>Aging</t>
  </si>
  <si>
    <t>y</t>
  </si>
  <si>
    <t>HIV Infection</t>
  </si>
  <si>
    <t>trans_hiv</t>
  </si>
  <si>
    <t>trans_age</t>
  </si>
  <si>
    <t>Preference weighting for one population interacting with another</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</si>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</sst>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 numFmtId="170" formatCode="#,##0.000"/>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5">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166">
    <xf numFmtId="0" fontId="0" fillId="0" borderId="0" xfId="0"/>
    <xf numFmtId="0" fontId="2" fillId="0" borderId="0" xfId="0" applyFont="1" applyAlignment="1">
      <alignment horizontal="center"/>
    </xf>
    <xf numFmtId="0" fontId="0" fillId="0" borderId="0" xfId="0" applyAlignment="1">
      <alignment horizontal="center"/>
    </xf>
    <xf numFmtId="10" fontId="0" fillId="0" borderId="0" xfId="0" applyNumberFormat="1"/>
    <xf numFmtId="3" fontId="0" fillId="2" borderId="1" xfId="0" applyNumberFormat="1" applyFill="1" applyBorder="1" applyAlignment="1">
      <alignment horizontal="right"/>
    </xf>
    <xf numFmtId="0" fontId="2" fillId="0" borderId="0" xfId="0" applyFont="1"/>
    <xf numFmtId="166" fontId="4" fillId="2" borderId="2" xfId="2" applyNumberFormat="1" applyFont="1" applyFill="1" applyBorder="1" applyAlignment="1">
      <alignment horizontal="center" vertical="center"/>
    </xf>
    <xf numFmtId="166" fontId="4" fillId="2" borderId="2" xfId="2" applyNumberFormat="1" applyFont="1" applyFill="1" applyBorder="1" applyAlignment="1">
      <alignment horizontal="right" vertical="center"/>
    </xf>
    <xf numFmtId="166" fontId="5" fillId="3" borderId="2" xfId="2" applyNumberFormat="1" applyFont="1" applyFill="1" applyBorder="1" applyAlignment="1">
      <alignment horizontal="right" vertical="center"/>
    </xf>
    <xf numFmtId="166" fontId="5" fillId="3" borderId="3" xfId="2" applyNumberFormat="1" applyFont="1" applyFill="1" applyBorder="1" applyAlignment="1">
      <alignment horizontal="right" vertical="center"/>
    </xf>
    <xf numFmtId="166" fontId="0" fillId="2" borderId="1" xfId="2" applyNumberFormat="1" applyFont="1" applyFill="1" applyBorder="1" applyAlignment="1">
      <alignment horizontal="right"/>
    </xf>
    <xf numFmtId="166" fontId="0" fillId="4" borderId="1" xfId="2"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xf numFmtId="170" fontId="0" fillId="2" borderId="1" xfId="0" applyNumberFormat="1" applyFill="1" applyBorder="1" applyAlignment="1">
      <alignment horizontal="right"/>
    </xf>
    <xf numFmtId="0" fontId="0" fillId="4" borderId="0" xfId="0" applyFill="1"/>
  </cellXfs>
  <cellStyles count="5">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defaultRowHeight="15" x14ac:dyDescent="0.25"/>
  <cols>
    <col min="1" max="1" width="13.28515625" bestFit="1" customWidth="1"/>
    <col min="2" max="2" width="22.85546875" bestFit="1" customWidth="1"/>
  </cols>
  <sheetData>
    <row r="1" spans="1:2" x14ac:dyDescent="0.25">
      <c r="A1" s="1" t="s">
        <v>0</v>
      </c>
      <c r="B1" s="1" t="s">
        <v>1</v>
      </c>
    </row>
    <row r="2" spans="1:2" x14ac:dyDescent="0.25">
      <c r="A2" s="4" t="s">
        <v>115</v>
      </c>
      <c r="B2" s="5" t="s">
        <v>114</v>
      </c>
    </row>
    <row r="3" spans="1:2" x14ac:dyDescent="0.25">
      <c r="A3" s="4" t="s">
        <v>117</v>
      </c>
      <c r="B3" s="5" t="s">
        <v>116</v>
      </c>
    </row>
    <row r="4" spans="1:2" x14ac:dyDescent="0.25">
      <c r="A4" s="4" t="s">
        <v>119</v>
      </c>
      <c r="B4" s="5" t="s">
        <v>118</v>
      </c>
    </row>
    <row r="5" spans="1:2" x14ac:dyDescent="0.25">
      <c r="A5" s="4" t="s">
        <v>121</v>
      </c>
      <c r="B5" s="5" t="s">
        <v>120</v>
      </c>
    </row>
    <row r="6" spans="1:2" x14ac:dyDescent="0.25">
      <c r="A6" s="4" t="s">
        <v>123</v>
      </c>
      <c r="B6" s="5" t="s">
        <v>122</v>
      </c>
    </row>
    <row r="7" spans="1:2" x14ac:dyDescent="0.25">
      <c r="A7" s="4" t="s">
        <v>125</v>
      </c>
      <c r="B7" s="5" t="s">
        <v>124</v>
      </c>
    </row>
    <row r="8" spans="1:2" x14ac:dyDescent="0.25">
      <c r="A8" s="4" t="s">
        <v>132</v>
      </c>
      <c r="B8" s="5" t="s">
        <v>126</v>
      </c>
    </row>
    <row r="9" spans="1:2" x14ac:dyDescent="0.25">
      <c r="A9" s="4" t="s">
        <v>136</v>
      </c>
      <c r="B9" s="5" t="s">
        <v>127</v>
      </c>
    </row>
    <row r="10" spans="1:2" x14ac:dyDescent="0.25">
      <c r="A10" s="4" t="s">
        <v>128</v>
      </c>
      <c r="B10" s="5" t="s">
        <v>133</v>
      </c>
    </row>
    <row r="11" spans="1:2" x14ac:dyDescent="0.25">
      <c r="A11" s="4" t="s">
        <v>129</v>
      </c>
      <c r="B11" s="5" t="s">
        <v>137</v>
      </c>
    </row>
    <row r="12" spans="1:2" x14ac:dyDescent="0.25">
      <c r="A12" s="4" t="s">
        <v>134</v>
      </c>
      <c r="B12" s="5" t="s">
        <v>130</v>
      </c>
    </row>
    <row r="13" spans="1:2" x14ac:dyDescent="0.25">
      <c r="A13" s="4" t="s">
        <v>135</v>
      </c>
      <c r="B13" s="5" t="s">
        <v>131</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H8" sqref="H8"/>
    </sheetView>
  </sheetViews>
  <sheetFormatPr defaultRowHeight="15" x14ac:dyDescent="0.25"/>
  <cols>
    <col min="1" max="1" width="50.7109375" customWidth="1"/>
    <col min="2" max="2" width="15.7109375" customWidth="1"/>
    <col min="3" max="3" width="10.7109375" customWidth="1"/>
  </cols>
  <sheetData>
    <row r="1" spans="1:23" x14ac:dyDescent="0.2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48</v>
      </c>
      <c r="C2" t="str">
        <f t="shared" ref="C2:C13" si="0">IF(SUMPRODUCT(--(E2:W2&lt;&gt;""))=0,0,"N.A.")</f>
        <v>N.A.</v>
      </c>
      <c r="D2" s="2" t="s">
        <v>6</v>
      </c>
      <c r="E2" s="78">
        <v>0.44500000000000001</v>
      </c>
      <c r="F2" s="78">
        <v>0</v>
      </c>
      <c r="G2" s="78">
        <v>0</v>
      </c>
      <c r="H2" s="78">
        <v>0</v>
      </c>
      <c r="I2" s="78">
        <v>0</v>
      </c>
      <c r="J2" s="78">
        <v>0</v>
      </c>
      <c r="K2" s="78">
        <v>0.49289064565483448</v>
      </c>
      <c r="L2" s="78">
        <v>0.4995</v>
      </c>
      <c r="M2" s="78">
        <v>0.5</v>
      </c>
      <c r="N2" s="78">
        <v>0.5</v>
      </c>
    </row>
    <row r="3" spans="1:23" x14ac:dyDescent="0.25">
      <c r="A3" s="2" t="str">
        <f>'Population Definitions'!B3</f>
        <v>Gen 5-14</v>
      </c>
      <c r="B3" t="s">
        <v>5</v>
      </c>
      <c r="C3">
        <f t="shared" si="0"/>
        <v>0</v>
      </c>
      <c r="D3" s="2" t="s">
        <v>6</v>
      </c>
    </row>
    <row r="4" spans="1:23" x14ac:dyDescent="0.25">
      <c r="A4" s="2" t="str">
        <f>'Population Definitions'!B4</f>
        <v>Gen 15-64</v>
      </c>
      <c r="B4" t="s">
        <v>5</v>
      </c>
      <c r="C4">
        <f t="shared" si="0"/>
        <v>0</v>
      </c>
      <c r="D4" s="2" t="s">
        <v>6</v>
      </c>
    </row>
    <row r="5" spans="1:23" x14ac:dyDescent="0.25">
      <c r="A5" s="2" t="str">
        <f>'Population Definitions'!B5</f>
        <v>Gen 65+</v>
      </c>
      <c r="B5" t="s">
        <v>5</v>
      </c>
      <c r="C5">
        <f t="shared" si="0"/>
        <v>0</v>
      </c>
      <c r="D5" s="2" t="s">
        <v>6</v>
      </c>
    </row>
    <row r="6" spans="1:23" x14ac:dyDescent="0.25">
      <c r="A6" s="2" t="str">
        <f>'Population Definitions'!B6</f>
        <v>PLHIV 15-64</v>
      </c>
      <c r="B6" t="s">
        <v>5</v>
      </c>
      <c r="C6">
        <f t="shared" si="0"/>
        <v>0</v>
      </c>
      <c r="D6" s="2" t="s">
        <v>6</v>
      </c>
    </row>
    <row r="7" spans="1:23" x14ac:dyDescent="0.25">
      <c r="A7" s="2" t="str">
        <f>'Population Definitions'!B7</f>
        <v>PLHIV 65+</v>
      </c>
      <c r="B7" t="s">
        <v>5</v>
      </c>
      <c r="C7">
        <f t="shared" si="0"/>
        <v>0</v>
      </c>
      <c r="D7" s="2" t="s">
        <v>6</v>
      </c>
    </row>
    <row r="8" spans="1:23" x14ac:dyDescent="0.25">
      <c r="A8" s="2" t="str">
        <f>'Population Definitions'!B8</f>
        <v>Prisoners</v>
      </c>
      <c r="B8" t="s">
        <v>5</v>
      </c>
      <c r="C8">
        <f t="shared" si="0"/>
        <v>0</v>
      </c>
      <c r="D8" s="2" t="s">
        <v>6</v>
      </c>
    </row>
    <row r="9" spans="1:23" x14ac:dyDescent="0.25">
      <c r="A9" s="2" t="str">
        <f>'Population Definitions'!B9</f>
        <v>PLHIV Prisoners</v>
      </c>
      <c r="B9" t="s">
        <v>5</v>
      </c>
      <c r="C9">
        <f t="shared" si="0"/>
        <v>0</v>
      </c>
      <c r="D9" s="2" t="s">
        <v>6</v>
      </c>
    </row>
    <row r="10" spans="1:23" x14ac:dyDescent="0.25">
      <c r="A10" s="2" t="str">
        <f>'Population Definitions'!B10</f>
        <v>Health Care Workers</v>
      </c>
      <c r="B10" t="s">
        <v>5</v>
      </c>
      <c r="C10">
        <f t="shared" si="0"/>
        <v>0</v>
      </c>
      <c r="D10" s="2" t="s">
        <v>6</v>
      </c>
    </row>
    <row r="11" spans="1:23" x14ac:dyDescent="0.25">
      <c r="A11" s="2" t="str">
        <f>'Population Definitions'!B11</f>
        <v>PLHIV Health Care Workers</v>
      </c>
      <c r="B11" t="s">
        <v>5</v>
      </c>
      <c r="C11">
        <f t="shared" si="0"/>
        <v>0</v>
      </c>
      <c r="D11" s="2" t="s">
        <v>6</v>
      </c>
    </row>
    <row r="12" spans="1:23" x14ac:dyDescent="0.25">
      <c r="A12" s="2" t="str">
        <f>'Population Definitions'!B12</f>
        <v>Miners</v>
      </c>
      <c r="B12" t="s">
        <v>5</v>
      </c>
      <c r="C12">
        <f t="shared" si="0"/>
        <v>0</v>
      </c>
      <c r="D12" s="2" t="s">
        <v>6</v>
      </c>
    </row>
    <row r="13" spans="1:23" x14ac:dyDescent="0.25">
      <c r="A13" s="2" t="str">
        <f>'Population Definitions'!B13</f>
        <v>PLHIV Miners</v>
      </c>
      <c r="B13" t="s">
        <v>5</v>
      </c>
      <c r="C13">
        <f t="shared" si="0"/>
        <v>0</v>
      </c>
      <c r="D13" s="2" t="s">
        <v>6</v>
      </c>
    </row>
    <row r="15" spans="1:23" x14ac:dyDescent="0.2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t="s">
        <v>41</v>
      </c>
      <c r="C16">
        <f t="shared" ref="C16:C27" si="1">IF(SUMPRODUCT(--(E16:W16&lt;&gt;""))=0,0,"N.A.")</f>
        <v>0</v>
      </c>
      <c r="D16" s="2" t="s">
        <v>6</v>
      </c>
    </row>
    <row r="17" spans="1:23" x14ac:dyDescent="0.25">
      <c r="A17" s="2" t="str">
        <f>'Population Definitions'!B3</f>
        <v>Gen 5-14</v>
      </c>
      <c r="B17" t="s">
        <v>41</v>
      </c>
      <c r="C17">
        <f t="shared" si="1"/>
        <v>0</v>
      </c>
      <c r="D17" s="2" t="s">
        <v>6</v>
      </c>
    </row>
    <row r="18" spans="1:23" x14ac:dyDescent="0.25">
      <c r="A18" s="2" t="str">
        <f>'Population Definitions'!B4</f>
        <v>Gen 15-64</v>
      </c>
      <c r="B18" t="s">
        <v>41</v>
      </c>
      <c r="C18">
        <f t="shared" si="1"/>
        <v>0</v>
      </c>
      <c r="D18" s="2" t="s">
        <v>6</v>
      </c>
    </row>
    <row r="19" spans="1:23" x14ac:dyDescent="0.25">
      <c r="A19" s="2" t="str">
        <f>'Population Definitions'!B5</f>
        <v>Gen 65+</v>
      </c>
      <c r="B19" t="s">
        <v>41</v>
      </c>
      <c r="C19">
        <f t="shared" si="1"/>
        <v>0</v>
      </c>
      <c r="D19" s="2" t="s">
        <v>6</v>
      </c>
    </row>
    <row r="20" spans="1:23" x14ac:dyDescent="0.25">
      <c r="A20" s="2" t="str">
        <f>'Population Definitions'!B6</f>
        <v>PLHIV 15-64</v>
      </c>
      <c r="B20" t="s">
        <v>41</v>
      </c>
      <c r="C20">
        <f t="shared" si="1"/>
        <v>0</v>
      </c>
      <c r="D20" s="2" t="s">
        <v>6</v>
      </c>
    </row>
    <row r="21" spans="1:23" x14ac:dyDescent="0.25">
      <c r="A21" s="2" t="str">
        <f>'Population Definitions'!B7</f>
        <v>PLHIV 65+</v>
      </c>
      <c r="B21" t="s">
        <v>41</v>
      </c>
      <c r="C21">
        <f t="shared" si="1"/>
        <v>0</v>
      </c>
      <c r="D21" s="2" t="s">
        <v>6</v>
      </c>
    </row>
    <row r="22" spans="1:23" x14ac:dyDescent="0.25">
      <c r="A22" s="2" t="str">
        <f>'Population Definitions'!B8</f>
        <v>Prisoners</v>
      </c>
      <c r="B22" t="s">
        <v>41</v>
      </c>
      <c r="C22">
        <f t="shared" si="1"/>
        <v>0</v>
      </c>
      <c r="D22" s="2" t="s">
        <v>6</v>
      </c>
    </row>
    <row r="23" spans="1:23" x14ac:dyDescent="0.25">
      <c r="A23" s="2" t="str">
        <f>'Population Definitions'!B9</f>
        <v>PLHIV Prisoners</v>
      </c>
      <c r="B23" t="s">
        <v>41</v>
      </c>
      <c r="C23">
        <f t="shared" si="1"/>
        <v>0</v>
      </c>
      <c r="D23" s="2" t="s">
        <v>6</v>
      </c>
    </row>
    <row r="24" spans="1:23" x14ac:dyDescent="0.25">
      <c r="A24" s="2" t="str">
        <f>'Population Definitions'!B10</f>
        <v>Health Care Workers</v>
      </c>
      <c r="B24" t="s">
        <v>41</v>
      </c>
      <c r="C24">
        <f t="shared" si="1"/>
        <v>0</v>
      </c>
      <c r="D24" s="2" t="s">
        <v>6</v>
      </c>
    </row>
    <row r="25" spans="1:23" x14ac:dyDescent="0.25">
      <c r="A25" s="2" t="str">
        <f>'Population Definitions'!B11</f>
        <v>PLHIV Health Care Workers</v>
      </c>
      <c r="B25" t="s">
        <v>41</v>
      </c>
      <c r="C25">
        <f t="shared" si="1"/>
        <v>0</v>
      </c>
      <c r="D25" s="2" t="s">
        <v>6</v>
      </c>
    </row>
    <row r="26" spans="1:23" x14ac:dyDescent="0.25">
      <c r="A26" s="2" t="str">
        <f>'Population Definitions'!B12</f>
        <v>Miners</v>
      </c>
      <c r="B26" t="s">
        <v>41</v>
      </c>
      <c r="C26">
        <f t="shared" si="1"/>
        <v>0</v>
      </c>
      <c r="D26" s="2" t="s">
        <v>6</v>
      </c>
    </row>
    <row r="27" spans="1:23" x14ac:dyDescent="0.25">
      <c r="A27" s="2" t="str">
        <f>'Population Definitions'!B13</f>
        <v>PLHIV Miners</v>
      </c>
      <c r="B27" t="s">
        <v>41</v>
      </c>
      <c r="C27">
        <f t="shared" si="1"/>
        <v>0</v>
      </c>
      <c r="D27" s="2" t="s">
        <v>6</v>
      </c>
    </row>
    <row r="29" spans="1:23" x14ac:dyDescent="0.2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t="s">
        <v>41</v>
      </c>
      <c r="C30">
        <f t="shared" ref="C30:C41" si="2">IF(SUMPRODUCT(--(E30:W30&lt;&gt;""))=0,0,"N.A.")</f>
        <v>0</v>
      </c>
      <c r="D30" s="2" t="s">
        <v>6</v>
      </c>
    </row>
    <row r="31" spans="1:23" x14ac:dyDescent="0.25">
      <c r="A31" s="2" t="str">
        <f>'Population Definitions'!B3</f>
        <v>Gen 5-14</v>
      </c>
      <c r="B31" t="s">
        <v>41</v>
      </c>
      <c r="C31">
        <f t="shared" si="2"/>
        <v>0</v>
      </c>
      <c r="D31" s="2" t="s">
        <v>6</v>
      </c>
    </row>
    <row r="32" spans="1:23" x14ac:dyDescent="0.25">
      <c r="A32" s="2" t="str">
        <f>'Population Definitions'!B4</f>
        <v>Gen 15-64</v>
      </c>
      <c r="B32" t="s">
        <v>41</v>
      </c>
      <c r="C32">
        <f t="shared" si="2"/>
        <v>0</v>
      </c>
      <c r="D32" s="2" t="s">
        <v>6</v>
      </c>
    </row>
    <row r="33" spans="1:23" x14ac:dyDescent="0.25">
      <c r="A33" s="2" t="str">
        <f>'Population Definitions'!B5</f>
        <v>Gen 65+</v>
      </c>
      <c r="B33" t="s">
        <v>41</v>
      </c>
      <c r="C33">
        <f t="shared" si="2"/>
        <v>0</v>
      </c>
      <c r="D33" s="2" t="s">
        <v>6</v>
      </c>
    </row>
    <row r="34" spans="1:23" x14ac:dyDescent="0.25">
      <c r="A34" s="2" t="str">
        <f>'Population Definitions'!B6</f>
        <v>PLHIV 15-64</v>
      </c>
      <c r="B34" t="s">
        <v>41</v>
      </c>
      <c r="C34">
        <f t="shared" si="2"/>
        <v>0</v>
      </c>
      <c r="D34" s="2" t="s">
        <v>6</v>
      </c>
    </row>
    <row r="35" spans="1:23" x14ac:dyDescent="0.25">
      <c r="A35" s="2" t="str">
        <f>'Population Definitions'!B7</f>
        <v>PLHIV 65+</v>
      </c>
      <c r="B35" t="s">
        <v>41</v>
      </c>
      <c r="C35">
        <f t="shared" si="2"/>
        <v>0</v>
      </c>
      <c r="D35" s="2" t="s">
        <v>6</v>
      </c>
    </row>
    <row r="36" spans="1:23" x14ac:dyDescent="0.25">
      <c r="A36" s="2" t="str">
        <f>'Population Definitions'!B8</f>
        <v>Prisoners</v>
      </c>
      <c r="B36" t="s">
        <v>41</v>
      </c>
      <c r="C36">
        <f t="shared" si="2"/>
        <v>0</v>
      </c>
      <c r="D36" s="2" t="s">
        <v>6</v>
      </c>
    </row>
    <row r="37" spans="1:23" x14ac:dyDescent="0.25">
      <c r="A37" s="2" t="str">
        <f>'Population Definitions'!B9</f>
        <v>PLHIV Prisoners</v>
      </c>
      <c r="B37" t="s">
        <v>41</v>
      </c>
      <c r="C37">
        <f t="shared" si="2"/>
        <v>0</v>
      </c>
      <c r="D37" s="2" t="s">
        <v>6</v>
      </c>
    </row>
    <row r="38" spans="1:23" x14ac:dyDescent="0.25">
      <c r="A38" s="2" t="str">
        <f>'Population Definitions'!B10</f>
        <v>Health Care Workers</v>
      </c>
      <c r="B38" t="s">
        <v>41</v>
      </c>
      <c r="C38">
        <f t="shared" si="2"/>
        <v>0</v>
      </c>
      <c r="D38" s="2" t="s">
        <v>6</v>
      </c>
    </row>
    <row r="39" spans="1:23" x14ac:dyDescent="0.25">
      <c r="A39" s="2" t="str">
        <f>'Population Definitions'!B11</f>
        <v>PLHIV Health Care Workers</v>
      </c>
      <c r="B39" t="s">
        <v>41</v>
      </c>
      <c r="C39">
        <f t="shared" si="2"/>
        <v>0</v>
      </c>
      <c r="D39" s="2" t="s">
        <v>6</v>
      </c>
    </row>
    <row r="40" spans="1:23" x14ac:dyDescent="0.25">
      <c r="A40" s="2" t="str">
        <f>'Population Definitions'!B12</f>
        <v>Miners</v>
      </c>
      <c r="B40" t="s">
        <v>41</v>
      </c>
      <c r="C40">
        <f t="shared" si="2"/>
        <v>0</v>
      </c>
      <c r="D40" s="2" t="s">
        <v>6</v>
      </c>
    </row>
    <row r="41" spans="1:23" x14ac:dyDescent="0.25">
      <c r="A41" s="2" t="str">
        <f>'Population Definitions'!B13</f>
        <v>PLHIV Miners</v>
      </c>
      <c r="B41" t="s">
        <v>41</v>
      </c>
      <c r="C41">
        <f t="shared" si="2"/>
        <v>0</v>
      </c>
      <c r="D41" s="2" t="s">
        <v>6</v>
      </c>
    </row>
    <row r="43" spans="1:23" x14ac:dyDescent="0.2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t="s">
        <v>41</v>
      </c>
      <c r="C44">
        <f t="shared" ref="C44:C55" si="3">IF(SUMPRODUCT(--(E44:W44&lt;&gt;""))=0,0,"N.A.")</f>
        <v>0</v>
      </c>
      <c r="D44" s="2" t="s">
        <v>6</v>
      </c>
    </row>
    <row r="45" spans="1:23" x14ac:dyDescent="0.25">
      <c r="A45" s="2" t="str">
        <f>'Population Definitions'!B3</f>
        <v>Gen 5-14</v>
      </c>
      <c r="B45" t="s">
        <v>41</v>
      </c>
      <c r="C45">
        <f t="shared" si="3"/>
        <v>0</v>
      </c>
      <c r="D45" s="2" t="s">
        <v>6</v>
      </c>
    </row>
    <row r="46" spans="1:23" x14ac:dyDescent="0.25">
      <c r="A46" s="2" t="str">
        <f>'Population Definitions'!B4</f>
        <v>Gen 15-64</v>
      </c>
      <c r="B46" t="s">
        <v>41</v>
      </c>
      <c r="C46">
        <f t="shared" si="3"/>
        <v>0</v>
      </c>
      <c r="D46" s="2" t="s">
        <v>6</v>
      </c>
    </row>
    <row r="47" spans="1:23" x14ac:dyDescent="0.25">
      <c r="A47" s="2" t="str">
        <f>'Population Definitions'!B5</f>
        <v>Gen 65+</v>
      </c>
      <c r="B47" t="s">
        <v>41</v>
      </c>
      <c r="C47">
        <f t="shared" si="3"/>
        <v>0</v>
      </c>
      <c r="D47" s="2" t="s">
        <v>6</v>
      </c>
    </row>
    <row r="48" spans="1:23" x14ac:dyDescent="0.25">
      <c r="A48" s="2" t="str">
        <f>'Population Definitions'!B6</f>
        <v>PLHIV 15-64</v>
      </c>
      <c r="B48" t="s">
        <v>41</v>
      </c>
      <c r="C48">
        <f t="shared" si="3"/>
        <v>0</v>
      </c>
      <c r="D48" s="2" t="s">
        <v>6</v>
      </c>
    </row>
    <row r="49" spans="1:4" x14ac:dyDescent="0.25">
      <c r="A49" s="2" t="str">
        <f>'Population Definitions'!B7</f>
        <v>PLHIV 65+</v>
      </c>
      <c r="B49" t="s">
        <v>41</v>
      </c>
      <c r="C49">
        <f t="shared" si="3"/>
        <v>0</v>
      </c>
      <c r="D49" s="2" t="s">
        <v>6</v>
      </c>
    </row>
    <row r="50" spans="1:4" x14ac:dyDescent="0.25">
      <c r="A50" s="2" t="str">
        <f>'Population Definitions'!B8</f>
        <v>Prisoners</v>
      </c>
      <c r="B50" t="s">
        <v>41</v>
      </c>
      <c r="C50">
        <f t="shared" si="3"/>
        <v>0</v>
      </c>
      <c r="D50" s="2" t="s">
        <v>6</v>
      </c>
    </row>
    <row r="51" spans="1:4" x14ac:dyDescent="0.25">
      <c r="A51" s="2" t="str">
        <f>'Population Definitions'!B9</f>
        <v>PLHIV Prisoners</v>
      </c>
      <c r="B51" t="s">
        <v>41</v>
      </c>
      <c r="C51">
        <f t="shared" si="3"/>
        <v>0</v>
      </c>
      <c r="D51" s="2" t="s">
        <v>6</v>
      </c>
    </row>
    <row r="52" spans="1:4" x14ac:dyDescent="0.25">
      <c r="A52" s="2" t="str">
        <f>'Population Definitions'!B10</f>
        <v>Health Care Workers</v>
      </c>
      <c r="B52" t="s">
        <v>41</v>
      </c>
      <c r="C52">
        <f t="shared" si="3"/>
        <v>0</v>
      </c>
      <c r="D52" s="2" t="s">
        <v>6</v>
      </c>
    </row>
    <row r="53" spans="1:4" x14ac:dyDescent="0.25">
      <c r="A53" s="2" t="str">
        <f>'Population Definitions'!B11</f>
        <v>PLHIV Health Care Workers</v>
      </c>
      <c r="B53" t="s">
        <v>41</v>
      </c>
      <c r="C53">
        <f t="shared" si="3"/>
        <v>0</v>
      </c>
      <c r="D53" s="2" t="s">
        <v>6</v>
      </c>
    </row>
    <row r="54" spans="1:4" x14ac:dyDescent="0.25">
      <c r="A54" s="2" t="str">
        <f>'Population Definitions'!B12</f>
        <v>Miners</v>
      </c>
      <c r="B54" t="s">
        <v>41</v>
      </c>
      <c r="C54">
        <f t="shared" si="3"/>
        <v>0</v>
      </c>
      <c r="D54" s="2" t="s">
        <v>6</v>
      </c>
    </row>
    <row r="55" spans="1:4" x14ac:dyDescent="0.25">
      <c r="A55" s="2" t="str">
        <f>'Population Definitions'!B13</f>
        <v>PLHIV Miners</v>
      </c>
      <c r="B55" t="s">
        <v>41</v>
      </c>
      <c r="C55">
        <f t="shared" si="3"/>
        <v>0</v>
      </c>
      <c r="D55" s="2" t="s">
        <v>6</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I45" sqref="I45"/>
    </sheetView>
  </sheetViews>
  <sheetFormatPr defaultRowHeight="15" x14ac:dyDescent="0.25"/>
  <cols>
    <col min="1" max="1" width="50.7109375" customWidth="1"/>
    <col min="2" max="2" width="15.7109375" customWidth="1"/>
    <col min="3" max="3" width="10.7109375" customWidth="1"/>
  </cols>
  <sheetData>
    <row r="1" spans="1:23" x14ac:dyDescent="0.2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41</v>
      </c>
      <c r="C2" t="str">
        <f t="shared" ref="C2:C13" si="0">IF(SUMPRODUCT(--(E2:W2&lt;&gt;""))=0,0,"N.A.")</f>
        <v>N.A.</v>
      </c>
      <c r="D2" s="2" t="s">
        <v>6</v>
      </c>
      <c r="E2" s="79">
        <v>0.2001</v>
      </c>
    </row>
    <row r="3" spans="1:23" x14ac:dyDescent="0.25">
      <c r="A3" s="2" t="str">
        <f>'Population Definitions'!B3</f>
        <v>Gen 5-14</v>
      </c>
      <c r="B3" t="s">
        <v>41</v>
      </c>
      <c r="C3" t="str">
        <f t="shared" si="0"/>
        <v>N.A.</v>
      </c>
      <c r="D3" s="2" t="s">
        <v>6</v>
      </c>
      <c r="E3" s="79">
        <v>0.2001</v>
      </c>
    </row>
    <row r="4" spans="1:23" x14ac:dyDescent="0.25">
      <c r="A4" s="2" t="str">
        <f>'Population Definitions'!B4</f>
        <v>Gen 15-64</v>
      </c>
      <c r="B4" t="s">
        <v>41</v>
      </c>
      <c r="C4" t="str">
        <f t="shared" si="0"/>
        <v>N.A.</v>
      </c>
      <c r="D4" s="2" t="s">
        <v>6</v>
      </c>
      <c r="E4" s="79">
        <v>0.2001</v>
      </c>
    </row>
    <row r="5" spans="1:23" x14ac:dyDescent="0.25">
      <c r="A5" s="2" t="str">
        <f>'Population Definitions'!B5</f>
        <v>Gen 65+</v>
      </c>
      <c r="B5" t="s">
        <v>41</v>
      </c>
      <c r="C5" t="str">
        <f t="shared" si="0"/>
        <v>N.A.</v>
      </c>
      <c r="D5" s="2" t="s">
        <v>6</v>
      </c>
      <c r="E5" s="79">
        <v>0.2001</v>
      </c>
    </row>
    <row r="6" spans="1:23" x14ac:dyDescent="0.25">
      <c r="A6" s="2" t="str">
        <f>'Population Definitions'!B6</f>
        <v>PLHIV 15-64</v>
      </c>
      <c r="B6" t="s">
        <v>41</v>
      </c>
      <c r="C6" t="str">
        <f t="shared" si="0"/>
        <v>N.A.</v>
      </c>
      <c r="D6" s="2" t="s">
        <v>6</v>
      </c>
      <c r="E6" s="79">
        <v>0.99</v>
      </c>
    </row>
    <row r="7" spans="1:23" x14ac:dyDescent="0.25">
      <c r="A7" s="2" t="str">
        <f>'Population Definitions'!B7</f>
        <v>PLHIV 65+</v>
      </c>
      <c r="B7" t="s">
        <v>41</v>
      </c>
      <c r="C7" t="str">
        <f t="shared" si="0"/>
        <v>N.A.</v>
      </c>
      <c r="D7" s="2" t="s">
        <v>6</v>
      </c>
      <c r="E7" s="79">
        <v>0.99</v>
      </c>
    </row>
    <row r="8" spans="1:23" x14ac:dyDescent="0.25">
      <c r="A8" s="2" t="str">
        <f>'Population Definitions'!B8</f>
        <v>Prisoners</v>
      </c>
      <c r="B8" t="s">
        <v>41</v>
      </c>
      <c r="C8" t="str">
        <f t="shared" si="0"/>
        <v>N.A.</v>
      </c>
      <c r="D8" s="2" t="s">
        <v>6</v>
      </c>
      <c r="E8" s="79">
        <v>0.2001</v>
      </c>
    </row>
    <row r="9" spans="1:23" x14ac:dyDescent="0.25">
      <c r="A9" s="2" t="str">
        <f>'Population Definitions'!B9</f>
        <v>PLHIV Prisoners</v>
      </c>
      <c r="B9" t="s">
        <v>41</v>
      </c>
      <c r="C9" t="str">
        <f t="shared" si="0"/>
        <v>N.A.</v>
      </c>
      <c r="D9" s="2" t="s">
        <v>6</v>
      </c>
      <c r="E9" s="79">
        <v>0.99</v>
      </c>
    </row>
    <row r="10" spans="1:23" x14ac:dyDescent="0.25">
      <c r="A10" s="2" t="str">
        <f>'Population Definitions'!B10</f>
        <v>Health Care Workers</v>
      </c>
      <c r="B10" t="s">
        <v>41</v>
      </c>
      <c r="C10" t="str">
        <f t="shared" si="0"/>
        <v>N.A.</v>
      </c>
      <c r="D10" s="2" t="s">
        <v>6</v>
      </c>
      <c r="E10" s="79">
        <v>0.2001</v>
      </c>
    </row>
    <row r="11" spans="1:23" x14ac:dyDescent="0.25">
      <c r="A11" s="2" t="str">
        <f>'Population Definitions'!B11</f>
        <v>PLHIV Health Care Workers</v>
      </c>
      <c r="B11" t="s">
        <v>41</v>
      </c>
      <c r="C11" t="str">
        <f t="shared" si="0"/>
        <v>N.A.</v>
      </c>
      <c r="D11" s="2" t="s">
        <v>6</v>
      </c>
      <c r="E11" s="79">
        <v>0.99</v>
      </c>
    </row>
    <row r="12" spans="1:23" x14ac:dyDescent="0.25">
      <c r="A12" s="2" t="str">
        <f>'Population Definitions'!B12</f>
        <v>Miners</v>
      </c>
      <c r="B12" t="s">
        <v>41</v>
      </c>
      <c r="C12" t="str">
        <f t="shared" si="0"/>
        <v>N.A.</v>
      </c>
      <c r="D12" s="2" t="s">
        <v>6</v>
      </c>
      <c r="E12" s="79">
        <v>0.2001</v>
      </c>
    </row>
    <row r="13" spans="1:23" x14ac:dyDescent="0.25">
      <c r="A13" s="2" t="str">
        <f>'Population Definitions'!B13</f>
        <v>PLHIV Miners</v>
      </c>
      <c r="B13" t="s">
        <v>41</v>
      </c>
      <c r="C13" t="str">
        <f t="shared" si="0"/>
        <v>N.A.</v>
      </c>
      <c r="D13" s="2" t="s">
        <v>6</v>
      </c>
      <c r="E13" s="79">
        <v>0.99</v>
      </c>
    </row>
    <row r="15" spans="1:23" x14ac:dyDescent="0.2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t="s">
        <v>41</v>
      </c>
      <c r="C16" t="str">
        <f t="shared" ref="C16:C27" si="1">IF(SUMPRODUCT(--(E16:W16&lt;&gt;""))=0,0,"N.A.")</f>
        <v>N.A.</v>
      </c>
      <c r="D16" s="2" t="s">
        <v>6</v>
      </c>
      <c r="E16" s="80">
        <v>5.5500000000000002E-3</v>
      </c>
    </row>
    <row r="17" spans="1:23" x14ac:dyDescent="0.25">
      <c r="A17" s="2" t="str">
        <f>'Population Definitions'!B3</f>
        <v>Gen 5-14</v>
      </c>
      <c r="B17" t="s">
        <v>41</v>
      </c>
      <c r="C17" t="str">
        <f t="shared" si="1"/>
        <v>N.A.</v>
      </c>
      <c r="D17" s="2" t="s">
        <v>6</v>
      </c>
      <c r="E17" s="80">
        <v>1.1280487804878051E-4</v>
      </c>
    </row>
    <row r="18" spans="1:23" x14ac:dyDescent="0.25">
      <c r="A18" s="2" t="str">
        <f>'Population Definitions'!B4</f>
        <v>Gen 15-64</v>
      </c>
      <c r="B18" t="s">
        <v>41</v>
      </c>
      <c r="C18" t="str">
        <f t="shared" si="1"/>
        <v>N.A.</v>
      </c>
      <c r="D18" s="2" t="s">
        <v>6</v>
      </c>
      <c r="E18" s="80">
        <v>1.1280487804878051E-4</v>
      </c>
    </row>
    <row r="19" spans="1:23" x14ac:dyDescent="0.25">
      <c r="A19" s="2" t="str">
        <f>'Population Definitions'!B5</f>
        <v>Gen 65+</v>
      </c>
      <c r="B19" t="s">
        <v>41</v>
      </c>
      <c r="C19" t="str">
        <f t="shared" si="1"/>
        <v>N.A.</v>
      </c>
      <c r="D19" s="2" t="s">
        <v>6</v>
      </c>
      <c r="E19" s="80">
        <v>1.1280487804878051E-4</v>
      </c>
    </row>
    <row r="20" spans="1:23" x14ac:dyDescent="0.25">
      <c r="A20" s="2" t="str">
        <f>'Population Definitions'!B6</f>
        <v>PLHIV 15-64</v>
      </c>
      <c r="B20" t="s">
        <v>41</v>
      </c>
      <c r="C20" t="str">
        <f t="shared" si="1"/>
        <v>N.A.</v>
      </c>
      <c r="D20" s="2" t="s">
        <v>6</v>
      </c>
      <c r="E20" s="80">
        <v>3.7000000000000002E-3</v>
      </c>
    </row>
    <row r="21" spans="1:23" x14ac:dyDescent="0.25">
      <c r="A21" s="2" t="str">
        <f>'Population Definitions'!B7</f>
        <v>PLHIV 65+</v>
      </c>
      <c r="B21" t="s">
        <v>41</v>
      </c>
      <c r="C21" t="str">
        <f t="shared" si="1"/>
        <v>N.A.</v>
      </c>
      <c r="D21" s="2" t="s">
        <v>6</v>
      </c>
      <c r="E21" s="80">
        <v>3.7000000000000002E-3</v>
      </c>
    </row>
    <row r="22" spans="1:23" x14ac:dyDescent="0.25">
      <c r="A22" s="2" t="str">
        <f>'Population Definitions'!B8</f>
        <v>Prisoners</v>
      </c>
      <c r="B22" t="s">
        <v>41</v>
      </c>
      <c r="C22" t="str">
        <f t="shared" si="1"/>
        <v>N.A.</v>
      </c>
      <c r="D22" s="2" t="s">
        <v>6</v>
      </c>
      <c r="E22" s="80">
        <v>1.1280487804878051E-4</v>
      </c>
    </row>
    <row r="23" spans="1:23" x14ac:dyDescent="0.25">
      <c r="A23" s="2" t="str">
        <f>'Population Definitions'!B9</f>
        <v>PLHIV Prisoners</v>
      </c>
      <c r="B23" t="s">
        <v>41</v>
      </c>
      <c r="C23" t="str">
        <f t="shared" si="1"/>
        <v>N.A.</v>
      </c>
      <c r="D23" s="2" t="s">
        <v>6</v>
      </c>
      <c r="E23" s="80">
        <v>3.7000000000000002E-3</v>
      </c>
    </row>
    <row r="24" spans="1:23" x14ac:dyDescent="0.25">
      <c r="A24" s="2" t="str">
        <f>'Population Definitions'!B10</f>
        <v>Health Care Workers</v>
      </c>
      <c r="B24" t="s">
        <v>41</v>
      </c>
      <c r="C24" t="str">
        <f t="shared" si="1"/>
        <v>N.A.</v>
      </c>
      <c r="D24" s="2" t="s">
        <v>6</v>
      </c>
      <c r="E24" s="80">
        <v>1.1280487804878051E-4</v>
      </c>
    </row>
    <row r="25" spans="1:23" x14ac:dyDescent="0.25">
      <c r="A25" s="2" t="str">
        <f>'Population Definitions'!B11</f>
        <v>PLHIV Health Care Workers</v>
      </c>
      <c r="B25" t="s">
        <v>41</v>
      </c>
      <c r="C25" t="str">
        <f t="shared" si="1"/>
        <v>N.A.</v>
      </c>
      <c r="D25" s="2" t="s">
        <v>6</v>
      </c>
      <c r="E25" s="80">
        <v>3.7000000000000002E-3</v>
      </c>
    </row>
    <row r="26" spans="1:23" x14ac:dyDescent="0.25">
      <c r="A26" s="2" t="str">
        <f>'Population Definitions'!B12</f>
        <v>Miners</v>
      </c>
      <c r="B26" t="s">
        <v>41</v>
      </c>
      <c r="C26" t="str">
        <f t="shared" si="1"/>
        <v>N.A.</v>
      </c>
      <c r="D26" s="2" t="s">
        <v>6</v>
      </c>
      <c r="E26" s="80">
        <v>1.1280487804878051E-4</v>
      </c>
    </row>
    <row r="27" spans="1:23" x14ac:dyDescent="0.25">
      <c r="A27" s="2" t="str">
        <f>'Population Definitions'!B13</f>
        <v>PLHIV Miners</v>
      </c>
      <c r="B27" t="s">
        <v>41</v>
      </c>
      <c r="C27" t="str">
        <f t="shared" si="1"/>
        <v>N.A.</v>
      </c>
      <c r="D27" s="2" t="s">
        <v>6</v>
      </c>
      <c r="E27" s="80">
        <v>3.7000000000000002E-3</v>
      </c>
    </row>
    <row r="29" spans="1:23" x14ac:dyDescent="0.2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t="s">
        <v>41</v>
      </c>
      <c r="C30" t="str">
        <f t="shared" ref="C30:C41" si="2">IF(SUMPRODUCT(--(E30:W30&lt;&gt;""))=0,0,"N.A.")</f>
        <v>N.A.</v>
      </c>
      <c r="D30" s="2" t="s">
        <v>6</v>
      </c>
      <c r="E30" s="81">
        <v>0.53099999999999992</v>
      </c>
    </row>
    <row r="31" spans="1:23" x14ac:dyDescent="0.25">
      <c r="A31" s="2" t="str">
        <f>'Population Definitions'!B3</f>
        <v>Gen 5-14</v>
      </c>
      <c r="B31" t="s">
        <v>41</v>
      </c>
      <c r="C31" t="str">
        <f t="shared" si="2"/>
        <v>N.A.</v>
      </c>
      <c r="D31" s="2" t="s">
        <v>6</v>
      </c>
      <c r="E31" s="81">
        <v>0.17699999999999999</v>
      </c>
    </row>
    <row r="32" spans="1:23" x14ac:dyDescent="0.25">
      <c r="A32" s="2" t="str">
        <f>'Population Definitions'!B4</f>
        <v>Gen 15-64</v>
      </c>
      <c r="B32" t="s">
        <v>41</v>
      </c>
      <c r="C32" t="str">
        <f t="shared" si="2"/>
        <v>N.A.</v>
      </c>
      <c r="D32" s="2" t="s">
        <v>6</v>
      </c>
      <c r="E32" s="81">
        <v>0.17699999999999999</v>
      </c>
    </row>
    <row r="33" spans="1:5" x14ac:dyDescent="0.25">
      <c r="A33" s="2" t="str">
        <f>'Population Definitions'!B5</f>
        <v>Gen 65+</v>
      </c>
      <c r="B33" t="s">
        <v>41</v>
      </c>
      <c r="C33" t="str">
        <f t="shared" si="2"/>
        <v>N.A.</v>
      </c>
      <c r="D33" s="2" t="s">
        <v>6</v>
      </c>
      <c r="E33" s="81">
        <v>0.17699999999999999</v>
      </c>
    </row>
    <row r="34" spans="1:5" x14ac:dyDescent="0.25">
      <c r="A34" s="2" t="str">
        <f>'Population Definitions'!B6</f>
        <v>PLHIV 15-64</v>
      </c>
      <c r="B34" t="s">
        <v>41</v>
      </c>
      <c r="C34" t="str">
        <f t="shared" si="2"/>
        <v>N.A.</v>
      </c>
      <c r="D34" s="2" t="s">
        <v>6</v>
      </c>
      <c r="E34" s="81">
        <v>0.93</v>
      </c>
    </row>
    <row r="35" spans="1:5" x14ac:dyDescent="0.25">
      <c r="A35" s="2" t="str">
        <f>'Population Definitions'!B7</f>
        <v>PLHIV 65+</v>
      </c>
      <c r="B35" t="s">
        <v>41</v>
      </c>
      <c r="C35" t="str">
        <f t="shared" si="2"/>
        <v>N.A.</v>
      </c>
      <c r="D35" s="2" t="s">
        <v>6</v>
      </c>
      <c r="E35" s="81">
        <v>0.93</v>
      </c>
    </row>
    <row r="36" spans="1:5" x14ac:dyDescent="0.25">
      <c r="A36" s="2" t="str">
        <f>'Population Definitions'!B8</f>
        <v>Prisoners</v>
      </c>
      <c r="B36" t="s">
        <v>41</v>
      </c>
      <c r="C36" t="str">
        <f t="shared" si="2"/>
        <v>N.A.</v>
      </c>
      <c r="D36" s="2" t="s">
        <v>6</v>
      </c>
      <c r="E36" s="81">
        <v>0.17699999999999999</v>
      </c>
    </row>
    <row r="37" spans="1:5" x14ac:dyDescent="0.25">
      <c r="A37" s="2" t="str">
        <f>'Population Definitions'!B9</f>
        <v>PLHIV Prisoners</v>
      </c>
      <c r="B37" t="s">
        <v>41</v>
      </c>
      <c r="C37" t="str">
        <f t="shared" si="2"/>
        <v>N.A.</v>
      </c>
      <c r="D37" s="2" t="s">
        <v>6</v>
      </c>
      <c r="E37" s="81">
        <v>0.93</v>
      </c>
    </row>
    <row r="38" spans="1:5" x14ac:dyDescent="0.25">
      <c r="A38" s="2" t="str">
        <f>'Population Definitions'!B10</f>
        <v>Health Care Workers</v>
      </c>
      <c r="B38" t="s">
        <v>41</v>
      </c>
      <c r="C38" t="str">
        <f t="shared" si="2"/>
        <v>N.A.</v>
      </c>
      <c r="D38" s="2" t="s">
        <v>6</v>
      </c>
      <c r="E38" s="81">
        <v>0.17699999999999999</v>
      </c>
    </row>
    <row r="39" spans="1:5" x14ac:dyDescent="0.25">
      <c r="A39" s="2" t="str">
        <f>'Population Definitions'!B11</f>
        <v>PLHIV Health Care Workers</v>
      </c>
      <c r="B39" t="s">
        <v>41</v>
      </c>
      <c r="C39" t="str">
        <f t="shared" si="2"/>
        <v>N.A.</v>
      </c>
      <c r="D39" s="2" t="s">
        <v>6</v>
      </c>
      <c r="E39" s="81">
        <v>0.93</v>
      </c>
    </row>
    <row r="40" spans="1:5" x14ac:dyDescent="0.25">
      <c r="A40" s="2" t="str">
        <f>'Population Definitions'!B12</f>
        <v>Miners</v>
      </c>
      <c r="B40" t="s">
        <v>41</v>
      </c>
      <c r="C40" t="str">
        <f t="shared" si="2"/>
        <v>N.A.</v>
      </c>
      <c r="D40" s="2" t="s">
        <v>6</v>
      </c>
      <c r="E40" s="81">
        <v>0.17699999999999999</v>
      </c>
    </row>
    <row r="41" spans="1:5" x14ac:dyDescent="0.25">
      <c r="A41" s="2" t="str">
        <f>'Population Definitions'!B13</f>
        <v>PLHIV Miners</v>
      </c>
      <c r="B41" t="s">
        <v>41</v>
      </c>
      <c r="C41" t="str">
        <f t="shared" si="2"/>
        <v>N.A.</v>
      </c>
      <c r="D41" s="2" t="s">
        <v>6</v>
      </c>
      <c r="E41" s="81">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A286" workbookViewId="0">
      <selection activeCell="B311" sqref="B311"/>
    </sheetView>
  </sheetViews>
  <sheetFormatPr defaultRowHeight="15" x14ac:dyDescent="0.25"/>
  <cols>
    <col min="1" max="1" width="50.7109375" customWidth="1"/>
    <col min="2" max="2" width="15.7109375" customWidth="1"/>
    <col min="3" max="3" width="10.7109375" customWidth="1"/>
  </cols>
  <sheetData>
    <row r="1" spans="1:23" x14ac:dyDescent="0.2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48</v>
      </c>
      <c r="C2" t="str">
        <f t="shared" ref="C2:C13" si="0">IF(SUMPRODUCT(--(E2:W2&lt;&gt;""))=0,0,"N.A.")</f>
        <v>N.A.</v>
      </c>
      <c r="D2" s="2" t="s">
        <v>6</v>
      </c>
      <c r="G2" s="84">
        <v>0.52728187130444959</v>
      </c>
      <c r="H2" s="84">
        <v>0.60126751446492466</v>
      </c>
      <c r="I2" s="84">
        <v>0.6185431743629175</v>
      </c>
      <c r="J2" s="84">
        <v>0.6544774870160196</v>
      </c>
      <c r="K2" s="84"/>
      <c r="L2" s="84">
        <v>0.54895144774638782</v>
      </c>
      <c r="M2" s="84">
        <v>0.68417739899250785</v>
      </c>
      <c r="N2" s="84">
        <v>0.72738972022399784</v>
      </c>
      <c r="O2" s="84">
        <v>0.73016553054937605</v>
      </c>
      <c r="P2" s="84"/>
      <c r="Q2" s="84">
        <v>0.71294256594431826</v>
      </c>
      <c r="R2" s="84"/>
      <c r="S2" s="84">
        <v>0.65602333797001322</v>
      </c>
      <c r="T2" s="84"/>
    </row>
    <row r="3" spans="1:23" x14ac:dyDescent="0.25">
      <c r="A3" s="2" t="str">
        <f>'Population Definitions'!B3</f>
        <v>Gen 5-14</v>
      </c>
      <c r="B3" s="82" t="s">
        <v>48</v>
      </c>
      <c r="C3" t="str">
        <f t="shared" si="0"/>
        <v>N.A.</v>
      </c>
      <c r="D3" s="2" t="s">
        <v>6</v>
      </c>
      <c r="G3" s="84">
        <v>0.52761265523770429</v>
      </c>
      <c r="H3" s="84">
        <v>0.6017651657491071</v>
      </c>
      <c r="I3" s="84">
        <v>0.61917910676356847</v>
      </c>
      <c r="J3" s="84">
        <v>0.65528162143823487</v>
      </c>
      <c r="K3" s="84">
        <v>0.65443320943362138</v>
      </c>
      <c r="L3" s="84">
        <v>0.62653996484003982</v>
      </c>
      <c r="M3" s="84">
        <v>0.68417739888878804</v>
      </c>
      <c r="N3" s="84">
        <v>0.72592662047665379</v>
      </c>
      <c r="O3" s="84">
        <v>0.73016553025898712</v>
      </c>
      <c r="P3" s="84">
        <v>0.78137559754285613</v>
      </c>
      <c r="Q3" s="84">
        <v>0.71294256626806429</v>
      </c>
      <c r="R3" s="84">
        <v>0.68381977228723001</v>
      </c>
      <c r="S3" s="84">
        <v>0.65651957338707012</v>
      </c>
      <c r="T3" s="84"/>
    </row>
    <row r="4" spans="1:23" x14ac:dyDescent="0.25">
      <c r="A4" s="2" t="str">
        <f>'Population Definitions'!B4</f>
        <v>Gen 15-64</v>
      </c>
      <c r="B4" s="82" t="s">
        <v>48</v>
      </c>
      <c r="C4" t="str">
        <f t="shared" si="0"/>
        <v>N.A.</v>
      </c>
      <c r="D4" s="2" t="s">
        <v>6</v>
      </c>
      <c r="G4" s="84">
        <v>0.55067449706655269</v>
      </c>
      <c r="H4" s="84">
        <v>0.62555791776644842</v>
      </c>
      <c r="I4" s="84">
        <v>0.64086681698974046</v>
      </c>
      <c r="J4" s="84">
        <v>0.67436241142338693</v>
      </c>
      <c r="K4" s="84"/>
      <c r="L4" s="84">
        <v>0.62653996506090293</v>
      </c>
      <c r="M4" s="84"/>
      <c r="N4" s="84">
        <v>0.72745783122423247</v>
      </c>
      <c r="O4" s="84">
        <v>0.73848508537969926</v>
      </c>
      <c r="P4" s="84">
        <v>0.781375597733036</v>
      </c>
      <c r="Q4" s="84">
        <v>0.71294256593975247</v>
      </c>
      <c r="R4" s="84">
        <v>0.68381977222841184</v>
      </c>
      <c r="S4" s="84">
        <v>0.65602333785137079</v>
      </c>
      <c r="T4" s="84"/>
    </row>
    <row r="5" spans="1:23" x14ac:dyDescent="0.25">
      <c r="A5" s="2" t="str">
        <f>'Population Definitions'!B5</f>
        <v>Gen 65+</v>
      </c>
      <c r="B5" s="82" t="s">
        <v>48</v>
      </c>
      <c r="C5" t="str">
        <f t="shared" si="0"/>
        <v>N.A.</v>
      </c>
      <c r="D5" s="2" t="s">
        <v>6</v>
      </c>
      <c r="G5" s="84">
        <v>0.52845628744387418</v>
      </c>
      <c r="H5" s="84">
        <v>0.60272649992205973</v>
      </c>
      <c r="I5" s="84">
        <v>0.62016736933887728</v>
      </c>
      <c r="J5" s="84">
        <v>0.65632656370426856</v>
      </c>
      <c r="K5" s="84">
        <v>0.65547585659263452</v>
      </c>
      <c r="L5" s="84">
        <v>0.62907914517819674</v>
      </c>
      <c r="M5" s="84">
        <v>0.68417739902122576</v>
      </c>
      <c r="N5" s="84">
        <v>0.72592662048618972</v>
      </c>
      <c r="O5" s="84"/>
      <c r="P5" s="84">
        <v>0.78137559781853583</v>
      </c>
      <c r="Q5" s="84">
        <v>0.71294256602280948</v>
      </c>
      <c r="R5" s="84">
        <v>0.6838197722454622</v>
      </c>
      <c r="S5" s="84">
        <v>0.65602333785953382</v>
      </c>
      <c r="T5" s="84"/>
    </row>
    <row r="6" spans="1:23" x14ac:dyDescent="0.25">
      <c r="A6" s="2" t="str">
        <f>'Population Definitions'!B6</f>
        <v>PLHIV 15-64</v>
      </c>
      <c r="B6" s="82" t="s">
        <v>48</v>
      </c>
      <c r="C6" t="str">
        <f t="shared" si="0"/>
        <v>N.A.</v>
      </c>
      <c r="D6" s="2" t="s">
        <v>6</v>
      </c>
      <c r="G6" s="84">
        <v>0.53045361362447518</v>
      </c>
      <c r="H6" s="84">
        <v>0.60516367855763931</v>
      </c>
      <c r="I6" s="84">
        <v>0.62284297262724009</v>
      </c>
      <c r="J6" s="84">
        <v>0.65936045820325317</v>
      </c>
      <c r="K6" s="84">
        <v>0.565506340560194</v>
      </c>
      <c r="L6" s="84">
        <v>0.63206374301910362</v>
      </c>
      <c r="M6" s="84">
        <v>0.76964007850794369</v>
      </c>
      <c r="N6" s="84">
        <v>0.72660518192436707</v>
      </c>
      <c r="O6" s="84">
        <v>0.73782441629676121</v>
      </c>
      <c r="P6" s="84">
        <v>0.78193517968808746</v>
      </c>
      <c r="Q6" s="84">
        <v>0.71340975748522106</v>
      </c>
      <c r="R6" s="84">
        <v>0.68404139567522904</v>
      </c>
      <c r="S6" s="84">
        <v>0.65661033668624535</v>
      </c>
      <c r="T6" s="84"/>
    </row>
    <row r="7" spans="1:23" x14ac:dyDescent="0.25">
      <c r="A7" s="2" t="str">
        <f>'Population Definitions'!B7</f>
        <v>PLHIV 65+</v>
      </c>
      <c r="B7" s="82" t="s">
        <v>48</v>
      </c>
      <c r="C7" t="str">
        <f t="shared" si="0"/>
        <v>N.A.</v>
      </c>
      <c r="D7" s="2" t="s">
        <v>6</v>
      </c>
      <c r="G7" s="84">
        <v>0.52838965188452258</v>
      </c>
      <c r="H7" s="84">
        <v>0.60256726743249001</v>
      </c>
      <c r="I7" s="84">
        <v>0.61991786553615713</v>
      </c>
      <c r="J7" s="84">
        <v>0.65597182946713306</v>
      </c>
      <c r="K7" s="84">
        <v>0.65503099227854578</v>
      </c>
      <c r="L7" s="84"/>
      <c r="M7" s="84">
        <v>0.68417739898711749</v>
      </c>
      <c r="N7" s="84">
        <v>0.73295096659773573</v>
      </c>
      <c r="O7" s="84"/>
      <c r="P7" s="84">
        <v>0.78137559787202193</v>
      </c>
      <c r="Q7" s="84">
        <v>0.71294256598294636</v>
      </c>
      <c r="R7" s="84">
        <v>0.6838197720766066</v>
      </c>
      <c r="S7" s="84">
        <v>0.67314841143825577</v>
      </c>
      <c r="T7" s="84"/>
    </row>
    <row r="8" spans="1:23" x14ac:dyDescent="0.25">
      <c r="A8" s="2" t="str">
        <f>'Population Definitions'!B8</f>
        <v>Prisoners</v>
      </c>
      <c r="B8" s="82" t="s">
        <v>48</v>
      </c>
      <c r="C8" t="str">
        <f t="shared" si="0"/>
        <v>N.A.</v>
      </c>
      <c r="D8" s="2" t="s">
        <v>6</v>
      </c>
      <c r="G8" s="84">
        <v>0.5270438588019648</v>
      </c>
      <c r="H8" s="84">
        <v>0.46364079802937885</v>
      </c>
      <c r="I8" s="84">
        <v>0.61817155646575495</v>
      </c>
      <c r="J8" s="84">
        <v>0.65403539027450919</v>
      </c>
      <c r="K8" s="84">
        <v>0.65300889165040166</v>
      </c>
      <c r="L8" s="84"/>
      <c r="M8" s="84">
        <v>0.68417739889979223</v>
      </c>
      <c r="N8" s="84">
        <v>0.7259266203066973</v>
      </c>
      <c r="O8" s="84">
        <v>0.73016553044905463</v>
      </c>
      <c r="P8" s="84">
        <v>0.78137559792763511</v>
      </c>
      <c r="Q8" s="84">
        <v>0.71294256602521744</v>
      </c>
      <c r="R8" s="84">
        <v>0.68381977240266867</v>
      </c>
      <c r="S8" s="84">
        <v>0.65602333786113276</v>
      </c>
      <c r="T8" s="84"/>
    </row>
    <row r="9" spans="1:23" x14ac:dyDescent="0.25">
      <c r="A9" s="2" t="str">
        <f>'Population Definitions'!B9</f>
        <v>PLHIV Prisoners</v>
      </c>
      <c r="B9" s="82" t="s">
        <v>48</v>
      </c>
      <c r="C9" t="str">
        <f t="shared" si="0"/>
        <v>N.A.</v>
      </c>
      <c r="D9" s="2" t="s">
        <v>6</v>
      </c>
      <c r="G9" s="84">
        <v>0.52704385877126847</v>
      </c>
      <c r="H9" s="84">
        <v>0.52980922439436529</v>
      </c>
      <c r="I9" s="84">
        <v>0.61817155627866849</v>
      </c>
      <c r="J9" s="84">
        <v>0.65403539030765889</v>
      </c>
      <c r="K9" s="84">
        <v>0.68487264055179264</v>
      </c>
      <c r="L9" s="84">
        <v>0.71809133807644876</v>
      </c>
      <c r="M9" s="84">
        <v>0.68417739908977482</v>
      </c>
      <c r="N9" s="84">
        <v>0.72592662044277956</v>
      </c>
      <c r="O9" s="84">
        <v>0.73016553038445808</v>
      </c>
      <c r="P9" s="84">
        <v>0.78137559786281374</v>
      </c>
      <c r="Q9" s="84">
        <v>0.71294256605192141</v>
      </c>
      <c r="R9" s="84">
        <v>0.68381977229616697</v>
      </c>
      <c r="S9" s="84">
        <v>0.65602333797124845</v>
      </c>
      <c r="T9" s="84"/>
    </row>
    <row r="10" spans="1:23" x14ac:dyDescent="0.25">
      <c r="A10" s="2" t="str">
        <f>'Population Definitions'!B10</f>
        <v>Health Care Workers</v>
      </c>
      <c r="B10" s="82" t="s">
        <v>48</v>
      </c>
      <c r="C10" s="83">
        <v>0.59</v>
      </c>
      <c r="D10" s="2" t="s">
        <v>6</v>
      </c>
      <c r="G10" s="84"/>
      <c r="H10" s="84"/>
      <c r="I10" s="84"/>
      <c r="J10" s="84"/>
      <c r="K10" s="84"/>
      <c r="L10" s="84"/>
      <c r="M10" s="84"/>
      <c r="N10" s="84"/>
      <c r="O10" s="84"/>
      <c r="P10" s="84"/>
      <c r="Q10" s="84"/>
      <c r="R10" s="84"/>
      <c r="S10" s="84"/>
      <c r="T10" s="84"/>
    </row>
    <row r="11" spans="1:23" x14ac:dyDescent="0.25">
      <c r="A11" s="2" t="str">
        <f>'Population Definitions'!B11</f>
        <v>PLHIV Health Care Workers</v>
      </c>
      <c r="B11" s="82" t="s">
        <v>48</v>
      </c>
      <c r="C11" s="83">
        <v>0.59</v>
      </c>
      <c r="D11" s="2" t="s">
        <v>6</v>
      </c>
      <c r="G11" s="84"/>
      <c r="H11" s="84"/>
      <c r="I11" s="84"/>
      <c r="J11" s="84"/>
      <c r="K11" s="84"/>
      <c r="L11" s="84"/>
      <c r="M11" s="84"/>
      <c r="N11" s="84"/>
      <c r="O11" s="84"/>
      <c r="P11" s="84"/>
      <c r="Q11" s="84"/>
      <c r="R11" s="84"/>
      <c r="S11" s="84"/>
      <c r="T11" s="84"/>
    </row>
    <row r="12" spans="1:23" x14ac:dyDescent="0.25">
      <c r="A12" s="2" t="str">
        <f>'Population Definitions'!B12</f>
        <v>Miners</v>
      </c>
      <c r="B12" s="82" t="s">
        <v>48</v>
      </c>
      <c r="C12" t="str">
        <f t="shared" si="0"/>
        <v>N.A.</v>
      </c>
      <c r="D12" s="2" t="s">
        <v>6</v>
      </c>
      <c r="G12" s="84"/>
      <c r="H12" s="84"/>
      <c r="I12" s="84"/>
      <c r="J12" s="84"/>
      <c r="K12" s="84"/>
      <c r="L12" s="84"/>
      <c r="M12" s="84"/>
      <c r="N12" s="84"/>
      <c r="O12" s="84"/>
      <c r="P12" s="84"/>
      <c r="Q12" s="84"/>
      <c r="R12" s="84"/>
      <c r="S12" s="84"/>
      <c r="T12" s="84">
        <v>0.8</v>
      </c>
    </row>
    <row r="13" spans="1:23" x14ac:dyDescent="0.25">
      <c r="A13" s="2" t="str">
        <f>'Population Definitions'!B13</f>
        <v>PLHIV Miners</v>
      </c>
      <c r="B13" s="82" t="s">
        <v>48</v>
      </c>
      <c r="C13" t="str">
        <f t="shared" si="0"/>
        <v>N.A.</v>
      </c>
      <c r="D13" s="2" t="s">
        <v>6</v>
      </c>
      <c r="G13" s="84"/>
      <c r="H13" s="84"/>
      <c r="I13" s="84"/>
      <c r="J13" s="84"/>
      <c r="K13" s="84"/>
      <c r="L13" s="84"/>
      <c r="M13" s="84"/>
      <c r="N13" s="84"/>
      <c r="O13" s="84"/>
      <c r="P13" s="84"/>
      <c r="Q13" s="84"/>
      <c r="R13" s="84"/>
      <c r="S13" s="84"/>
      <c r="T13" s="84">
        <v>0.8</v>
      </c>
    </row>
    <row r="15" spans="1:23" x14ac:dyDescent="0.2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s="82" t="s">
        <v>48</v>
      </c>
      <c r="C16" t="str">
        <f t="shared" ref="C16:C27" si="1">IF(SUMPRODUCT(--(E16:W16&lt;&gt;""))=0,0,"N.A.")</f>
        <v>N.A.</v>
      </c>
      <c r="D16" s="2" t="s">
        <v>6</v>
      </c>
      <c r="G16" s="86">
        <v>0.82399999999999995</v>
      </c>
      <c r="H16" s="86"/>
      <c r="I16" s="86"/>
      <c r="J16" s="86"/>
      <c r="K16" s="86"/>
      <c r="L16" s="86"/>
      <c r="M16" s="86"/>
      <c r="N16" s="86"/>
      <c r="O16" s="86">
        <v>0.82399999999999995</v>
      </c>
      <c r="P16" s="86">
        <v>0.871</v>
      </c>
      <c r="Q16" s="86">
        <v>0.68300000000000005</v>
      </c>
      <c r="R16" s="86"/>
      <c r="S16" s="86">
        <v>0.90300000000000002</v>
      </c>
      <c r="T16" s="86">
        <v>0.9</v>
      </c>
    </row>
    <row r="17" spans="1:23" x14ac:dyDescent="0.25">
      <c r="A17" s="2" t="str">
        <f>'Population Definitions'!B3</f>
        <v>Gen 5-14</v>
      </c>
      <c r="B17" s="82" t="s">
        <v>48</v>
      </c>
      <c r="C17" t="str">
        <f t="shared" si="1"/>
        <v>N.A.</v>
      </c>
      <c r="D17" s="2" t="s">
        <v>6</v>
      </c>
      <c r="G17" s="86">
        <v>0.82399999999999995</v>
      </c>
      <c r="H17" s="86"/>
      <c r="I17" s="86"/>
      <c r="J17" s="86"/>
      <c r="K17" s="86"/>
      <c r="L17" s="86"/>
      <c r="M17" s="86"/>
      <c r="N17" s="86"/>
      <c r="O17" s="86">
        <v>0.82399999999999995</v>
      </c>
      <c r="P17" s="86">
        <v>0.871</v>
      </c>
      <c r="Q17" s="86">
        <v>0.68300000000000005</v>
      </c>
      <c r="R17" s="86"/>
      <c r="S17" s="86">
        <v>0.90300000000000002</v>
      </c>
      <c r="T17" s="86">
        <v>0.9</v>
      </c>
    </row>
    <row r="18" spans="1:23" x14ac:dyDescent="0.25">
      <c r="A18" s="2" t="str">
        <f>'Population Definitions'!B4</f>
        <v>Gen 15-64</v>
      </c>
      <c r="B18" s="82" t="s">
        <v>48</v>
      </c>
      <c r="C18" t="str">
        <f t="shared" si="1"/>
        <v>N.A.</v>
      </c>
      <c r="D18" s="2" t="s">
        <v>6</v>
      </c>
      <c r="G18" s="86">
        <v>0.82399999999999995</v>
      </c>
      <c r="H18" s="86"/>
      <c r="I18" s="86"/>
      <c r="J18" s="86"/>
      <c r="K18" s="86"/>
      <c r="L18" s="86"/>
      <c r="M18" s="86"/>
      <c r="N18" s="86"/>
      <c r="O18" s="86">
        <v>0.82399999999999995</v>
      </c>
      <c r="P18" s="86">
        <v>0.871</v>
      </c>
      <c r="Q18" s="86">
        <v>0.68300000000000005</v>
      </c>
      <c r="R18" s="86"/>
      <c r="S18" s="86">
        <v>0.90300000000000002</v>
      </c>
      <c r="T18" s="86">
        <v>0.9</v>
      </c>
    </row>
    <row r="19" spans="1:23" x14ac:dyDescent="0.25">
      <c r="A19" s="2" t="str">
        <f>'Population Definitions'!B5</f>
        <v>Gen 65+</v>
      </c>
      <c r="B19" s="82" t="s">
        <v>48</v>
      </c>
      <c r="C19" t="str">
        <f t="shared" si="1"/>
        <v>N.A.</v>
      </c>
      <c r="D19" s="2" t="s">
        <v>6</v>
      </c>
      <c r="G19" s="86">
        <v>0.82399999999999995</v>
      </c>
      <c r="H19" s="86"/>
      <c r="I19" s="86"/>
      <c r="J19" s="86"/>
      <c r="K19" s="86"/>
      <c r="L19" s="86"/>
      <c r="M19" s="86"/>
      <c r="N19" s="86"/>
      <c r="O19" s="86">
        <v>0.82399999999999995</v>
      </c>
      <c r="P19" s="86">
        <v>0.871</v>
      </c>
      <c r="Q19" s="86">
        <v>0.68300000000000005</v>
      </c>
      <c r="R19" s="86"/>
      <c r="S19" s="86">
        <v>0.90300000000000002</v>
      </c>
      <c r="T19" s="86">
        <v>0.9</v>
      </c>
    </row>
    <row r="20" spans="1:23" x14ac:dyDescent="0.25">
      <c r="A20" s="2" t="str">
        <f>'Population Definitions'!B6</f>
        <v>PLHIV 15-64</v>
      </c>
      <c r="B20" s="82" t="s">
        <v>48</v>
      </c>
      <c r="C20" t="str">
        <f t="shared" si="1"/>
        <v>N.A.</v>
      </c>
      <c r="D20" s="2" t="s">
        <v>6</v>
      </c>
      <c r="G20" s="86">
        <v>0.82399999999999995</v>
      </c>
      <c r="H20" s="86"/>
      <c r="I20" s="86"/>
      <c r="J20" s="86"/>
      <c r="K20" s="86"/>
      <c r="L20" s="86"/>
      <c r="M20" s="86"/>
      <c r="N20" s="86"/>
      <c r="O20" s="86">
        <v>0.82399999999999995</v>
      </c>
      <c r="P20" s="86">
        <v>0.871</v>
      </c>
      <c r="Q20" s="86">
        <v>0.68300000000000005</v>
      </c>
      <c r="R20" s="86"/>
      <c r="S20" s="86">
        <v>0.90300000000000002</v>
      </c>
      <c r="T20" s="86">
        <v>0.9</v>
      </c>
    </row>
    <row r="21" spans="1:23" x14ac:dyDescent="0.25">
      <c r="A21" s="2" t="str">
        <f>'Population Definitions'!B7</f>
        <v>PLHIV 65+</v>
      </c>
      <c r="B21" s="82" t="s">
        <v>48</v>
      </c>
      <c r="C21" t="str">
        <f t="shared" si="1"/>
        <v>N.A.</v>
      </c>
      <c r="D21" s="2" t="s">
        <v>6</v>
      </c>
      <c r="G21" s="86">
        <v>0.82399999999999995</v>
      </c>
      <c r="H21" s="86"/>
      <c r="I21" s="86"/>
      <c r="J21" s="86"/>
      <c r="K21" s="86"/>
      <c r="L21" s="86"/>
      <c r="M21" s="86"/>
      <c r="N21" s="86"/>
      <c r="O21" s="86">
        <v>0.82399999999999995</v>
      </c>
      <c r="P21" s="86">
        <v>0.871</v>
      </c>
      <c r="Q21" s="86">
        <v>0.68300000000000005</v>
      </c>
      <c r="R21" s="86"/>
      <c r="S21" s="86">
        <v>0.90300000000000002</v>
      </c>
      <c r="T21" s="86">
        <v>0.9</v>
      </c>
    </row>
    <row r="22" spans="1:23" x14ac:dyDescent="0.25">
      <c r="A22" s="2" t="str">
        <f>'Population Definitions'!B8</f>
        <v>Prisoners</v>
      </c>
      <c r="B22" s="82" t="s">
        <v>48</v>
      </c>
      <c r="C22" t="str">
        <f t="shared" si="1"/>
        <v>N.A.</v>
      </c>
      <c r="D22" s="2" t="s">
        <v>6</v>
      </c>
      <c r="G22" s="86">
        <v>0.82399999999999995</v>
      </c>
      <c r="H22" s="86"/>
      <c r="I22" s="86"/>
      <c r="J22" s="86"/>
      <c r="K22" s="86"/>
      <c r="L22" s="86"/>
      <c r="M22" s="86"/>
      <c r="N22" s="86"/>
      <c r="O22" s="86">
        <v>0.82399999999999995</v>
      </c>
      <c r="P22" s="86">
        <v>0.871</v>
      </c>
      <c r="Q22" s="86">
        <v>0.68300000000000005</v>
      </c>
      <c r="R22" s="86"/>
      <c r="S22" s="86">
        <v>0.90300000000000002</v>
      </c>
      <c r="T22" s="86">
        <v>0.9</v>
      </c>
    </row>
    <row r="23" spans="1:23" x14ac:dyDescent="0.25">
      <c r="A23" s="2" t="str">
        <f>'Population Definitions'!B9</f>
        <v>PLHIV Prisoners</v>
      </c>
      <c r="B23" s="82" t="s">
        <v>48</v>
      </c>
      <c r="C23" t="str">
        <f t="shared" si="1"/>
        <v>N.A.</v>
      </c>
      <c r="D23" s="2" t="s">
        <v>6</v>
      </c>
      <c r="G23" s="86">
        <v>0.82399999999999995</v>
      </c>
      <c r="H23" s="86"/>
      <c r="I23" s="86"/>
      <c r="J23" s="86"/>
      <c r="K23" s="86"/>
      <c r="L23" s="86"/>
      <c r="M23" s="86"/>
      <c r="N23" s="86"/>
      <c r="O23" s="86">
        <v>0.82399999999999995</v>
      </c>
      <c r="P23" s="86">
        <v>0.871</v>
      </c>
      <c r="Q23" s="86">
        <v>0.68300000000000005</v>
      </c>
      <c r="R23" s="86"/>
      <c r="S23" s="86">
        <v>0.90300000000000002</v>
      </c>
      <c r="T23" s="86">
        <v>0.9</v>
      </c>
    </row>
    <row r="24" spans="1:23" x14ac:dyDescent="0.25">
      <c r="A24" s="2" t="str">
        <f>'Population Definitions'!B10</f>
        <v>Health Care Workers</v>
      </c>
      <c r="B24" s="82" t="s">
        <v>48</v>
      </c>
      <c r="C24" s="85">
        <v>0.59</v>
      </c>
      <c r="D24" s="2" t="s">
        <v>6</v>
      </c>
      <c r="G24" s="86"/>
      <c r="H24" s="86"/>
      <c r="I24" s="86"/>
      <c r="J24" s="86"/>
      <c r="K24" s="86"/>
      <c r="L24" s="86"/>
      <c r="M24" s="86"/>
      <c r="N24" s="86"/>
      <c r="O24" s="86"/>
      <c r="P24" s="86"/>
      <c r="Q24" s="86"/>
      <c r="R24" s="86"/>
      <c r="S24" s="86"/>
      <c r="T24" s="86"/>
    </row>
    <row r="25" spans="1:23" x14ac:dyDescent="0.25">
      <c r="A25" s="2" t="str">
        <f>'Population Definitions'!B11</f>
        <v>PLHIV Health Care Workers</v>
      </c>
      <c r="B25" s="82" t="s">
        <v>48</v>
      </c>
      <c r="C25" s="85">
        <v>0.59</v>
      </c>
      <c r="D25" s="2" t="s">
        <v>6</v>
      </c>
      <c r="G25" s="86"/>
      <c r="H25" s="86"/>
      <c r="I25" s="86"/>
      <c r="J25" s="86"/>
      <c r="K25" s="86"/>
      <c r="L25" s="86"/>
      <c r="M25" s="86"/>
      <c r="N25" s="86"/>
      <c r="O25" s="86"/>
      <c r="P25" s="86"/>
      <c r="Q25" s="86"/>
      <c r="R25" s="86"/>
      <c r="S25" s="86"/>
      <c r="T25" s="86"/>
    </row>
    <row r="26" spans="1:23" x14ac:dyDescent="0.25">
      <c r="A26" s="2" t="str">
        <f>'Population Definitions'!B12</f>
        <v>Miners</v>
      </c>
      <c r="B26" s="82" t="s">
        <v>48</v>
      </c>
      <c r="C26" t="str">
        <f t="shared" si="1"/>
        <v>N.A.</v>
      </c>
      <c r="D26" s="2" t="s">
        <v>6</v>
      </c>
      <c r="G26" s="86"/>
      <c r="H26" s="86"/>
      <c r="I26" s="86"/>
      <c r="J26" s="86"/>
      <c r="K26" s="86"/>
      <c r="L26" s="86"/>
      <c r="M26" s="86"/>
      <c r="N26" s="86"/>
      <c r="O26" s="86"/>
      <c r="P26" s="86"/>
      <c r="Q26" s="86"/>
      <c r="R26" s="86"/>
      <c r="S26" s="86"/>
      <c r="T26" s="87">
        <v>0.93759999999999999</v>
      </c>
    </row>
    <row r="27" spans="1:23" x14ac:dyDescent="0.25">
      <c r="A27" s="2" t="str">
        <f>'Population Definitions'!B13</f>
        <v>PLHIV Miners</v>
      </c>
      <c r="B27" s="82" t="s">
        <v>48</v>
      </c>
      <c r="C27" t="str">
        <f t="shared" si="1"/>
        <v>N.A.</v>
      </c>
      <c r="D27" s="2" t="s">
        <v>6</v>
      </c>
      <c r="G27" s="86"/>
      <c r="H27" s="86"/>
      <c r="I27" s="86"/>
      <c r="J27" s="86"/>
      <c r="K27" s="86"/>
      <c r="L27" s="86"/>
      <c r="M27" s="86"/>
      <c r="N27" s="86"/>
      <c r="O27" s="86"/>
      <c r="P27" s="86"/>
      <c r="Q27" s="86"/>
      <c r="R27" s="86"/>
      <c r="S27" s="86"/>
      <c r="T27" s="86">
        <v>0.93759999999999999</v>
      </c>
    </row>
    <row r="29" spans="1:23" x14ac:dyDescent="0.2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s="82" t="s">
        <v>48</v>
      </c>
      <c r="C30" t="str">
        <f t="shared" ref="C30:C37" si="2">IF(SUMPRODUCT(--(E30:W30&lt;&gt;""))=0,0,"N.A.")</f>
        <v>N.A.</v>
      </c>
      <c r="D30" s="2" t="s">
        <v>6</v>
      </c>
      <c r="H30" s="88">
        <v>0.12690191000323731</v>
      </c>
      <c r="I30" s="88">
        <v>0.1290866194809572</v>
      </c>
      <c r="J30" s="88"/>
      <c r="K30" s="88"/>
      <c r="L30" s="88">
        <v>0.11751930501930502</v>
      </c>
      <c r="M30" s="88"/>
      <c r="N30" s="88">
        <v>8.7855297157622733E-2</v>
      </c>
      <c r="O30" s="88">
        <v>8.0291970802919707E-2</v>
      </c>
      <c r="P30" s="88">
        <v>4.9977688531905401E-2</v>
      </c>
      <c r="Q30" s="88">
        <v>5.0980392156862744E-2</v>
      </c>
      <c r="R30" s="88">
        <v>5.4147772739397172E-2</v>
      </c>
      <c r="S30" s="88">
        <v>5.0324675324675328E-2</v>
      </c>
      <c r="T30" s="88">
        <v>4.1752224503764541E-2</v>
      </c>
    </row>
    <row r="31" spans="1:23" x14ac:dyDescent="0.25">
      <c r="A31" s="2" t="str">
        <f>'Population Definitions'!B3</f>
        <v>Gen 5-14</v>
      </c>
      <c r="B31" s="82" t="s">
        <v>48</v>
      </c>
      <c r="C31" t="str">
        <f t="shared" si="2"/>
        <v>N.A.</v>
      </c>
      <c r="D31" s="2" t="s">
        <v>6</v>
      </c>
      <c r="H31" s="88">
        <v>0.1133879781420765</v>
      </c>
      <c r="I31" s="88">
        <v>0.11237298266586969</v>
      </c>
      <c r="J31" s="88"/>
      <c r="K31" s="88"/>
      <c r="L31" s="88">
        <v>8.8495575221238937E-2</v>
      </c>
      <c r="M31" s="88"/>
      <c r="N31" s="88">
        <v>8.75405280222325E-2</v>
      </c>
      <c r="O31" s="88"/>
      <c r="P31" s="88">
        <v>4.1591320072332731E-2</v>
      </c>
      <c r="Q31" s="88">
        <v>3.834355828220859E-2</v>
      </c>
      <c r="R31" s="88">
        <v>4.4099378881987575E-2</v>
      </c>
      <c r="S31" s="88">
        <v>3.9321511179645337E-2</v>
      </c>
      <c r="T31" s="88">
        <v>3.5859820700896494E-2</v>
      </c>
    </row>
    <row r="32" spans="1:23" x14ac:dyDescent="0.25">
      <c r="A32" s="2" t="str">
        <f>'Population Definitions'!B4</f>
        <v>Gen 15-64</v>
      </c>
      <c r="B32" s="82" t="s">
        <v>48</v>
      </c>
      <c r="C32" t="str">
        <f t="shared" si="2"/>
        <v>N.A.</v>
      </c>
      <c r="D32" s="2" t="s">
        <v>6</v>
      </c>
      <c r="H32" s="88">
        <v>0.15780842091170763</v>
      </c>
      <c r="I32" s="88">
        <v>0.13122721749696234</v>
      </c>
      <c r="J32" s="88"/>
      <c r="K32" s="88"/>
      <c r="L32" s="88">
        <v>0.12801951420260921</v>
      </c>
      <c r="M32" s="88"/>
      <c r="N32" s="88">
        <v>0.11693734518564772</v>
      </c>
      <c r="O32" s="88"/>
      <c r="P32" s="88"/>
      <c r="Q32" s="88">
        <v>8.7488316109183964E-2</v>
      </c>
      <c r="R32" s="88">
        <v>7.6886747284385951E-2</v>
      </c>
      <c r="S32" s="88">
        <v>6.9641955504940248E-2</v>
      </c>
      <c r="T32" s="88">
        <v>6.9810943466733361E-2</v>
      </c>
    </row>
    <row r="33" spans="1:23" x14ac:dyDescent="0.25">
      <c r="A33" s="2" t="str">
        <f>'Population Definitions'!B5</f>
        <v>Gen 65+</v>
      </c>
      <c r="B33" s="82" t="s">
        <v>48</v>
      </c>
      <c r="C33" t="str">
        <f t="shared" si="2"/>
        <v>N.A.</v>
      </c>
      <c r="D33" s="2" t="s">
        <v>6</v>
      </c>
      <c r="H33" s="88">
        <v>0.1333333333333333</v>
      </c>
      <c r="I33" s="88">
        <v>0.10920770877944322</v>
      </c>
      <c r="J33" s="88"/>
      <c r="K33" s="88">
        <v>0.10461538461538462</v>
      </c>
      <c r="L33" s="88">
        <v>0.10574765626588756</v>
      </c>
      <c r="M33" s="88"/>
      <c r="N33" s="88">
        <v>0.10023373932599088</v>
      </c>
      <c r="O33" s="88"/>
      <c r="P33" s="88">
        <v>7.9566258273482598E-2</v>
      </c>
      <c r="Q33" s="88">
        <v>6.3890405467977918E-2</v>
      </c>
      <c r="R33" s="88">
        <v>7.7663265401036199E-2</v>
      </c>
      <c r="S33" s="88">
        <v>6.7228847400140485E-2</v>
      </c>
      <c r="T33" s="88">
        <v>4.3518375341477247E-2</v>
      </c>
    </row>
    <row r="34" spans="1:23" x14ac:dyDescent="0.25">
      <c r="A34" s="2" t="str">
        <f>'Population Definitions'!B6</f>
        <v>PLHIV 15-64</v>
      </c>
      <c r="B34" s="82" t="s">
        <v>48</v>
      </c>
      <c r="C34" t="str">
        <f t="shared" si="2"/>
        <v>N.A.</v>
      </c>
      <c r="D34" s="2" t="s">
        <v>6</v>
      </c>
      <c r="H34" s="88">
        <v>0.15783623078369768</v>
      </c>
      <c r="I34" s="88">
        <v>0.13125925929346685</v>
      </c>
      <c r="J34" s="88">
        <v>0.11387649433581779</v>
      </c>
      <c r="K34" s="88">
        <v>0.11538287201108939</v>
      </c>
      <c r="L34" s="88">
        <v>0.12754313300908782</v>
      </c>
      <c r="M34" s="88">
        <v>0.10388573183873054</v>
      </c>
      <c r="N34" s="88">
        <v>0.11895971196237486</v>
      </c>
      <c r="O34" s="88">
        <v>0.12344685515806607</v>
      </c>
      <c r="P34" s="88">
        <v>0.10868301378108965</v>
      </c>
      <c r="Q34" s="88">
        <v>9.560733710659218E-2</v>
      </c>
      <c r="R34" s="88">
        <v>8.213988447690064E-2</v>
      </c>
      <c r="S34" s="88">
        <v>7.1167404435899306E-2</v>
      </c>
      <c r="T34" s="88">
        <v>6.8420760896606897E-2</v>
      </c>
    </row>
    <row r="35" spans="1:23" x14ac:dyDescent="0.25">
      <c r="A35" s="2" t="str">
        <f>'Population Definitions'!B7</f>
        <v>PLHIV 65+</v>
      </c>
      <c r="B35" s="82" t="s">
        <v>48</v>
      </c>
      <c r="C35" t="str">
        <f t="shared" si="2"/>
        <v>N.A.</v>
      </c>
      <c r="D35" s="2" t="s">
        <v>6</v>
      </c>
      <c r="H35" s="88">
        <v>0.13333333333333333</v>
      </c>
      <c r="I35" s="88">
        <v>0.10920770877944325</v>
      </c>
      <c r="J35" s="88">
        <v>8.2812499999999997E-2</v>
      </c>
      <c r="K35" s="88">
        <v>0.10461538461538464</v>
      </c>
      <c r="L35" s="88">
        <v>0.10877457573095552</v>
      </c>
      <c r="M35" s="88">
        <v>5.8973365187897579E-2</v>
      </c>
      <c r="N35" s="88">
        <v>0.11554136323801989</v>
      </c>
      <c r="O35" s="88">
        <v>9.1344647246847113E-2</v>
      </c>
      <c r="P35" s="88">
        <v>7.3647333952645708E-2</v>
      </c>
      <c r="Q35" s="88">
        <v>7.6155286776611444E-2</v>
      </c>
      <c r="R35" s="88">
        <v>5.856099540167703E-2</v>
      </c>
      <c r="S35" s="88">
        <v>6.5839305482724458E-2</v>
      </c>
      <c r="T35" s="88">
        <v>4.8122548616253875E-2</v>
      </c>
    </row>
    <row r="36" spans="1:23" x14ac:dyDescent="0.25">
      <c r="A36" s="2" t="str">
        <f>'Population Definitions'!B8</f>
        <v>Prisoners</v>
      </c>
      <c r="B36" s="82" t="s">
        <v>48</v>
      </c>
      <c r="C36" t="str">
        <f t="shared" si="2"/>
        <v>N.A.</v>
      </c>
      <c r="D36" s="2" t="s">
        <v>6</v>
      </c>
      <c r="H36" s="88">
        <v>0.38012958963282939</v>
      </c>
      <c r="I36" s="88">
        <v>0.34711964549483015</v>
      </c>
      <c r="J36" s="88"/>
      <c r="K36" s="88"/>
      <c r="L36" s="88">
        <v>0.10393258426966293</v>
      </c>
      <c r="M36" s="88"/>
      <c r="N36" s="88"/>
      <c r="O36" s="88"/>
      <c r="P36" s="88">
        <v>4.0316346554082186E-2</v>
      </c>
      <c r="Q36" s="88">
        <v>4.98776268039497E-2</v>
      </c>
      <c r="R36" s="88"/>
      <c r="S36" s="88">
        <v>4.8024732147071314E-2</v>
      </c>
      <c r="T36" s="88">
        <v>3.4267026873311526E-2</v>
      </c>
    </row>
    <row r="37" spans="1:23" x14ac:dyDescent="0.25">
      <c r="A37" s="2" t="str">
        <f>'Population Definitions'!B9</f>
        <v>PLHIV Prisoners</v>
      </c>
      <c r="B37" s="82" t="s">
        <v>48</v>
      </c>
      <c r="C37" t="str">
        <f t="shared" si="2"/>
        <v>N.A.</v>
      </c>
      <c r="D37" s="2" t="s">
        <v>6</v>
      </c>
      <c r="H37" s="88">
        <v>0.38012958963282939</v>
      </c>
      <c r="I37" s="88">
        <v>0.3471196454948301</v>
      </c>
      <c r="J37" s="88"/>
      <c r="K37" s="88"/>
      <c r="L37" s="88"/>
      <c r="M37" s="88">
        <v>0.17735495168108789</v>
      </c>
      <c r="N37" s="88">
        <v>0.11118230299264784</v>
      </c>
      <c r="O37" s="88">
        <v>0.1021170703273874</v>
      </c>
      <c r="P37" s="88"/>
      <c r="Q37" s="88"/>
      <c r="R37" s="88"/>
      <c r="S37" s="88">
        <v>9.3275464708036271E-2</v>
      </c>
      <c r="T37" s="88">
        <v>4.5643939393939396E-2</v>
      </c>
    </row>
    <row r="38" spans="1:23" x14ac:dyDescent="0.25">
      <c r="A38" s="2" t="str">
        <f>'Population Definitions'!B10</f>
        <v>Health Care Workers</v>
      </c>
      <c r="B38" s="82" t="s">
        <v>48</v>
      </c>
      <c r="C38" s="89">
        <v>0.05</v>
      </c>
      <c r="D38" s="2" t="s">
        <v>6</v>
      </c>
    </row>
    <row r="39" spans="1:23" x14ac:dyDescent="0.25">
      <c r="A39" s="2" t="str">
        <f>'Population Definitions'!B11</f>
        <v>PLHIV Health Care Workers</v>
      </c>
      <c r="B39" s="82" t="s">
        <v>48</v>
      </c>
      <c r="C39" s="89">
        <v>0.05</v>
      </c>
      <c r="D39" s="2" t="s">
        <v>6</v>
      </c>
    </row>
    <row r="40" spans="1:23" x14ac:dyDescent="0.25">
      <c r="A40" s="2" t="str">
        <f>'Population Definitions'!B12</f>
        <v>Miners</v>
      </c>
      <c r="B40" s="82" t="s">
        <v>48</v>
      </c>
      <c r="C40" s="89">
        <v>0.05</v>
      </c>
      <c r="D40" s="2" t="s">
        <v>6</v>
      </c>
    </row>
    <row r="41" spans="1:23" x14ac:dyDescent="0.25">
      <c r="A41" s="2" t="str">
        <f>'Population Definitions'!B13</f>
        <v>PLHIV Miners</v>
      </c>
      <c r="B41" s="82" t="s">
        <v>48</v>
      </c>
      <c r="C41" s="89">
        <v>0.05</v>
      </c>
      <c r="D41" s="2" t="s">
        <v>6</v>
      </c>
    </row>
    <row r="43" spans="1:23" x14ac:dyDescent="0.2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s="82" t="s">
        <v>48</v>
      </c>
      <c r="C44" t="str">
        <f t="shared" ref="C44:C51" si="3">IF(SUMPRODUCT(--(E44:W44&lt;&gt;""))=0,0,"N.A.")</f>
        <v>N.A.</v>
      </c>
      <c r="D44" s="2" t="s">
        <v>6</v>
      </c>
      <c r="H44" s="90">
        <v>0.83004208481709296</v>
      </c>
      <c r="I44" s="90">
        <v>0.82002022244691608</v>
      </c>
      <c r="J44" s="90">
        <v>0.88652482269503541</v>
      </c>
      <c r="K44" s="90">
        <v>0.87963843958135113</v>
      </c>
      <c r="L44" s="90">
        <v>0.84242277992277992</v>
      </c>
      <c r="M44" s="90">
        <v>0.89597086273617121</v>
      </c>
      <c r="N44" s="90">
        <v>0.88771435283063194</v>
      </c>
      <c r="O44" s="90">
        <v>0.90208910143468413</v>
      </c>
      <c r="P44" s="90">
        <v>0.93596608656849622</v>
      </c>
      <c r="Q44" s="90">
        <v>0.93568627450980391</v>
      </c>
      <c r="R44" s="90">
        <v>0.93331555081355033</v>
      </c>
      <c r="S44" s="90">
        <v>0.93733766233766236</v>
      </c>
      <c r="T44" s="90">
        <v>0.94558521560574949</v>
      </c>
    </row>
    <row r="45" spans="1:23" x14ac:dyDescent="0.25">
      <c r="A45" s="2" t="str">
        <f>'Population Definitions'!B3</f>
        <v>Gen 5-14</v>
      </c>
      <c r="B45" s="82" t="s">
        <v>48</v>
      </c>
      <c r="C45" t="str">
        <f t="shared" si="3"/>
        <v>N.A.</v>
      </c>
      <c r="D45" s="2" t="s">
        <v>6</v>
      </c>
      <c r="H45" s="90">
        <v>0.85314207650273222</v>
      </c>
      <c r="I45" s="90">
        <v>0.83263598326359833</v>
      </c>
      <c r="J45" s="90">
        <v>0.89219330855018586</v>
      </c>
      <c r="K45" s="90">
        <v>0.873269435569755</v>
      </c>
      <c r="L45" s="90">
        <v>0.87610619469026552</v>
      </c>
      <c r="M45" s="90">
        <v>0.90651307044749663</v>
      </c>
      <c r="N45" s="90">
        <v>0.88559518295507178</v>
      </c>
      <c r="O45" s="90">
        <v>0.89358528095474887</v>
      </c>
      <c r="P45" s="90">
        <v>0.93761301989150092</v>
      </c>
      <c r="Q45" s="90">
        <v>0.94734151329243355</v>
      </c>
      <c r="R45" s="90">
        <v>0.94099378881987583</v>
      </c>
      <c r="S45" s="90">
        <v>0.93754818812644569</v>
      </c>
      <c r="T45" s="90">
        <v>0.93887530562347188</v>
      </c>
    </row>
    <row r="46" spans="1:23" x14ac:dyDescent="0.25">
      <c r="A46" s="2" t="str">
        <f>'Population Definitions'!B4</f>
        <v>Gen 15-64</v>
      </c>
      <c r="B46" s="82" t="s">
        <v>48</v>
      </c>
      <c r="C46" t="str">
        <f t="shared" si="3"/>
        <v>N.A.</v>
      </c>
      <c r="D46" s="2" t="s">
        <v>6</v>
      </c>
      <c r="H46" s="90">
        <v>0.72421179463150154</v>
      </c>
      <c r="I46" s="90">
        <v>0.74295261239368171</v>
      </c>
      <c r="J46" s="90">
        <v>0.75441127224955573</v>
      </c>
      <c r="K46" s="90">
        <v>0.76850747270232711</v>
      </c>
      <c r="L46" s="90">
        <v>0.76313932399588613</v>
      </c>
      <c r="M46" s="90">
        <v>0.81120008641523145</v>
      </c>
      <c r="N46" s="90">
        <v>0.81736360284413834</v>
      </c>
      <c r="O46" s="90">
        <v>0.82369956980646253</v>
      </c>
      <c r="P46" s="90">
        <v>0.83941445019082661</v>
      </c>
      <c r="Q46" s="90">
        <v>0.87059440009749156</v>
      </c>
      <c r="R46" s="90">
        <v>0.88368562949790774</v>
      </c>
      <c r="S46" s="90">
        <v>0.89042121466047164</v>
      </c>
      <c r="T46" s="90">
        <v>0.89233197402238951</v>
      </c>
    </row>
    <row r="47" spans="1:23" x14ac:dyDescent="0.25">
      <c r="A47" s="2" t="str">
        <f>'Population Definitions'!B5</f>
        <v>Gen 65+</v>
      </c>
      <c r="B47" s="82" t="s">
        <v>48</v>
      </c>
      <c r="C47" t="str">
        <f t="shared" si="3"/>
        <v>N.A.</v>
      </c>
      <c r="D47" s="2" t="s">
        <v>6</v>
      </c>
      <c r="H47" s="90">
        <v>0.62666666666666659</v>
      </c>
      <c r="I47" s="90">
        <v>0.65952890792291208</v>
      </c>
      <c r="J47" s="90">
        <v>0.69531250000000011</v>
      </c>
      <c r="K47" s="90">
        <v>0.66</v>
      </c>
      <c r="L47" s="90">
        <v>0.67997098718148585</v>
      </c>
      <c r="M47" s="90">
        <v>0.73061564869581486</v>
      </c>
      <c r="N47" s="90">
        <v>0.69669415894621212</v>
      </c>
      <c r="O47" s="90">
        <v>0.72554870627036794</v>
      </c>
      <c r="P47" s="90">
        <v>0.73314310383437098</v>
      </c>
      <c r="Q47" s="90">
        <v>0.76062737997332364</v>
      </c>
      <c r="R47" s="90">
        <v>0.73594458758491521</v>
      </c>
      <c r="S47" s="90">
        <v>0.7235599778025279</v>
      </c>
      <c r="T47" s="90">
        <v>0.78871192206587293</v>
      </c>
    </row>
    <row r="48" spans="1:23" x14ac:dyDescent="0.25">
      <c r="A48" s="2" t="str">
        <f>'Population Definitions'!B6</f>
        <v>PLHIV 15-64</v>
      </c>
      <c r="B48" s="82" t="s">
        <v>48</v>
      </c>
      <c r="C48" t="str">
        <f t="shared" si="3"/>
        <v>N.A.</v>
      </c>
      <c r="D48" s="2" t="s">
        <v>6</v>
      </c>
      <c r="H48" s="90">
        <v>0.72419357296361586</v>
      </c>
      <c r="I48" s="90">
        <v>0.74292521105595766</v>
      </c>
      <c r="J48" s="90">
        <v>0.75440303995861979</v>
      </c>
      <c r="K48" s="90">
        <v>0.76836350816045251</v>
      </c>
      <c r="L48" s="90">
        <v>0.75982423581627967</v>
      </c>
      <c r="M48" s="90">
        <v>0.78878984775300964</v>
      </c>
      <c r="N48" s="90">
        <v>0.78917336691740736</v>
      </c>
      <c r="O48" s="90">
        <v>0.79504524336435856</v>
      </c>
      <c r="P48" s="90">
        <v>0.80837059964261437</v>
      </c>
      <c r="Q48" s="90">
        <v>0.82161975483086058</v>
      </c>
      <c r="R48" s="90">
        <v>0.84111640809153621</v>
      </c>
      <c r="S48" s="90">
        <v>0.85684661068530654</v>
      </c>
      <c r="T48" s="90">
        <v>0.85642224443745063</v>
      </c>
    </row>
    <row r="49" spans="1:23" x14ac:dyDescent="0.25">
      <c r="A49" s="2" t="str">
        <f>'Population Definitions'!B7</f>
        <v>PLHIV 65+</v>
      </c>
      <c r="B49" s="82" t="s">
        <v>48</v>
      </c>
      <c r="C49" t="str">
        <f t="shared" si="3"/>
        <v>N.A.</v>
      </c>
      <c r="D49" s="2" t="s">
        <v>6</v>
      </c>
      <c r="H49" s="90">
        <v>0.62666666666666671</v>
      </c>
      <c r="I49" s="90">
        <v>0.65952890792291208</v>
      </c>
      <c r="J49" s="90">
        <v>0.6953125</v>
      </c>
      <c r="K49" s="90">
        <v>0.66000000000000014</v>
      </c>
      <c r="L49" s="90">
        <v>0.66054848548454392</v>
      </c>
      <c r="M49" s="90">
        <v>0.70566344071715192</v>
      </c>
      <c r="N49" s="90">
        <v>0.69205385325298785</v>
      </c>
      <c r="O49" s="90">
        <v>0.74366116755687717</v>
      </c>
      <c r="P49" s="90">
        <v>0.74516682149476132</v>
      </c>
      <c r="Q49" s="90">
        <v>0.69956836600533523</v>
      </c>
      <c r="R49" s="90">
        <v>0.71486299292628741</v>
      </c>
      <c r="S49" s="90">
        <v>0.6988538467300921</v>
      </c>
      <c r="T49" s="90">
        <v>0.70846704517403114</v>
      </c>
    </row>
    <row r="50" spans="1:23" x14ac:dyDescent="0.25">
      <c r="A50" s="2" t="str">
        <f>'Population Definitions'!B8</f>
        <v>Prisoners</v>
      </c>
      <c r="B50" s="82" t="s">
        <v>48</v>
      </c>
      <c r="C50" t="str">
        <f t="shared" si="3"/>
        <v>N.A.</v>
      </c>
      <c r="D50" s="2" t="s">
        <v>6</v>
      </c>
      <c r="H50" s="90">
        <v>0.54211663066954641</v>
      </c>
      <c r="I50" s="90">
        <v>0.55391432791728212</v>
      </c>
      <c r="J50" s="90"/>
      <c r="K50" s="90"/>
      <c r="L50" s="90"/>
      <c r="M50" s="90">
        <v>0.71724951656779534</v>
      </c>
      <c r="N50" s="90"/>
      <c r="O50" s="90">
        <v>0.87209982452719825</v>
      </c>
      <c r="P50" s="90">
        <v>0.93607658916572534</v>
      </c>
      <c r="Q50" s="90">
        <v>0.92117478268208308</v>
      </c>
      <c r="R50" s="90"/>
      <c r="S50" s="90">
        <v>0.95197526785292863</v>
      </c>
      <c r="T50" s="90">
        <v>0.95205933930518016</v>
      </c>
    </row>
    <row r="51" spans="1:23" x14ac:dyDescent="0.25">
      <c r="A51" s="2" t="str">
        <f>'Population Definitions'!B9</f>
        <v>PLHIV Prisoners</v>
      </c>
      <c r="B51" s="82" t="s">
        <v>48</v>
      </c>
      <c r="C51" t="str">
        <f t="shared" si="3"/>
        <v>N.A.</v>
      </c>
      <c r="D51" s="2" t="s">
        <v>6</v>
      </c>
      <c r="H51" s="90">
        <v>0.54211663066954652</v>
      </c>
      <c r="I51" s="90">
        <v>0.55391432791728201</v>
      </c>
      <c r="J51" s="90"/>
      <c r="K51" s="90"/>
      <c r="L51" s="90"/>
      <c r="M51" s="90">
        <v>0.71572068078746287</v>
      </c>
      <c r="N51" s="90">
        <v>0.79472144558351454</v>
      </c>
      <c r="O51" s="90">
        <v>0.82275047266042423</v>
      </c>
      <c r="P51" s="90">
        <v>0.84013077386714397</v>
      </c>
      <c r="Q51" s="90">
        <v>0.85820257562805047</v>
      </c>
      <c r="R51" s="90"/>
      <c r="S51" s="90">
        <v>0.85324272513838928</v>
      </c>
      <c r="T51" s="90">
        <v>0.9064078282828284</v>
      </c>
    </row>
    <row r="52" spans="1:23" x14ac:dyDescent="0.25">
      <c r="A52" s="2" t="str">
        <f>'Population Definitions'!B10</f>
        <v>Health Care Workers</v>
      </c>
      <c r="B52" s="82" t="s">
        <v>48</v>
      </c>
      <c r="C52" s="91">
        <v>0.83</v>
      </c>
      <c r="D52" s="2" t="s">
        <v>6</v>
      </c>
    </row>
    <row r="53" spans="1:23" x14ac:dyDescent="0.25">
      <c r="A53" s="2" t="str">
        <f>'Population Definitions'!B11</f>
        <v>PLHIV Health Care Workers</v>
      </c>
      <c r="B53" s="82" t="s">
        <v>48</v>
      </c>
      <c r="C53" s="91">
        <v>0.83</v>
      </c>
      <c r="D53" s="2" t="s">
        <v>6</v>
      </c>
    </row>
    <row r="54" spans="1:23" x14ac:dyDescent="0.25">
      <c r="A54" s="2" t="str">
        <f>'Population Definitions'!B12</f>
        <v>Miners</v>
      </c>
      <c r="B54" s="82" t="s">
        <v>48</v>
      </c>
      <c r="C54" s="91">
        <v>0.83</v>
      </c>
      <c r="D54" s="2" t="s">
        <v>6</v>
      </c>
    </row>
    <row r="55" spans="1:23" x14ac:dyDescent="0.25">
      <c r="A55" s="2" t="str">
        <f>'Population Definitions'!B13</f>
        <v>PLHIV Miners</v>
      </c>
      <c r="B55" s="82" t="s">
        <v>48</v>
      </c>
      <c r="C55" s="91">
        <v>0.83</v>
      </c>
      <c r="D55" s="2" t="s">
        <v>6</v>
      </c>
    </row>
    <row r="57" spans="1:23" x14ac:dyDescent="0.2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s="82" t="s">
        <v>48</v>
      </c>
      <c r="C58" t="str">
        <f t="shared" ref="C58:C69" si="4">IF(SUMPRODUCT(--(E58:W58&lt;&gt;""))=0,0,"N.A.")</f>
        <v>N.A.</v>
      </c>
      <c r="D58" s="2" t="s">
        <v>6</v>
      </c>
      <c r="E58" s="93">
        <v>0.54900000000000004</v>
      </c>
      <c r="F58" s="92"/>
      <c r="G58" s="92"/>
      <c r="H58" s="92"/>
      <c r="I58" s="92"/>
      <c r="J58" s="92"/>
      <c r="K58" s="92"/>
      <c r="L58" s="92"/>
      <c r="M58" s="92">
        <v>0.68417739916270781</v>
      </c>
      <c r="N58" s="92"/>
      <c r="O58" s="92">
        <v>0.73016553029983899</v>
      </c>
      <c r="P58" s="92">
        <v>0.78137559788628941</v>
      </c>
      <c r="Q58" s="92">
        <v>0.71294256599845918</v>
      </c>
      <c r="R58" s="92"/>
      <c r="S58" s="92">
        <v>0.65602333784067923</v>
      </c>
      <c r="T58" s="92"/>
    </row>
    <row r="59" spans="1:23" x14ac:dyDescent="0.25">
      <c r="A59" s="2" t="str">
        <f>'Population Definitions'!B3</f>
        <v>Gen 5-14</v>
      </c>
      <c r="B59" s="82" t="s">
        <v>48</v>
      </c>
      <c r="C59" t="str">
        <f t="shared" si="4"/>
        <v>N.A.</v>
      </c>
      <c r="D59" s="2" t="s">
        <v>6</v>
      </c>
      <c r="E59" s="93">
        <v>0.627</v>
      </c>
      <c r="F59" s="92"/>
      <c r="G59" s="92"/>
      <c r="H59" s="92"/>
      <c r="I59" s="92"/>
      <c r="J59" s="92"/>
      <c r="K59" s="92"/>
      <c r="L59" s="92">
        <v>0.62653996496501718</v>
      </c>
      <c r="M59" s="92">
        <v>0.68417739889461482</v>
      </c>
      <c r="N59" s="92">
        <v>0.72592662034733069</v>
      </c>
      <c r="O59" s="92">
        <v>0.73016553032383003</v>
      </c>
      <c r="P59" s="92">
        <v>0.78137559788628952</v>
      </c>
      <c r="Q59" s="92">
        <v>0.71294256614550144</v>
      </c>
      <c r="R59" s="92">
        <v>0.68381977226304091</v>
      </c>
      <c r="S59" s="92">
        <v>0.65651957350207557</v>
      </c>
      <c r="T59" s="92"/>
    </row>
    <row r="60" spans="1:23" x14ac:dyDescent="0.25">
      <c r="A60" s="2" t="str">
        <f>'Population Definitions'!B4</f>
        <v>Gen 15-64</v>
      </c>
      <c r="B60" s="82" t="s">
        <v>48</v>
      </c>
      <c r="C60" t="str">
        <f t="shared" si="4"/>
        <v>N.A.</v>
      </c>
      <c r="D60" s="2" t="s">
        <v>6</v>
      </c>
      <c r="E60" s="93">
        <v>0.627</v>
      </c>
      <c r="F60" s="92"/>
      <c r="G60" s="92"/>
      <c r="H60" s="92"/>
      <c r="I60" s="92"/>
      <c r="J60" s="92"/>
      <c r="K60" s="92"/>
      <c r="L60" s="92">
        <v>0.62653996494768227</v>
      </c>
      <c r="M60" s="92">
        <v>0.67642863579586343</v>
      </c>
      <c r="N60" s="92">
        <v>0.72592662042842393</v>
      </c>
      <c r="O60" s="92"/>
      <c r="P60" s="92">
        <v>0.78137559766926901</v>
      </c>
      <c r="Q60" s="92">
        <v>0.71294256616434137</v>
      </c>
      <c r="R60" s="92">
        <v>0.68381977230199043</v>
      </c>
      <c r="S60" s="92">
        <v>0.65602333777983546</v>
      </c>
      <c r="T60" s="92"/>
    </row>
    <row r="61" spans="1:23" x14ac:dyDescent="0.25">
      <c r="A61" s="2" t="str">
        <f>'Population Definitions'!B5</f>
        <v>Gen 65+</v>
      </c>
      <c r="B61" s="82" t="s">
        <v>48</v>
      </c>
      <c r="C61" t="str">
        <f t="shared" si="4"/>
        <v>N.A.</v>
      </c>
      <c r="D61" s="2" t="s">
        <v>6</v>
      </c>
      <c r="E61" s="93">
        <v>0.68400000000000005</v>
      </c>
      <c r="F61" s="92"/>
      <c r="G61" s="92"/>
      <c r="H61" s="92"/>
      <c r="I61" s="92"/>
      <c r="J61" s="92"/>
      <c r="K61" s="92"/>
      <c r="L61" s="92"/>
      <c r="M61" s="92">
        <v>0.68417739900210539</v>
      </c>
      <c r="N61" s="92">
        <v>0.72592662041508416</v>
      </c>
      <c r="O61" s="92"/>
      <c r="P61" s="92">
        <v>0.78137559820028568</v>
      </c>
      <c r="Q61" s="92">
        <v>0.71294256550856849</v>
      </c>
      <c r="R61" s="92">
        <v>0.68381977214411982</v>
      </c>
      <c r="S61" s="92">
        <v>0.65602333766361409</v>
      </c>
      <c r="T61" s="92"/>
    </row>
    <row r="62" spans="1:23" x14ac:dyDescent="0.25">
      <c r="A62" s="2" t="str">
        <f>'Population Definitions'!B6</f>
        <v>PLHIV 15-64</v>
      </c>
      <c r="B62" s="82" t="s">
        <v>48</v>
      </c>
      <c r="C62" t="str">
        <f t="shared" si="4"/>
        <v>N.A.</v>
      </c>
      <c r="D62" s="2" t="s">
        <v>6</v>
      </c>
      <c r="E62" s="93">
        <v>4.0000000000000001E-3</v>
      </c>
      <c r="F62" s="92"/>
      <c r="G62" s="92"/>
      <c r="H62" s="92"/>
      <c r="I62" s="92"/>
      <c r="J62" s="92"/>
      <c r="K62" s="92"/>
      <c r="L62" s="92"/>
      <c r="M62" s="92"/>
      <c r="N62" s="92">
        <v>0.7266051819731294</v>
      </c>
      <c r="O62" s="92"/>
      <c r="P62" s="92">
        <v>0.78193517970597248</v>
      </c>
      <c r="Q62" s="92">
        <v>0.71340975749681868</v>
      </c>
      <c r="R62" s="92">
        <v>0.68404139574834943</v>
      </c>
      <c r="S62" s="92">
        <v>0.65661033689651993</v>
      </c>
      <c r="T62" s="92"/>
    </row>
    <row r="63" spans="1:23" x14ac:dyDescent="0.25">
      <c r="A63" s="2" t="str">
        <f>'Population Definitions'!B7</f>
        <v>PLHIV 65+</v>
      </c>
      <c r="B63" s="82" t="s">
        <v>48</v>
      </c>
      <c r="C63" t="str">
        <f t="shared" si="4"/>
        <v>N.A.</v>
      </c>
      <c r="D63" s="2" t="s">
        <v>6</v>
      </c>
      <c r="E63" s="93">
        <v>0.68400000000000005</v>
      </c>
      <c r="F63" s="92"/>
      <c r="G63" s="92"/>
      <c r="H63" s="92"/>
      <c r="I63" s="92"/>
      <c r="J63" s="92"/>
      <c r="K63" s="92"/>
      <c r="L63" s="92"/>
      <c r="M63" s="92">
        <v>0.68417739886238338</v>
      </c>
      <c r="N63" s="92"/>
      <c r="O63" s="92"/>
      <c r="P63" s="92">
        <v>0.78137559770002041</v>
      </c>
      <c r="Q63" s="92">
        <v>0.71294256588409466</v>
      </c>
      <c r="R63" s="92">
        <v>0.68381977222141721</v>
      </c>
      <c r="S63" s="92"/>
      <c r="T63" s="92"/>
    </row>
    <row r="64" spans="1:23" x14ac:dyDescent="0.25">
      <c r="A64" s="2" t="str">
        <f>'Population Definitions'!B8</f>
        <v>Prisoners</v>
      </c>
      <c r="B64" s="82" t="s">
        <v>48</v>
      </c>
      <c r="C64" s="94">
        <v>0.59</v>
      </c>
      <c r="D64" s="2" t="s">
        <v>6</v>
      </c>
      <c r="E64" s="93"/>
      <c r="F64" s="92"/>
      <c r="G64" s="92"/>
      <c r="H64" s="92"/>
      <c r="I64" s="92"/>
      <c r="J64" s="92"/>
      <c r="K64" s="92"/>
      <c r="L64" s="92"/>
      <c r="M64" s="92"/>
      <c r="N64" s="92"/>
      <c r="O64" s="92"/>
      <c r="P64" s="92"/>
      <c r="Q64" s="92"/>
      <c r="R64" s="92"/>
      <c r="S64" s="92"/>
      <c r="T64" s="92"/>
    </row>
    <row r="65" spans="1:23" x14ac:dyDescent="0.25">
      <c r="A65" s="2" t="str">
        <f>'Population Definitions'!B9</f>
        <v>PLHIV Prisoners</v>
      </c>
      <c r="B65" s="82" t="s">
        <v>48</v>
      </c>
      <c r="C65" s="94">
        <v>0.59</v>
      </c>
      <c r="D65" s="2" t="s">
        <v>6</v>
      </c>
      <c r="E65" s="93"/>
      <c r="F65" s="92"/>
      <c r="G65" s="92"/>
      <c r="H65" s="92"/>
      <c r="I65" s="92"/>
      <c r="J65" s="92"/>
      <c r="K65" s="92"/>
      <c r="L65" s="92"/>
      <c r="M65" s="92"/>
      <c r="N65" s="92"/>
      <c r="O65" s="92"/>
      <c r="P65" s="92"/>
      <c r="Q65" s="92"/>
      <c r="R65" s="92"/>
      <c r="S65" s="92"/>
      <c r="T65" s="92"/>
    </row>
    <row r="66" spans="1:23" x14ac:dyDescent="0.25">
      <c r="A66" s="2" t="str">
        <f>'Population Definitions'!B10</f>
        <v>Health Care Workers</v>
      </c>
      <c r="B66" s="82" t="s">
        <v>48</v>
      </c>
      <c r="C66" s="94">
        <v>0.59</v>
      </c>
      <c r="D66" s="2" t="s">
        <v>6</v>
      </c>
      <c r="E66" s="93"/>
      <c r="F66" s="92"/>
      <c r="G66" s="92"/>
      <c r="H66" s="92"/>
      <c r="I66" s="92"/>
      <c r="J66" s="92"/>
      <c r="K66" s="92"/>
      <c r="L66" s="92"/>
      <c r="M66" s="92"/>
      <c r="N66" s="92"/>
      <c r="O66" s="92"/>
      <c r="P66" s="92"/>
      <c r="Q66" s="92"/>
      <c r="R66" s="92"/>
      <c r="S66" s="92"/>
      <c r="T66" s="92"/>
    </row>
    <row r="67" spans="1:23" x14ac:dyDescent="0.25">
      <c r="A67" s="2" t="str">
        <f>'Population Definitions'!B11</f>
        <v>PLHIV Health Care Workers</v>
      </c>
      <c r="B67" s="82" t="s">
        <v>48</v>
      </c>
      <c r="C67" s="94">
        <v>0.59</v>
      </c>
      <c r="D67" s="2" t="s">
        <v>6</v>
      </c>
      <c r="E67" s="93"/>
      <c r="F67" s="92"/>
      <c r="G67" s="92"/>
      <c r="H67" s="92"/>
      <c r="I67" s="92"/>
      <c r="J67" s="92"/>
      <c r="K67" s="92"/>
      <c r="L67" s="92"/>
      <c r="M67" s="92"/>
      <c r="N67" s="92"/>
      <c r="O67" s="92"/>
      <c r="P67" s="92"/>
      <c r="Q67" s="92"/>
      <c r="R67" s="92"/>
      <c r="S67" s="92"/>
      <c r="T67" s="92"/>
    </row>
    <row r="68" spans="1:23" x14ac:dyDescent="0.25">
      <c r="A68" s="2" t="str">
        <f>'Population Definitions'!B12</f>
        <v>Miners</v>
      </c>
      <c r="B68" s="82" t="s">
        <v>48</v>
      </c>
      <c r="C68" t="str">
        <f t="shared" si="4"/>
        <v>N.A.</v>
      </c>
      <c r="D68" s="2" t="s">
        <v>6</v>
      </c>
      <c r="E68" s="93"/>
      <c r="F68" s="92"/>
      <c r="G68" s="92"/>
      <c r="H68" s="92"/>
      <c r="I68" s="92"/>
      <c r="J68" s="92"/>
      <c r="K68" s="92"/>
      <c r="L68" s="92"/>
      <c r="M68" s="92"/>
      <c r="N68" s="92"/>
      <c r="O68" s="92"/>
      <c r="P68" s="92"/>
      <c r="Q68" s="92"/>
      <c r="R68" s="92"/>
      <c r="S68" s="92"/>
      <c r="T68" s="92">
        <v>0.8</v>
      </c>
    </row>
    <row r="69" spans="1:23" x14ac:dyDescent="0.25">
      <c r="A69" s="2" t="str">
        <f>'Population Definitions'!B13</f>
        <v>PLHIV Miners</v>
      </c>
      <c r="B69" s="82" t="s">
        <v>48</v>
      </c>
      <c r="C69" t="str">
        <f t="shared" si="4"/>
        <v>N.A.</v>
      </c>
      <c r="D69" s="2" t="s">
        <v>6</v>
      </c>
      <c r="E69" s="93"/>
      <c r="F69" s="92"/>
      <c r="G69" s="92"/>
      <c r="H69" s="92"/>
      <c r="I69" s="92"/>
      <c r="J69" s="92"/>
      <c r="K69" s="92"/>
      <c r="L69" s="92"/>
      <c r="M69" s="92"/>
      <c r="N69" s="92"/>
      <c r="O69" s="92"/>
      <c r="P69" s="92"/>
      <c r="Q69" s="92"/>
      <c r="R69" s="92"/>
      <c r="S69" s="92"/>
      <c r="T69" s="92">
        <v>0.8</v>
      </c>
    </row>
    <row r="71" spans="1:23" x14ac:dyDescent="0.2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2" t="str">
        <f>'Population Definitions'!B2</f>
        <v>Gen 0-4</v>
      </c>
      <c r="B72" s="82" t="s">
        <v>48</v>
      </c>
      <c r="C72" t="str">
        <f t="shared" ref="C72:C83" si="5">IF(SUMPRODUCT(--(E72:W72&lt;&gt;""))=0,0,"N.A.")</f>
        <v>N.A.</v>
      </c>
      <c r="D72" s="2" t="s">
        <v>6</v>
      </c>
      <c r="O72" s="95">
        <v>0.61699999999999999</v>
      </c>
      <c r="P72" s="95">
        <v>0.55800000000000005</v>
      </c>
      <c r="Q72" s="95">
        <v>0.57399999999999995</v>
      </c>
      <c r="R72" s="95"/>
      <c r="S72" s="95"/>
    </row>
    <row r="73" spans="1:23" x14ac:dyDescent="0.25">
      <c r="A73" s="2" t="str">
        <f>'Population Definitions'!B3</f>
        <v>Gen 5-14</v>
      </c>
      <c r="B73" s="82" t="s">
        <v>48</v>
      </c>
      <c r="C73" t="str">
        <f t="shared" si="5"/>
        <v>N.A.</v>
      </c>
      <c r="D73" s="2" t="s">
        <v>6</v>
      </c>
      <c r="O73" s="95">
        <v>0.61699999999999999</v>
      </c>
      <c r="P73" s="95">
        <v>0.55800000000000005</v>
      </c>
      <c r="Q73" s="95">
        <v>0.57399999999999995</v>
      </c>
      <c r="R73" s="95"/>
      <c r="S73" s="95"/>
    </row>
    <row r="74" spans="1:23" x14ac:dyDescent="0.25">
      <c r="A74" s="2" t="str">
        <f>'Population Definitions'!B4</f>
        <v>Gen 15-64</v>
      </c>
      <c r="B74" s="82" t="s">
        <v>48</v>
      </c>
      <c r="C74" t="str">
        <f t="shared" si="5"/>
        <v>N.A.</v>
      </c>
      <c r="D74" s="2" t="s">
        <v>6</v>
      </c>
      <c r="O74" s="95">
        <v>0.61699999999999999</v>
      </c>
      <c r="P74" s="95">
        <v>0.55800000000000005</v>
      </c>
      <c r="Q74" s="95">
        <v>0.57399999999999995</v>
      </c>
      <c r="R74" s="95"/>
      <c r="S74" s="95"/>
    </row>
    <row r="75" spans="1:23" x14ac:dyDescent="0.25">
      <c r="A75" s="2" t="str">
        <f>'Population Definitions'!B5</f>
        <v>Gen 65+</v>
      </c>
      <c r="B75" s="82" t="s">
        <v>48</v>
      </c>
      <c r="C75" t="str">
        <f t="shared" si="5"/>
        <v>N.A.</v>
      </c>
      <c r="D75" s="2" t="s">
        <v>6</v>
      </c>
      <c r="O75" s="95">
        <v>0.61699999999999999</v>
      </c>
      <c r="P75" s="95">
        <v>0.55800000000000005</v>
      </c>
      <c r="Q75" s="95">
        <v>0.57399999999999995</v>
      </c>
      <c r="R75" s="95"/>
      <c r="S75" s="95"/>
    </row>
    <row r="76" spans="1:23" x14ac:dyDescent="0.25">
      <c r="A76" s="2" t="str">
        <f>'Population Definitions'!B6</f>
        <v>PLHIV 15-64</v>
      </c>
      <c r="B76" s="82" t="s">
        <v>48</v>
      </c>
      <c r="C76" t="str">
        <f t="shared" si="5"/>
        <v>N.A.</v>
      </c>
      <c r="D76" s="2" t="s">
        <v>6</v>
      </c>
      <c r="O76" s="95">
        <v>0.61699999999999999</v>
      </c>
      <c r="P76" s="95">
        <v>0.55800000000000005</v>
      </c>
      <c r="Q76" s="95">
        <v>0.57399999999999995</v>
      </c>
      <c r="R76" s="95"/>
      <c r="S76" s="95"/>
    </row>
    <row r="77" spans="1:23" x14ac:dyDescent="0.25">
      <c r="A77" s="2" t="str">
        <f>'Population Definitions'!B7</f>
        <v>PLHIV 65+</v>
      </c>
      <c r="B77" s="82" t="s">
        <v>48</v>
      </c>
      <c r="C77" t="str">
        <f t="shared" si="5"/>
        <v>N.A.</v>
      </c>
      <c r="D77" s="2" t="s">
        <v>6</v>
      </c>
      <c r="O77" s="95">
        <v>0.61699999999999999</v>
      </c>
      <c r="P77" s="95">
        <v>0.55800000000000005</v>
      </c>
      <c r="Q77" s="95">
        <v>0.57399999999999995</v>
      </c>
      <c r="R77" s="95"/>
      <c r="S77" s="95"/>
    </row>
    <row r="78" spans="1:23" x14ac:dyDescent="0.25">
      <c r="A78" s="2" t="str">
        <f>'Population Definitions'!B8</f>
        <v>Prisoners</v>
      </c>
      <c r="B78" s="82" t="s">
        <v>48</v>
      </c>
      <c r="C78" s="97">
        <v>0.37</v>
      </c>
      <c r="D78" s="2" t="s">
        <v>6</v>
      </c>
      <c r="O78" s="95"/>
      <c r="P78" s="95"/>
      <c r="Q78" s="95"/>
      <c r="R78" s="95"/>
      <c r="S78" s="95"/>
    </row>
    <row r="79" spans="1:23" x14ac:dyDescent="0.25">
      <c r="A79" s="2" t="str">
        <f>'Population Definitions'!B9</f>
        <v>PLHIV Prisoners</v>
      </c>
      <c r="B79" s="82" t="s">
        <v>48</v>
      </c>
      <c r="C79" s="97">
        <v>0.37</v>
      </c>
      <c r="D79" s="2" t="s">
        <v>6</v>
      </c>
      <c r="O79" s="95"/>
      <c r="P79" s="95"/>
      <c r="Q79" s="95"/>
      <c r="R79" s="95"/>
      <c r="S79" s="95"/>
    </row>
    <row r="80" spans="1:23" x14ac:dyDescent="0.25">
      <c r="A80" s="2" t="str">
        <f>'Population Definitions'!B10</f>
        <v>Health Care Workers</v>
      </c>
      <c r="B80" s="82" t="s">
        <v>48</v>
      </c>
      <c r="C80" s="97">
        <v>0.37</v>
      </c>
      <c r="D80" s="2" t="s">
        <v>6</v>
      </c>
      <c r="O80" s="95"/>
      <c r="P80" s="95"/>
      <c r="Q80" s="95"/>
      <c r="R80" s="95"/>
      <c r="S80" s="95"/>
    </row>
    <row r="81" spans="1:23" x14ac:dyDescent="0.25">
      <c r="A81" s="2" t="str">
        <f>'Population Definitions'!B11</f>
        <v>PLHIV Health Care Workers</v>
      </c>
      <c r="B81" s="82" t="s">
        <v>48</v>
      </c>
      <c r="C81" s="97">
        <v>0.37</v>
      </c>
      <c r="D81" s="2" t="s">
        <v>6</v>
      </c>
      <c r="O81" s="95"/>
      <c r="P81" s="95"/>
      <c r="Q81" s="95"/>
      <c r="R81" s="95"/>
      <c r="S81" s="95"/>
    </row>
    <row r="82" spans="1:23" x14ac:dyDescent="0.25">
      <c r="A82" s="2" t="str">
        <f>'Population Definitions'!B12</f>
        <v>Miners</v>
      </c>
      <c r="B82" s="82" t="s">
        <v>48</v>
      </c>
      <c r="C82" t="str">
        <f t="shared" si="5"/>
        <v>N.A.</v>
      </c>
      <c r="D82" s="2" t="s">
        <v>6</v>
      </c>
      <c r="O82" s="95"/>
      <c r="P82" s="95"/>
      <c r="Q82" s="95"/>
      <c r="R82" s="95"/>
      <c r="S82" s="96">
        <v>1</v>
      </c>
    </row>
    <row r="83" spans="1:23" x14ac:dyDescent="0.25">
      <c r="A83" s="2" t="str">
        <f>'Population Definitions'!B13</f>
        <v>PLHIV Miners</v>
      </c>
      <c r="B83" s="82" t="s">
        <v>48</v>
      </c>
      <c r="C83" t="str">
        <f t="shared" si="5"/>
        <v>N.A.</v>
      </c>
      <c r="D83" s="2" t="s">
        <v>6</v>
      </c>
      <c r="O83" s="95"/>
      <c r="P83" s="95"/>
      <c r="Q83" s="95"/>
      <c r="R83" s="95"/>
      <c r="S83" s="95">
        <v>1</v>
      </c>
    </row>
    <row r="85" spans="1:23" x14ac:dyDescent="0.2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2" t="str">
        <f>'Population Definitions'!B2</f>
        <v>Gen 0-4</v>
      </c>
      <c r="B86" s="82" t="s">
        <v>48</v>
      </c>
      <c r="C86" t="str">
        <f t="shared" ref="C86:C91" si="6">IF(SUMPRODUCT(--(E86:W86&lt;&gt;""))=0,0,"N.A.")</f>
        <v>N.A.</v>
      </c>
      <c r="D86" s="2" t="s">
        <v>6</v>
      </c>
      <c r="N86" s="98"/>
      <c r="O86" s="98">
        <v>0.14285714285714285</v>
      </c>
      <c r="P86" s="98">
        <v>0.30769230769230771</v>
      </c>
      <c r="Q86" s="98"/>
      <c r="R86" s="98">
        <v>0.1111111111111111</v>
      </c>
      <c r="S86" s="98"/>
    </row>
    <row r="87" spans="1:23" x14ac:dyDescent="0.25">
      <c r="A87" s="2" t="str">
        <f>'Population Definitions'!B3</f>
        <v>Gen 5-14</v>
      </c>
      <c r="B87" s="82" t="s">
        <v>48</v>
      </c>
      <c r="C87" t="str">
        <f t="shared" si="6"/>
        <v>N.A.</v>
      </c>
      <c r="D87" s="2" t="s">
        <v>6</v>
      </c>
      <c r="N87" s="98">
        <v>0.26666666666666666</v>
      </c>
      <c r="O87" s="98"/>
      <c r="P87" s="98"/>
      <c r="Q87" s="98"/>
      <c r="R87" s="98"/>
      <c r="S87" s="98">
        <v>0.25</v>
      </c>
    </row>
    <row r="88" spans="1:23" x14ac:dyDescent="0.25">
      <c r="A88" s="2" t="str">
        <f>'Population Definitions'!B4</f>
        <v>Gen 15-64</v>
      </c>
      <c r="B88" s="82" t="s">
        <v>48</v>
      </c>
      <c r="C88" t="str">
        <f t="shared" si="6"/>
        <v>N.A.</v>
      </c>
      <c r="D88" s="2" t="s">
        <v>6</v>
      </c>
      <c r="N88" s="98">
        <v>0.41949152542372881</v>
      </c>
      <c r="O88" s="98">
        <v>0.39067656765676573</v>
      </c>
      <c r="P88" s="98"/>
      <c r="Q88" s="98"/>
      <c r="R88" s="98"/>
      <c r="S88" s="98">
        <v>0.47606130476061304</v>
      </c>
    </row>
    <row r="89" spans="1:23" x14ac:dyDescent="0.25">
      <c r="A89" s="2" t="str">
        <f>'Population Definitions'!B5</f>
        <v>Gen 65+</v>
      </c>
      <c r="B89" s="82" t="s">
        <v>48</v>
      </c>
      <c r="C89" t="str">
        <f t="shared" si="6"/>
        <v>N.A.</v>
      </c>
      <c r="D89" s="2" t="s">
        <v>6</v>
      </c>
      <c r="N89" s="98">
        <v>0.85451197053407002</v>
      </c>
      <c r="O89" s="98"/>
      <c r="P89" s="98"/>
      <c r="Q89" s="98"/>
      <c r="R89" s="98">
        <v>0.35436893203883496</v>
      </c>
      <c r="S89" s="98">
        <v>0.56666666666666665</v>
      </c>
    </row>
    <row r="90" spans="1:23" x14ac:dyDescent="0.25">
      <c r="A90" s="2" t="str">
        <f>'Population Definitions'!B6</f>
        <v>PLHIV 15-64</v>
      </c>
      <c r="B90" s="82" t="s">
        <v>48</v>
      </c>
      <c r="C90" t="str">
        <f t="shared" si="6"/>
        <v>N.A.</v>
      </c>
      <c r="D90" s="2" t="s">
        <v>6</v>
      </c>
      <c r="N90" s="98">
        <v>0.40434782608695652</v>
      </c>
      <c r="O90" s="98">
        <v>0.35303144925969948</v>
      </c>
      <c r="P90" s="98"/>
      <c r="Q90" s="98">
        <v>0.34559506076894847</v>
      </c>
      <c r="R90" s="98">
        <v>0.36291031419778325</v>
      </c>
      <c r="S90" s="98">
        <v>0.39774620483963036</v>
      </c>
    </row>
    <row r="91" spans="1:23" x14ac:dyDescent="0.25">
      <c r="A91" s="2" t="str">
        <f>'Population Definitions'!B7</f>
        <v>PLHIV 65+</v>
      </c>
      <c r="B91" s="82" t="s">
        <v>48</v>
      </c>
      <c r="C91" t="str">
        <f t="shared" si="6"/>
        <v>N.A.</v>
      </c>
      <c r="D91" s="2" t="s">
        <v>6</v>
      </c>
      <c r="N91" s="98">
        <v>0.66666666666666663</v>
      </c>
      <c r="O91" s="98"/>
      <c r="P91" s="98"/>
      <c r="Q91" s="98"/>
      <c r="R91" s="98"/>
      <c r="S91" s="98">
        <v>0.26666666666666666</v>
      </c>
    </row>
    <row r="92" spans="1:23" x14ac:dyDescent="0.25">
      <c r="A92" s="2" t="str">
        <f>'Population Definitions'!B8</f>
        <v>Prisoners</v>
      </c>
      <c r="B92" s="82" t="s">
        <v>48</v>
      </c>
      <c r="C92" s="99">
        <v>0.24</v>
      </c>
      <c r="D92" s="2" t="s">
        <v>6</v>
      </c>
    </row>
    <row r="93" spans="1:23" x14ac:dyDescent="0.25">
      <c r="A93" s="2" t="str">
        <f>'Population Definitions'!B9</f>
        <v>PLHIV Prisoners</v>
      </c>
      <c r="B93" s="82" t="s">
        <v>48</v>
      </c>
      <c r="C93" s="99">
        <v>0.24</v>
      </c>
      <c r="D93" s="2" t="s">
        <v>6</v>
      </c>
    </row>
    <row r="94" spans="1:23" x14ac:dyDescent="0.25">
      <c r="A94" s="2" t="str">
        <f>'Population Definitions'!B10</f>
        <v>Health Care Workers</v>
      </c>
      <c r="B94" s="82" t="s">
        <v>48</v>
      </c>
      <c r="C94" s="99">
        <v>0.24</v>
      </c>
      <c r="D94" s="2" t="s">
        <v>6</v>
      </c>
    </row>
    <row r="95" spans="1:23" x14ac:dyDescent="0.25">
      <c r="A95" s="2" t="str">
        <f>'Population Definitions'!B11</f>
        <v>PLHIV Health Care Workers</v>
      </c>
      <c r="B95" s="82" t="s">
        <v>48</v>
      </c>
      <c r="C95" s="99">
        <v>0.24</v>
      </c>
      <c r="D95" s="2" t="s">
        <v>6</v>
      </c>
    </row>
    <row r="96" spans="1:23" x14ac:dyDescent="0.25">
      <c r="A96" s="2" t="str">
        <f>'Population Definitions'!B12</f>
        <v>Miners</v>
      </c>
      <c r="B96" s="82" t="s">
        <v>48</v>
      </c>
      <c r="C96" s="99">
        <v>0.24</v>
      </c>
      <c r="D96" s="2" t="s">
        <v>6</v>
      </c>
    </row>
    <row r="97" spans="1:23" x14ac:dyDescent="0.25">
      <c r="A97" s="2" t="str">
        <f>'Population Definitions'!B13</f>
        <v>PLHIV Miners</v>
      </c>
      <c r="B97" s="82" t="s">
        <v>48</v>
      </c>
      <c r="C97" s="99">
        <v>0.24</v>
      </c>
      <c r="D97" s="2" t="s">
        <v>6</v>
      </c>
    </row>
    <row r="99" spans="1:23" x14ac:dyDescent="0.25">
      <c r="A99" s="1" t="s">
        <v>138</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2" t="str">
        <f>'Population Definitions'!B2</f>
        <v>Gen 0-4</v>
      </c>
      <c r="B100" s="82" t="s">
        <v>48</v>
      </c>
      <c r="C100" t="str">
        <f t="shared" ref="C100:C105" si="7">IF(SUMPRODUCT(--(E100:W100&lt;&gt;""))=0,0,"N.A.")</f>
        <v>N.A.</v>
      </c>
      <c r="D100" s="2" t="s">
        <v>6</v>
      </c>
      <c r="N100" s="101"/>
      <c r="O100" s="101">
        <v>0.7142857142857143</v>
      </c>
      <c r="P100" s="101"/>
      <c r="Q100" s="101"/>
      <c r="R100" s="101">
        <v>0.88888888888888884</v>
      </c>
      <c r="S100" s="101"/>
    </row>
    <row r="101" spans="1:23" x14ac:dyDescent="0.25">
      <c r="A101" s="2" t="str">
        <f>'Population Definitions'!B3</f>
        <v>Gen 5-14</v>
      </c>
      <c r="B101" s="82" t="s">
        <v>48</v>
      </c>
      <c r="C101" t="str">
        <f t="shared" si="7"/>
        <v>N.A.</v>
      </c>
      <c r="D101" s="2" t="s">
        <v>6</v>
      </c>
      <c r="N101" s="101">
        <v>0.66666666666666663</v>
      </c>
      <c r="O101" s="101"/>
      <c r="P101" s="101"/>
      <c r="Q101" s="101">
        <v>0.7142857142857143</v>
      </c>
      <c r="R101" s="101"/>
      <c r="S101" s="101">
        <v>0.55000000000000004</v>
      </c>
    </row>
    <row r="102" spans="1:23" x14ac:dyDescent="0.25">
      <c r="A102" s="2" t="str">
        <f>'Population Definitions'!B4</f>
        <v>Gen 15-64</v>
      </c>
      <c r="B102" s="82" t="s">
        <v>48</v>
      </c>
      <c r="C102" t="str">
        <f t="shared" si="7"/>
        <v>N.A.</v>
      </c>
      <c r="D102" s="2" t="s">
        <v>6</v>
      </c>
      <c r="N102" s="101"/>
      <c r="O102" s="101"/>
      <c r="P102" s="101">
        <v>0.5981219279583303</v>
      </c>
      <c r="Q102" s="101">
        <v>0.58178894164496853</v>
      </c>
      <c r="R102" s="101">
        <v>0.52494593276911738</v>
      </c>
      <c r="S102" s="101">
        <v>0.42567224759005584</v>
      </c>
    </row>
    <row r="103" spans="1:23" x14ac:dyDescent="0.25">
      <c r="A103" s="2" t="str">
        <f>'Population Definitions'!B5</f>
        <v>Gen 65+</v>
      </c>
      <c r="B103" s="82" t="s">
        <v>48</v>
      </c>
      <c r="C103" t="str">
        <f t="shared" si="7"/>
        <v>N.A.</v>
      </c>
      <c r="D103" s="2" t="s">
        <v>6</v>
      </c>
      <c r="N103" s="101">
        <v>0.14548802946593004</v>
      </c>
      <c r="O103" s="101"/>
      <c r="P103" s="101">
        <v>0.17025862068965519</v>
      </c>
      <c r="Q103" s="101"/>
      <c r="R103" s="101"/>
      <c r="S103" s="101">
        <v>0.2</v>
      </c>
    </row>
    <row r="104" spans="1:23" x14ac:dyDescent="0.25">
      <c r="A104" s="2" t="str">
        <f>'Population Definitions'!B6</f>
        <v>PLHIV 15-64</v>
      </c>
      <c r="B104" s="82" t="s">
        <v>48</v>
      </c>
      <c r="C104" t="str">
        <f t="shared" si="7"/>
        <v>N.A.</v>
      </c>
      <c r="D104" s="2" t="s">
        <v>6</v>
      </c>
      <c r="N104" s="101">
        <v>0.3536231884057971</v>
      </c>
      <c r="O104" s="101">
        <v>0.42502972009078133</v>
      </c>
      <c r="P104" s="101"/>
      <c r="Q104" s="101">
        <v>0.46024652980161046</v>
      </c>
      <c r="R104" s="101">
        <v>0.38980797528137756</v>
      </c>
      <c r="S104" s="101">
        <v>0.40658313236167903</v>
      </c>
    </row>
    <row r="105" spans="1:23" x14ac:dyDescent="0.25">
      <c r="A105" s="2" t="str">
        <f>'Population Definitions'!B7</f>
        <v>PLHIV 65+</v>
      </c>
      <c r="B105" s="82" t="s">
        <v>48</v>
      </c>
      <c r="C105" t="str">
        <f t="shared" si="7"/>
        <v>N.A.</v>
      </c>
      <c r="D105" s="2" t="s">
        <v>6</v>
      </c>
      <c r="N105" s="101">
        <v>0.33333333333333331</v>
      </c>
      <c r="O105" s="101"/>
      <c r="P105" s="101"/>
      <c r="Q105" s="101"/>
      <c r="R105" s="101">
        <v>0.34693877551020408</v>
      </c>
      <c r="S105" s="101">
        <v>0.4</v>
      </c>
    </row>
    <row r="106" spans="1:23" x14ac:dyDescent="0.25">
      <c r="A106" s="2" t="str">
        <f>'Population Definitions'!B8</f>
        <v>Prisoners</v>
      </c>
      <c r="B106" s="82" t="s">
        <v>48</v>
      </c>
      <c r="C106" s="100">
        <v>0.52</v>
      </c>
      <c r="D106" s="2" t="s">
        <v>6</v>
      </c>
    </row>
    <row r="107" spans="1:23" x14ac:dyDescent="0.25">
      <c r="A107" s="2" t="str">
        <f>'Population Definitions'!B9</f>
        <v>PLHIV Prisoners</v>
      </c>
      <c r="B107" s="82" t="s">
        <v>48</v>
      </c>
      <c r="C107" s="100">
        <v>0.52</v>
      </c>
      <c r="D107" s="2" t="s">
        <v>6</v>
      </c>
    </row>
    <row r="108" spans="1:23" x14ac:dyDescent="0.25">
      <c r="A108" s="2" t="str">
        <f>'Population Definitions'!B10</f>
        <v>Health Care Workers</v>
      </c>
      <c r="B108" s="82" t="s">
        <v>48</v>
      </c>
      <c r="C108" s="100">
        <v>0.52</v>
      </c>
      <c r="D108" s="2" t="s">
        <v>6</v>
      </c>
    </row>
    <row r="109" spans="1:23" x14ac:dyDescent="0.25">
      <c r="A109" s="2" t="str">
        <f>'Population Definitions'!B11</f>
        <v>PLHIV Health Care Workers</v>
      </c>
      <c r="B109" s="82" t="s">
        <v>48</v>
      </c>
      <c r="C109" s="100">
        <v>0.52</v>
      </c>
      <c r="D109" s="2" t="s">
        <v>6</v>
      </c>
    </row>
    <row r="110" spans="1:23" x14ac:dyDescent="0.25">
      <c r="A110" s="2" t="str">
        <f>'Population Definitions'!B12</f>
        <v>Miners</v>
      </c>
      <c r="B110" s="82" t="s">
        <v>48</v>
      </c>
      <c r="C110" s="100">
        <v>0.52</v>
      </c>
      <c r="D110" s="2" t="s">
        <v>6</v>
      </c>
    </row>
    <row r="111" spans="1:23" x14ac:dyDescent="0.25">
      <c r="A111" s="2" t="str">
        <f>'Population Definitions'!B13</f>
        <v>PLHIV Miners</v>
      </c>
      <c r="B111" s="82" t="s">
        <v>48</v>
      </c>
      <c r="C111" s="100">
        <v>0.52</v>
      </c>
      <c r="D111" s="2" t="s">
        <v>6</v>
      </c>
    </row>
    <row r="113" spans="1:23" x14ac:dyDescent="0.2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2" t="str">
        <f>'Population Definitions'!B2</f>
        <v>Gen 0-4</v>
      </c>
      <c r="B114" s="82" t="s">
        <v>48</v>
      </c>
      <c r="C114" t="str">
        <f t="shared" ref="C114:C125" si="8">IF(SUMPRODUCT(--(E114:W114&lt;&gt;""))=0,0,"N.A.")</f>
        <v>N.A.</v>
      </c>
      <c r="D114" s="2" t="s">
        <v>6</v>
      </c>
      <c r="L114" s="102"/>
      <c r="M114" s="102">
        <v>0.68417739916270781</v>
      </c>
      <c r="N114" s="102"/>
      <c r="O114" s="102"/>
      <c r="P114" s="102"/>
      <c r="Q114" s="102"/>
      <c r="R114" s="102"/>
      <c r="S114" s="102"/>
      <c r="T114" s="102"/>
    </row>
    <row r="115" spans="1:23" x14ac:dyDescent="0.25">
      <c r="A115" s="2" t="str">
        <f>'Population Definitions'!B3</f>
        <v>Gen 5-14</v>
      </c>
      <c r="B115" s="82" t="s">
        <v>48</v>
      </c>
      <c r="C115" s="103">
        <v>0.59</v>
      </c>
      <c r="D115" s="2" t="s">
        <v>6</v>
      </c>
      <c r="L115" s="102"/>
      <c r="M115" s="102"/>
      <c r="N115" s="102"/>
      <c r="O115" s="102"/>
      <c r="P115" s="102"/>
      <c r="Q115" s="102"/>
      <c r="R115" s="102"/>
      <c r="S115" s="102"/>
      <c r="T115" s="102"/>
    </row>
    <row r="116" spans="1:23" x14ac:dyDescent="0.25">
      <c r="A116" s="2" t="str">
        <f>'Population Definitions'!B4</f>
        <v>Gen 15-64</v>
      </c>
      <c r="B116" s="82" t="s">
        <v>48</v>
      </c>
      <c r="C116" s="103" t="s">
        <v>41</v>
      </c>
      <c r="D116" s="2" t="s">
        <v>6</v>
      </c>
      <c r="L116" s="102">
        <v>0.62653996495110453</v>
      </c>
      <c r="M116" s="102"/>
      <c r="N116" s="102"/>
      <c r="O116" s="102">
        <v>0.73016553019208075</v>
      </c>
      <c r="P116" s="102"/>
      <c r="Q116" s="102">
        <v>0.71294256594944572</v>
      </c>
      <c r="R116" s="102">
        <v>0.68381977238005032</v>
      </c>
      <c r="S116" s="102">
        <v>0.65602333788131761</v>
      </c>
      <c r="T116" s="102"/>
    </row>
    <row r="117" spans="1:23" x14ac:dyDescent="0.25">
      <c r="A117" s="2" t="str">
        <f>'Population Definitions'!B5</f>
        <v>Gen 65+</v>
      </c>
      <c r="B117" s="82" t="s">
        <v>48</v>
      </c>
      <c r="C117" s="103">
        <v>0.59</v>
      </c>
      <c r="D117" s="2" t="s">
        <v>6</v>
      </c>
      <c r="L117" s="102"/>
      <c r="M117" s="102"/>
      <c r="N117" s="102"/>
      <c r="O117" s="102"/>
      <c r="P117" s="102"/>
      <c r="Q117" s="102"/>
      <c r="R117" s="102"/>
      <c r="S117" s="102"/>
      <c r="T117" s="102"/>
    </row>
    <row r="118" spans="1:23" x14ac:dyDescent="0.25">
      <c r="A118" s="2" t="str">
        <f>'Population Definitions'!B6</f>
        <v>PLHIV 15-64</v>
      </c>
      <c r="B118" s="82" t="s">
        <v>48</v>
      </c>
      <c r="C118" s="103" t="s">
        <v>41</v>
      </c>
      <c r="D118" s="2" t="s">
        <v>6</v>
      </c>
      <c r="L118" s="102">
        <v>0.62675728247034024</v>
      </c>
      <c r="M118" s="102"/>
      <c r="N118" s="102">
        <v>0.72660518196804846</v>
      </c>
      <c r="O118" s="102">
        <v>0.73071436852812177</v>
      </c>
      <c r="P118" s="102"/>
      <c r="Q118" s="102">
        <v>0.7134097575033268</v>
      </c>
      <c r="R118" s="102">
        <v>0.68404139569767641</v>
      </c>
      <c r="S118" s="102">
        <v>0.65661033666112878</v>
      </c>
      <c r="T118" s="102"/>
    </row>
    <row r="119" spans="1:23" x14ac:dyDescent="0.25">
      <c r="A119" s="2" t="str">
        <f>'Population Definitions'!B7</f>
        <v>PLHIV 65+</v>
      </c>
      <c r="B119" s="82" t="s">
        <v>48</v>
      </c>
      <c r="C119" s="103">
        <v>0.59</v>
      </c>
      <c r="D119" s="2" t="s">
        <v>6</v>
      </c>
      <c r="L119" s="102"/>
      <c r="M119" s="102"/>
      <c r="N119" s="102"/>
      <c r="O119" s="102"/>
      <c r="P119" s="102"/>
      <c r="Q119" s="102"/>
      <c r="R119" s="102"/>
      <c r="S119" s="102"/>
      <c r="T119" s="102"/>
    </row>
    <row r="120" spans="1:23" x14ac:dyDescent="0.25">
      <c r="A120" s="2" t="str">
        <f>'Population Definitions'!B8</f>
        <v>Prisoners</v>
      </c>
      <c r="B120" s="82" t="s">
        <v>48</v>
      </c>
      <c r="C120" s="103">
        <v>0.59</v>
      </c>
      <c r="D120" s="2" t="s">
        <v>6</v>
      </c>
      <c r="L120" s="102"/>
      <c r="M120" s="102"/>
      <c r="N120" s="102"/>
      <c r="O120" s="102"/>
      <c r="P120" s="102"/>
      <c r="Q120" s="102"/>
      <c r="R120" s="102"/>
      <c r="S120" s="102"/>
      <c r="T120" s="102"/>
    </row>
    <row r="121" spans="1:23" x14ac:dyDescent="0.25">
      <c r="A121" s="2" t="str">
        <f>'Population Definitions'!B9</f>
        <v>PLHIV Prisoners</v>
      </c>
      <c r="B121" s="82" t="s">
        <v>48</v>
      </c>
      <c r="C121" s="103">
        <v>0.59</v>
      </c>
      <c r="D121" s="2" t="s">
        <v>6</v>
      </c>
      <c r="L121" s="102"/>
      <c r="M121" s="102"/>
      <c r="N121" s="102"/>
      <c r="O121" s="102"/>
      <c r="P121" s="102"/>
      <c r="Q121" s="102"/>
      <c r="R121" s="102"/>
      <c r="S121" s="102"/>
      <c r="T121" s="102"/>
    </row>
    <row r="122" spans="1:23" x14ac:dyDescent="0.25">
      <c r="A122" s="2" t="str">
        <f>'Population Definitions'!B10</f>
        <v>Health Care Workers</v>
      </c>
      <c r="B122" s="82" t="s">
        <v>48</v>
      </c>
      <c r="C122" s="103">
        <v>0.59</v>
      </c>
      <c r="D122" s="2" t="s">
        <v>6</v>
      </c>
      <c r="L122" s="102"/>
      <c r="M122" s="102"/>
      <c r="N122" s="102"/>
      <c r="O122" s="102"/>
      <c r="P122" s="102"/>
      <c r="Q122" s="102"/>
      <c r="R122" s="102"/>
      <c r="S122" s="102"/>
      <c r="T122" s="102"/>
    </row>
    <row r="123" spans="1:23" x14ac:dyDescent="0.25">
      <c r="A123" s="2" t="str">
        <f>'Population Definitions'!B11</f>
        <v>PLHIV Health Care Workers</v>
      </c>
      <c r="B123" s="82" t="s">
        <v>48</v>
      </c>
      <c r="C123" s="103">
        <v>0.59</v>
      </c>
      <c r="D123" s="2" t="s">
        <v>6</v>
      </c>
      <c r="L123" s="102"/>
      <c r="M123" s="102"/>
      <c r="N123" s="102"/>
      <c r="O123" s="102"/>
      <c r="P123" s="102"/>
      <c r="Q123" s="102"/>
      <c r="R123" s="102"/>
      <c r="S123" s="102"/>
      <c r="T123" s="102"/>
    </row>
    <row r="124" spans="1:23" x14ac:dyDescent="0.25">
      <c r="A124" s="2" t="str">
        <f>'Population Definitions'!B12</f>
        <v>Miners</v>
      </c>
      <c r="B124" s="82" t="s">
        <v>48</v>
      </c>
      <c r="C124" t="str">
        <f t="shared" si="8"/>
        <v>N.A.</v>
      </c>
      <c r="D124" s="2" t="s">
        <v>6</v>
      </c>
      <c r="L124" s="102"/>
      <c r="M124" s="102"/>
      <c r="N124" s="102"/>
      <c r="O124" s="102"/>
      <c r="P124" s="102"/>
      <c r="Q124" s="102"/>
      <c r="R124" s="102"/>
      <c r="S124" s="102"/>
      <c r="T124" s="102">
        <v>0.8</v>
      </c>
    </row>
    <row r="125" spans="1:23" x14ac:dyDescent="0.25">
      <c r="A125" s="2" t="str">
        <f>'Population Definitions'!B13</f>
        <v>PLHIV Miners</v>
      </c>
      <c r="B125" s="82" t="s">
        <v>48</v>
      </c>
      <c r="C125" t="str">
        <f t="shared" si="8"/>
        <v>N.A.</v>
      </c>
      <c r="D125" s="2" t="s">
        <v>6</v>
      </c>
      <c r="L125" s="102"/>
      <c r="M125" s="102"/>
      <c r="N125" s="102"/>
      <c r="O125" s="102"/>
      <c r="P125" s="102"/>
      <c r="Q125" s="102"/>
      <c r="R125" s="102"/>
      <c r="S125" s="102"/>
      <c r="T125" s="102">
        <v>0.8</v>
      </c>
    </row>
    <row r="127" spans="1:23" x14ac:dyDescent="0.2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2" t="str">
        <f>'Population Definitions'!B2</f>
        <v>Gen 0-4</v>
      </c>
      <c r="B128" s="82" t="s">
        <v>48</v>
      </c>
      <c r="C128" t="str">
        <f t="shared" ref="C128:C139" si="9">IF(SUMPRODUCT(--(E128:W128&lt;&gt;""))=0,0,"N.A.")</f>
        <v>N.A.</v>
      </c>
      <c r="D128" s="2" t="s">
        <v>6</v>
      </c>
      <c r="Q128" s="104">
        <v>0.81</v>
      </c>
      <c r="R128" s="104">
        <v>1</v>
      </c>
      <c r="S128" s="104"/>
      <c r="T128" s="104"/>
    </row>
    <row r="129" spans="1:23" x14ac:dyDescent="0.25">
      <c r="A129" s="2" t="str">
        <f>'Population Definitions'!B3</f>
        <v>Gen 5-14</v>
      </c>
      <c r="B129" s="82" t="s">
        <v>48</v>
      </c>
      <c r="C129" t="str">
        <f t="shared" si="9"/>
        <v>N.A.</v>
      </c>
      <c r="D129" s="2" t="s">
        <v>6</v>
      </c>
      <c r="Q129" s="104">
        <v>0.81</v>
      </c>
      <c r="R129" s="104">
        <v>1</v>
      </c>
      <c r="S129" s="104"/>
      <c r="T129" s="104"/>
    </row>
    <row r="130" spans="1:23" x14ac:dyDescent="0.25">
      <c r="A130" s="2" t="str">
        <f>'Population Definitions'!B4</f>
        <v>Gen 15-64</v>
      </c>
      <c r="B130" s="82" t="s">
        <v>48</v>
      </c>
      <c r="C130" t="str">
        <f t="shared" si="9"/>
        <v>N.A.</v>
      </c>
      <c r="D130" s="2" t="s">
        <v>6</v>
      </c>
      <c r="Q130" s="104">
        <v>0.81</v>
      </c>
      <c r="R130" s="104">
        <v>1</v>
      </c>
      <c r="S130" s="104"/>
      <c r="T130" s="104"/>
    </row>
    <row r="131" spans="1:23" x14ac:dyDescent="0.25">
      <c r="A131" s="2" t="str">
        <f>'Population Definitions'!B5</f>
        <v>Gen 65+</v>
      </c>
      <c r="B131" s="82" t="s">
        <v>48</v>
      </c>
      <c r="C131" t="str">
        <f t="shared" si="9"/>
        <v>N.A.</v>
      </c>
      <c r="D131" s="2" t="s">
        <v>6</v>
      </c>
      <c r="Q131" s="104">
        <v>0.81</v>
      </c>
      <c r="R131" s="104">
        <v>1</v>
      </c>
      <c r="S131" s="104"/>
      <c r="T131" s="104"/>
    </row>
    <row r="132" spans="1:23" x14ac:dyDescent="0.25">
      <c r="A132" s="2" t="str">
        <f>'Population Definitions'!B6</f>
        <v>PLHIV 15-64</v>
      </c>
      <c r="B132" s="82" t="s">
        <v>48</v>
      </c>
      <c r="C132" t="str">
        <f t="shared" si="9"/>
        <v>N.A.</v>
      </c>
      <c r="D132" s="2" t="s">
        <v>6</v>
      </c>
      <c r="Q132" s="104">
        <v>0.81</v>
      </c>
      <c r="R132" s="104">
        <v>1</v>
      </c>
      <c r="S132" s="104"/>
      <c r="T132" s="104"/>
    </row>
    <row r="133" spans="1:23" x14ac:dyDescent="0.25">
      <c r="A133" s="2" t="str">
        <f>'Population Definitions'!B7</f>
        <v>PLHIV 65+</v>
      </c>
      <c r="B133" s="82" t="s">
        <v>48</v>
      </c>
      <c r="C133" t="str">
        <f t="shared" si="9"/>
        <v>N.A.</v>
      </c>
      <c r="D133" s="2" t="s">
        <v>6</v>
      </c>
      <c r="Q133" s="104">
        <v>0.81</v>
      </c>
      <c r="R133" s="104">
        <v>1</v>
      </c>
      <c r="S133" s="104"/>
      <c r="T133" s="104"/>
    </row>
    <row r="134" spans="1:23" x14ac:dyDescent="0.25">
      <c r="A134" s="2" t="str">
        <f>'Population Definitions'!B8</f>
        <v>Prisoners</v>
      </c>
      <c r="B134" s="82" t="s">
        <v>48</v>
      </c>
      <c r="C134" s="105">
        <v>0.37</v>
      </c>
      <c r="D134" s="2" t="s">
        <v>6</v>
      </c>
      <c r="Q134" s="104"/>
      <c r="R134" s="104"/>
      <c r="S134" s="104"/>
      <c r="T134" s="104"/>
    </row>
    <row r="135" spans="1:23" x14ac:dyDescent="0.25">
      <c r="A135" s="2" t="str">
        <f>'Population Definitions'!B9</f>
        <v>PLHIV Prisoners</v>
      </c>
      <c r="B135" s="82" t="s">
        <v>48</v>
      </c>
      <c r="C135" s="105">
        <v>0.37</v>
      </c>
      <c r="D135" s="2" t="s">
        <v>6</v>
      </c>
      <c r="Q135" s="104"/>
      <c r="R135" s="104"/>
      <c r="S135" s="104"/>
      <c r="T135" s="104"/>
    </row>
    <row r="136" spans="1:23" x14ac:dyDescent="0.25">
      <c r="A136" s="2" t="str">
        <f>'Population Definitions'!B10</f>
        <v>Health Care Workers</v>
      </c>
      <c r="B136" s="82" t="s">
        <v>48</v>
      </c>
      <c r="C136" s="105">
        <v>0.37</v>
      </c>
      <c r="D136" s="2" t="s">
        <v>6</v>
      </c>
      <c r="Q136" s="104"/>
      <c r="R136" s="104"/>
      <c r="S136" s="104"/>
      <c r="T136" s="104"/>
    </row>
    <row r="137" spans="1:23" x14ac:dyDescent="0.25">
      <c r="A137" s="2" t="str">
        <f>'Population Definitions'!B11</f>
        <v>PLHIV Health Care Workers</v>
      </c>
      <c r="B137" s="82" t="s">
        <v>48</v>
      </c>
      <c r="C137" s="105">
        <v>0.37</v>
      </c>
      <c r="D137" s="2" t="s">
        <v>6</v>
      </c>
      <c r="Q137" s="104"/>
      <c r="R137" s="104"/>
      <c r="S137" s="104"/>
      <c r="T137" s="104"/>
    </row>
    <row r="138" spans="1:23" x14ac:dyDescent="0.25">
      <c r="A138" s="2" t="str">
        <f>'Population Definitions'!B12</f>
        <v>Miners</v>
      </c>
      <c r="B138" s="82" t="s">
        <v>48</v>
      </c>
      <c r="C138" t="str">
        <f t="shared" si="9"/>
        <v>N.A.</v>
      </c>
      <c r="D138" s="2" t="s">
        <v>6</v>
      </c>
      <c r="Q138" s="104"/>
      <c r="R138" s="104"/>
      <c r="S138" s="104"/>
      <c r="T138" s="104">
        <v>0.75</v>
      </c>
    </row>
    <row r="139" spans="1:23" x14ac:dyDescent="0.25">
      <c r="A139" s="2" t="str">
        <f>'Population Definitions'!B13</f>
        <v>PLHIV Miners</v>
      </c>
      <c r="B139" s="82" t="s">
        <v>48</v>
      </c>
      <c r="C139" t="str">
        <f t="shared" si="9"/>
        <v>N.A.</v>
      </c>
      <c r="D139" s="2" t="s">
        <v>6</v>
      </c>
      <c r="Q139" s="104"/>
      <c r="R139" s="104"/>
      <c r="S139" s="104"/>
      <c r="T139" s="104">
        <v>0.75</v>
      </c>
    </row>
    <row r="141" spans="1:23" x14ac:dyDescent="0.2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2" t="str">
        <f>'Population Definitions'!B2</f>
        <v>Gen 0-4</v>
      </c>
      <c r="B142" s="82" t="s">
        <v>48</v>
      </c>
      <c r="C142" s="107">
        <v>0.44</v>
      </c>
      <c r="D142" s="2" t="s">
        <v>6</v>
      </c>
    </row>
    <row r="143" spans="1:23" x14ac:dyDescent="0.25">
      <c r="A143" s="2" t="str">
        <f>'Population Definitions'!B3</f>
        <v>Gen 5-14</v>
      </c>
      <c r="B143" s="82" t="s">
        <v>48</v>
      </c>
      <c r="C143" s="107">
        <v>0.44</v>
      </c>
      <c r="D143" s="2" t="s">
        <v>6</v>
      </c>
    </row>
    <row r="144" spans="1:23" x14ac:dyDescent="0.25">
      <c r="A144" s="2" t="str">
        <f>'Population Definitions'!B4</f>
        <v>Gen 15-64</v>
      </c>
      <c r="B144" s="82" t="s">
        <v>48</v>
      </c>
      <c r="C144" s="107" t="s">
        <v>41</v>
      </c>
      <c r="D144" s="2" t="s">
        <v>6</v>
      </c>
      <c r="N144" s="106"/>
      <c r="O144" s="106">
        <v>0.79564495481450503</v>
      </c>
      <c r="P144" s="106">
        <v>0.797976333390499</v>
      </c>
    </row>
    <row r="145" spans="1:23" x14ac:dyDescent="0.25">
      <c r="A145" s="2" t="str">
        <f>'Population Definitions'!B5</f>
        <v>Gen 65+</v>
      </c>
      <c r="B145" s="82" t="s">
        <v>48</v>
      </c>
      <c r="C145" s="107" t="s">
        <v>41</v>
      </c>
      <c r="D145" s="2" t="s">
        <v>6</v>
      </c>
      <c r="N145" s="106">
        <v>0.2581699346405229</v>
      </c>
      <c r="O145" s="106"/>
      <c r="P145" s="106"/>
    </row>
    <row r="146" spans="1:23" x14ac:dyDescent="0.25">
      <c r="A146" s="2" t="str">
        <f>'Population Definitions'!B6</f>
        <v>PLHIV 15-64</v>
      </c>
      <c r="B146" s="82" t="s">
        <v>48</v>
      </c>
      <c r="C146" s="107" t="s">
        <v>41</v>
      </c>
      <c r="D146" s="2" t="s">
        <v>6</v>
      </c>
      <c r="N146" s="106"/>
      <c r="O146" s="106"/>
      <c r="P146" s="106">
        <v>0.83095586989244097</v>
      </c>
    </row>
    <row r="147" spans="1:23" x14ac:dyDescent="0.25">
      <c r="A147" s="2" t="str">
        <f>'Population Definitions'!B7</f>
        <v>PLHIV 65+</v>
      </c>
      <c r="B147" s="82" t="s">
        <v>48</v>
      </c>
      <c r="C147" s="107">
        <v>0.44</v>
      </c>
      <c r="D147" s="2" t="s">
        <v>6</v>
      </c>
    </row>
    <row r="148" spans="1:23" x14ac:dyDescent="0.25">
      <c r="A148" s="2" t="str">
        <f>'Population Definitions'!B8</f>
        <v>Prisoners</v>
      </c>
      <c r="B148" s="82" t="s">
        <v>48</v>
      </c>
      <c r="C148" s="107">
        <v>0.44</v>
      </c>
      <c r="D148" s="2" t="s">
        <v>6</v>
      </c>
    </row>
    <row r="149" spans="1:23" x14ac:dyDescent="0.25">
      <c r="A149" s="2" t="str">
        <f>'Population Definitions'!B9</f>
        <v>PLHIV Prisoners</v>
      </c>
      <c r="B149" s="82" t="s">
        <v>48</v>
      </c>
      <c r="C149" s="107">
        <v>0.44</v>
      </c>
      <c r="D149" s="2" t="s">
        <v>6</v>
      </c>
    </row>
    <row r="150" spans="1:23" x14ac:dyDescent="0.25">
      <c r="A150" s="2" t="str">
        <f>'Population Definitions'!B10</f>
        <v>Health Care Workers</v>
      </c>
      <c r="B150" s="82" t="s">
        <v>48</v>
      </c>
      <c r="C150" s="107">
        <v>0.44</v>
      </c>
      <c r="D150" s="2" t="s">
        <v>6</v>
      </c>
    </row>
    <row r="151" spans="1:23" x14ac:dyDescent="0.25">
      <c r="A151" s="2" t="str">
        <f>'Population Definitions'!B11</f>
        <v>PLHIV Health Care Workers</v>
      </c>
      <c r="B151" s="82" t="s">
        <v>48</v>
      </c>
      <c r="C151" s="107">
        <v>0.44</v>
      </c>
      <c r="D151" s="2" t="s">
        <v>6</v>
      </c>
    </row>
    <row r="152" spans="1:23" x14ac:dyDescent="0.25">
      <c r="A152" s="2" t="str">
        <f>'Population Definitions'!B12</f>
        <v>Miners</v>
      </c>
      <c r="B152" s="82" t="s">
        <v>48</v>
      </c>
      <c r="C152" s="107">
        <v>0.44</v>
      </c>
      <c r="D152" s="2" t="s">
        <v>6</v>
      </c>
    </row>
    <row r="153" spans="1:23" x14ac:dyDescent="0.25">
      <c r="A153" s="2" t="str">
        <f>'Population Definitions'!B13</f>
        <v>PLHIV Miners</v>
      </c>
      <c r="B153" s="82" t="s">
        <v>48</v>
      </c>
      <c r="C153" s="107">
        <v>0.44</v>
      </c>
      <c r="D153" s="2" t="s">
        <v>6</v>
      </c>
    </row>
    <row r="155" spans="1:23" x14ac:dyDescent="0.2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2" t="str">
        <f>'Population Definitions'!B2</f>
        <v>Gen 0-4</v>
      </c>
      <c r="B156" s="82" t="s">
        <v>48</v>
      </c>
      <c r="C156" s="108">
        <v>0.28000000000000003</v>
      </c>
      <c r="D156" s="2" t="s">
        <v>6</v>
      </c>
    </row>
    <row r="157" spans="1:23" x14ac:dyDescent="0.25">
      <c r="A157" s="2" t="str">
        <f>'Population Definitions'!B3</f>
        <v>Gen 5-14</v>
      </c>
      <c r="B157" s="82" t="s">
        <v>48</v>
      </c>
      <c r="C157" s="108">
        <v>0.28000000000000003</v>
      </c>
      <c r="D157" s="2" t="s">
        <v>6</v>
      </c>
    </row>
    <row r="158" spans="1:23" x14ac:dyDescent="0.25">
      <c r="A158" s="2" t="str">
        <f>'Population Definitions'!B4</f>
        <v>Gen 15-64</v>
      </c>
      <c r="B158" s="82" t="s">
        <v>48</v>
      </c>
      <c r="C158" s="108" t="s">
        <v>41</v>
      </c>
      <c r="D158" s="2" t="s">
        <v>6</v>
      </c>
      <c r="O158" s="109">
        <v>0.13574660633484162</v>
      </c>
      <c r="P158" s="109"/>
      <c r="Q158" s="109">
        <v>0.5714285714285714</v>
      </c>
      <c r="R158" s="109">
        <v>0.68</v>
      </c>
      <c r="S158" s="109">
        <v>0.62727272727272732</v>
      </c>
    </row>
    <row r="159" spans="1:23" x14ac:dyDescent="0.25">
      <c r="A159" s="2" t="str">
        <f>'Population Definitions'!B5</f>
        <v>Gen 65+</v>
      </c>
      <c r="B159" s="82" t="s">
        <v>48</v>
      </c>
      <c r="C159" s="108">
        <v>0.28000000000000003</v>
      </c>
      <c r="D159" s="2" t="s">
        <v>6</v>
      </c>
      <c r="O159" s="109"/>
      <c r="P159" s="109"/>
      <c r="Q159" s="109"/>
      <c r="R159" s="109"/>
      <c r="S159" s="109"/>
    </row>
    <row r="160" spans="1:23" x14ac:dyDescent="0.25">
      <c r="A160" s="2" t="str">
        <f>'Population Definitions'!B6</f>
        <v>PLHIV 15-64</v>
      </c>
      <c r="B160" s="82" t="s">
        <v>48</v>
      </c>
      <c r="C160" s="108" t="s">
        <v>41</v>
      </c>
      <c r="D160" s="2" t="s">
        <v>6</v>
      </c>
      <c r="O160" s="109"/>
      <c r="P160" s="109">
        <v>0.33333333333333331</v>
      </c>
      <c r="Q160" s="109"/>
      <c r="R160" s="109">
        <v>0.39130434782608697</v>
      </c>
      <c r="S160" s="109">
        <v>0.41417910447761191</v>
      </c>
    </row>
    <row r="161" spans="1:23" x14ac:dyDescent="0.25">
      <c r="A161" s="2" t="str">
        <f>'Population Definitions'!B7</f>
        <v>PLHIV 65+</v>
      </c>
      <c r="B161" s="82" t="s">
        <v>48</v>
      </c>
      <c r="C161" s="108">
        <v>0.28000000000000003</v>
      </c>
      <c r="D161" s="2" t="s">
        <v>6</v>
      </c>
    </row>
    <row r="162" spans="1:23" x14ac:dyDescent="0.25">
      <c r="A162" s="2" t="str">
        <f>'Population Definitions'!B8</f>
        <v>Prisoners</v>
      </c>
      <c r="B162" s="82" t="s">
        <v>48</v>
      </c>
      <c r="C162" s="108">
        <v>0.28000000000000003</v>
      </c>
      <c r="D162" s="2" t="s">
        <v>6</v>
      </c>
    </row>
    <row r="163" spans="1:23" x14ac:dyDescent="0.25">
      <c r="A163" s="2" t="str">
        <f>'Population Definitions'!B9</f>
        <v>PLHIV Prisoners</v>
      </c>
      <c r="B163" s="82" t="s">
        <v>48</v>
      </c>
      <c r="C163" s="108">
        <v>0.28000000000000003</v>
      </c>
      <c r="D163" s="2" t="s">
        <v>6</v>
      </c>
    </row>
    <row r="164" spans="1:23" x14ac:dyDescent="0.25">
      <c r="A164" s="2" t="str">
        <f>'Population Definitions'!B10</f>
        <v>Health Care Workers</v>
      </c>
      <c r="B164" s="82" t="s">
        <v>48</v>
      </c>
      <c r="C164" s="108">
        <v>0.28000000000000003</v>
      </c>
      <c r="D164" s="2" t="s">
        <v>6</v>
      </c>
    </row>
    <row r="165" spans="1:23" x14ac:dyDescent="0.25">
      <c r="A165" s="2" t="str">
        <f>'Population Definitions'!B11</f>
        <v>PLHIV Health Care Workers</v>
      </c>
      <c r="B165" s="82" t="s">
        <v>48</v>
      </c>
      <c r="C165" s="108">
        <v>0.28000000000000003</v>
      </c>
      <c r="D165" s="2" t="s">
        <v>6</v>
      </c>
    </row>
    <row r="166" spans="1:23" x14ac:dyDescent="0.25">
      <c r="A166" s="2" t="str">
        <f>'Population Definitions'!B12</f>
        <v>Miners</v>
      </c>
      <c r="B166" s="82" t="s">
        <v>48</v>
      </c>
      <c r="C166" s="108">
        <v>0.28000000000000003</v>
      </c>
      <c r="D166" s="2" t="s">
        <v>6</v>
      </c>
    </row>
    <row r="167" spans="1:23" x14ac:dyDescent="0.25">
      <c r="A167" s="2" t="str">
        <f>'Population Definitions'!B13</f>
        <v>PLHIV Miners</v>
      </c>
      <c r="B167" s="82" t="s">
        <v>48</v>
      </c>
      <c r="C167" s="108">
        <v>0.28000000000000003</v>
      </c>
      <c r="D167" s="2" t="s">
        <v>6</v>
      </c>
    </row>
    <row r="169" spans="1:23" x14ac:dyDescent="0.2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2" t="str">
        <f>'Population Definitions'!B2</f>
        <v>Gen 0-4</v>
      </c>
      <c r="B170" s="82" t="s">
        <v>48</v>
      </c>
      <c r="C170" t="str">
        <f t="shared" ref="C170:C181" si="10">IF(SUMPRODUCT(--(E170:W170&lt;&gt;""))=0,0,"N.A.")</f>
        <v>N.A.</v>
      </c>
      <c r="D170" s="2" t="s">
        <v>6</v>
      </c>
      <c r="G170" s="110">
        <v>0.64332362010897726</v>
      </c>
      <c r="H170" s="110">
        <v>0.73310362348119018</v>
      </c>
      <c r="I170" s="110">
        <v>0.75330009457571978</v>
      </c>
      <c r="J170" s="110">
        <v>0.79762529679927685</v>
      </c>
      <c r="K170" s="110"/>
      <c r="L170" s="110"/>
      <c r="M170" s="110">
        <v>0.83510363681622923</v>
      </c>
      <c r="N170" s="110">
        <v>0.88704947647767207</v>
      </c>
      <c r="O170" s="110">
        <v>0.89302372102225214</v>
      </c>
      <c r="P170" s="110"/>
      <c r="Q170" s="110">
        <v>0.87324685929371093</v>
      </c>
      <c r="R170" s="110"/>
      <c r="S170" s="110">
        <v>0.80017196367501287</v>
      </c>
      <c r="T170" s="110"/>
    </row>
    <row r="171" spans="1:23" x14ac:dyDescent="0.25">
      <c r="A171" s="2" t="str">
        <f>'Population Definitions'!B3</f>
        <v>Gen 5-14</v>
      </c>
      <c r="B171" s="82" t="s">
        <v>48</v>
      </c>
      <c r="C171" t="str">
        <f t="shared" si="10"/>
        <v>N.A.</v>
      </c>
      <c r="D171" s="2" t="s">
        <v>6</v>
      </c>
      <c r="G171" s="110">
        <v>0.65180388056461958</v>
      </c>
      <c r="H171" s="110">
        <v>0.7419142728869218</v>
      </c>
      <c r="I171" s="110">
        <v>0.7614227110900238</v>
      </c>
      <c r="J171" s="110">
        <v>0.80407862093802041</v>
      </c>
      <c r="K171" s="110">
        <v>0.80233354290491499</v>
      </c>
      <c r="L171" s="110">
        <v>0.76328245967477948</v>
      </c>
      <c r="M171" s="110">
        <v>0.83510363681623001</v>
      </c>
      <c r="N171" s="110">
        <v>0.88704947647767252</v>
      </c>
      <c r="O171" s="110">
        <v>0.89302372102224892</v>
      </c>
      <c r="P171" s="110"/>
      <c r="Q171" s="110">
        <v>0.87324685929370827</v>
      </c>
      <c r="R171" s="110">
        <v>0.83536086843748614</v>
      </c>
      <c r="S171" s="110">
        <v>0.80077723747506924</v>
      </c>
      <c r="T171" s="110"/>
    </row>
    <row r="172" spans="1:23" x14ac:dyDescent="0.25">
      <c r="A172" s="2" t="str">
        <f>'Population Definitions'!B4</f>
        <v>Gen 15-64</v>
      </c>
      <c r="B172" s="82" t="s">
        <v>48</v>
      </c>
      <c r="C172" t="str">
        <f t="shared" si="10"/>
        <v>N.A.</v>
      </c>
      <c r="D172" s="2" t="s">
        <v>6</v>
      </c>
      <c r="G172" s="110">
        <v>0.72955876892557192</v>
      </c>
      <c r="H172" s="110">
        <v>0.82386705687099759</v>
      </c>
      <c r="I172" s="110">
        <v>0.83658852383690352</v>
      </c>
      <c r="J172" s="110">
        <v>0.87372829006235064</v>
      </c>
      <c r="K172" s="110"/>
      <c r="L172" s="110">
        <v>0.7632824596747797</v>
      </c>
      <c r="M172" s="110"/>
      <c r="N172" s="110">
        <v>0.88704947647767518</v>
      </c>
      <c r="O172" s="110"/>
      <c r="P172" s="110"/>
      <c r="Q172" s="110">
        <v>0.87324685929370982</v>
      </c>
      <c r="R172" s="110">
        <v>0.83536086843748791</v>
      </c>
      <c r="S172" s="110">
        <v>0.80017196367501131</v>
      </c>
      <c r="T172" s="110"/>
    </row>
    <row r="173" spans="1:23" x14ac:dyDescent="0.25">
      <c r="A173" s="2" t="str">
        <f>'Population Definitions'!B5</f>
        <v>Gen 65+</v>
      </c>
      <c r="B173" s="82" t="s">
        <v>48</v>
      </c>
      <c r="C173" t="str">
        <f t="shared" si="10"/>
        <v>N.A.</v>
      </c>
      <c r="D173" s="2" t="s">
        <v>6</v>
      </c>
      <c r="G173" s="110">
        <v>0.65742998142574993</v>
      </c>
      <c r="H173" s="110">
        <v>0.74739812159799934</v>
      </c>
      <c r="I173" s="110">
        <v>0.76588638430408251</v>
      </c>
      <c r="J173" s="110">
        <v>0.80885256457891663</v>
      </c>
      <c r="K173" s="110">
        <v>0.80728241874059992</v>
      </c>
      <c r="L173" s="110">
        <v>0.7721762249158759</v>
      </c>
      <c r="M173" s="110">
        <v>0.8351036368162309</v>
      </c>
      <c r="N173" s="110">
        <v>0.88704947647767374</v>
      </c>
      <c r="O173" s="110">
        <v>0.79449317142371634</v>
      </c>
      <c r="P173" s="110"/>
      <c r="Q173" s="110">
        <v>0.87324685929371071</v>
      </c>
      <c r="R173" s="110">
        <v>0.8244910155262708</v>
      </c>
      <c r="S173" s="110">
        <v>0.80017196367501142</v>
      </c>
      <c r="T173" s="110"/>
    </row>
    <row r="174" spans="1:23" x14ac:dyDescent="0.25">
      <c r="A174" s="2" t="str">
        <f>'Population Definitions'!B6</f>
        <v>PLHIV 15-64</v>
      </c>
      <c r="B174" s="82" t="s">
        <v>48</v>
      </c>
      <c r="C174" t="str">
        <f t="shared" si="10"/>
        <v>N.A.</v>
      </c>
      <c r="D174" s="2" t="s">
        <v>6</v>
      </c>
      <c r="G174" s="110">
        <v>0.64533582357471519</v>
      </c>
      <c r="H174" s="110">
        <v>0.73565745625713619</v>
      </c>
      <c r="I174" s="110">
        <v>0.75535991807656089</v>
      </c>
      <c r="J174" s="110">
        <v>0.79936495259573404</v>
      </c>
      <c r="K174" s="110">
        <v>0.68543616718179745</v>
      </c>
      <c r="L174" s="110">
        <v>0.76328245967477981</v>
      </c>
      <c r="M174" s="110"/>
      <c r="N174" s="110"/>
      <c r="O174" s="110">
        <v>0.89302372102224847</v>
      </c>
      <c r="P174" s="110"/>
      <c r="Q174" s="110">
        <v>0.87324685929371237</v>
      </c>
      <c r="R174" s="110">
        <v>0.83536086843748825</v>
      </c>
      <c r="S174" s="110">
        <v>0.80017196367501331</v>
      </c>
      <c r="T174" s="110"/>
    </row>
    <row r="175" spans="1:23" x14ac:dyDescent="0.25">
      <c r="A175" s="2" t="str">
        <f>'Population Definitions'!B7</f>
        <v>PLHIV 65+</v>
      </c>
      <c r="B175" s="82" t="s">
        <v>48</v>
      </c>
      <c r="C175" t="str">
        <f t="shared" si="10"/>
        <v>N.A.</v>
      </c>
      <c r="D175" s="2" t="s">
        <v>6</v>
      </c>
      <c r="G175" s="110">
        <v>0.64637375318676493</v>
      </c>
      <c r="H175" s="110">
        <v>0.73660366413195377</v>
      </c>
      <c r="I175" s="110">
        <v>0.75778349643452114</v>
      </c>
      <c r="J175" s="110">
        <v>0.80321786125489836</v>
      </c>
      <c r="K175" s="110"/>
      <c r="L175" s="110"/>
      <c r="M175" s="110">
        <v>0.84258756489463593</v>
      </c>
      <c r="N175" s="110"/>
      <c r="O175" s="110"/>
      <c r="P175" s="110"/>
      <c r="Q175" s="110">
        <v>0.87324685929371215</v>
      </c>
      <c r="R175" s="110">
        <v>0.8445680002544661</v>
      </c>
      <c r="S175" s="110">
        <v>0.80017196367501175</v>
      </c>
      <c r="T175" s="110"/>
    </row>
    <row r="176" spans="1:23" x14ac:dyDescent="0.25">
      <c r="A176" s="2" t="str">
        <f>'Population Definitions'!B8</f>
        <v>Prisoners</v>
      </c>
      <c r="B176" s="82" t="s">
        <v>48</v>
      </c>
      <c r="C176" t="str">
        <f t="shared" si="10"/>
        <v>N.A.</v>
      </c>
      <c r="D176" s="2" t="s">
        <v>6</v>
      </c>
      <c r="G176" s="110">
        <v>0.64051330133789031</v>
      </c>
      <c r="H176" s="110"/>
      <c r="I176" s="110">
        <v>0.75045776156030963</v>
      </c>
      <c r="J176" s="110">
        <v>0.7948412677455331</v>
      </c>
      <c r="K176" s="110">
        <v>0.79435013553362732</v>
      </c>
      <c r="L176" s="110"/>
      <c r="M176" s="110">
        <v>0.8351036368162279</v>
      </c>
      <c r="N176" s="110">
        <v>0.88704947647767618</v>
      </c>
      <c r="O176" s="110">
        <v>0.89302372102224958</v>
      </c>
      <c r="P176" s="110"/>
      <c r="Q176" s="110">
        <v>0.87324685929371193</v>
      </c>
      <c r="R176" s="110">
        <v>0.8353608684374888</v>
      </c>
      <c r="S176" s="110">
        <v>0.80017196367501175</v>
      </c>
      <c r="T176" s="110"/>
    </row>
    <row r="177" spans="1:23" x14ac:dyDescent="0.25">
      <c r="A177" s="2" t="str">
        <f>'Population Definitions'!B9</f>
        <v>PLHIV Prisoners</v>
      </c>
      <c r="B177" s="82" t="s">
        <v>48</v>
      </c>
      <c r="C177" t="str">
        <f t="shared" si="10"/>
        <v>N.A.</v>
      </c>
      <c r="D177" s="2" t="s">
        <v>6</v>
      </c>
      <c r="G177" s="110">
        <v>0.64051330133789031</v>
      </c>
      <c r="H177" s="110"/>
      <c r="I177" s="110">
        <v>0.75045776156031041</v>
      </c>
      <c r="J177" s="110">
        <v>0.79484126774553221</v>
      </c>
      <c r="K177" s="110"/>
      <c r="L177" s="110"/>
      <c r="M177" s="110">
        <v>0.83510363681623057</v>
      </c>
      <c r="N177" s="110">
        <v>0.88704947647767463</v>
      </c>
      <c r="O177" s="110">
        <v>0.89302372102225391</v>
      </c>
      <c r="P177" s="110"/>
      <c r="Q177" s="110">
        <v>0.87324685929371204</v>
      </c>
      <c r="R177" s="110">
        <v>0.83536086843749047</v>
      </c>
      <c r="S177" s="110">
        <v>0.80017196367501298</v>
      </c>
      <c r="T177" s="110"/>
    </row>
    <row r="178" spans="1:23" x14ac:dyDescent="0.25">
      <c r="A178" s="2" t="str">
        <f>'Population Definitions'!B10</f>
        <v>Health Care Workers</v>
      </c>
      <c r="B178" s="82" t="s">
        <v>48</v>
      </c>
      <c r="C178" s="111">
        <v>0.59</v>
      </c>
      <c r="D178" s="2" t="s">
        <v>6</v>
      </c>
      <c r="G178" s="110"/>
      <c r="H178" s="110"/>
      <c r="I178" s="110"/>
      <c r="J178" s="110"/>
      <c r="K178" s="110"/>
      <c r="L178" s="110"/>
      <c r="M178" s="110"/>
      <c r="N178" s="110"/>
      <c r="O178" s="110"/>
      <c r="P178" s="110"/>
      <c r="Q178" s="110"/>
      <c r="R178" s="110"/>
      <c r="S178" s="110"/>
      <c r="T178" s="110"/>
    </row>
    <row r="179" spans="1:23" x14ac:dyDescent="0.25">
      <c r="A179" s="2" t="str">
        <f>'Population Definitions'!B11</f>
        <v>PLHIV Health Care Workers</v>
      </c>
      <c r="B179" s="82" t="s">
        <v>48</v>
      </c>
      <c r="C179" s="111">
        <v>0.59</v>
      </c>
      <c r="D179" s="2" t="s">
        <v>6</v>
      </c>
      <c r="G179" s="110"/>
      <c r="H179" s="110"/>
      <c r="I179" s="110"/>
      <c r="J179" s="110"/>
      <c r="K179" s="110"/>
      <c r="L179" s="110"/>
      <c r="M179" s="110"/>
      <c r="N179" s="110"/>
      <c r="O179" s="110"/>
      <c r="P179" s="110"/>
      <c r="Q179" s="110"/>
      <c r="R179" s="110"/>
      <c r="S179" s="110"/>
      <c r="T179" s="110"/>
    </row>
    <row r="180" spans="1:23" x14ac:dyDescent="0.25">
      <c r="A180" s="2" t="str">
        <f>'Population Definitions'!B12</f>
        <v>Miners</v>
      </c>
      <c r="B180" s="82" t="s">
        <v>48</v>
      </c>
      <c r="C180" t="str">
        <f t="shared" si="10"/>
        <v>N.A.</v>
      </c>
      <c r="D180" s="2" t="s">
        <v>6</v>
      </c>
      <c r="G180" s="110"/>
      <c r="H180" s="110"/>
      <c r="I180" s="110"/>
      <c r="J180" s="110"/>
      <c r="K180" s="110"/>
      <c r="L180" s="110"/>
      <c r="M180" s="110"/>
      <c r="N180" s="110"/>
      <c r="O180" s="110"/>
      <c r="P180" s="110"/>
      <c r="Q180" s="110"/>
      <c r="R180" s="110"/>
      <c r="S180" s="110"/>
      <c r="T180" s="110">
        <v>0.8</v>
      </c>
    </row>
    <row r="181" spans="1:23" x14ac:dyDescent="0.25">
      <c r="A181" s="2" t="str">
        <f>'Population Definitions'!B13</f>
        <v>PLHIV Miners</v>
      </c>
      <c r="B181" s="82" t="s">
        <v>48</v>
      </c>
      <c r="C181" t="str">
        <f t="shared" si="10"/>
        <v>N.A.</v>
      </c>
      <c r="D181" s="2" t="s">
        <v>6</v>
      </c>
      <c r="G181" s="110"/>
      <c r="H181" s="110"/>
      <c r="I181" s="110"/>
      <c r="J181" s="110"/>
      <c r="K181" s="110"/>
      <c r="L181" s="110"/>
      <c r="M181" s="110"/>
      <c r="N181" s="110"/>
      <c r="O181" s="110"/>
      <c r="P181" s="110"/>
      <c r="Q181" s="110"/>
      <c r="R181" s="110"/>
      <c r="S181" s="110"/>
      <c r="T181" s="110">
        <v>0.8</v>
      </c>
    </row>
    <row r="183" spans="1:23" x14ac:dyDescent="0.2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2" t="str">
        <f>'Population Definitions'!B2</f>
        <v>Gen 0-4</v>
      </c>
      <c r="B184" s="82" t="s">
        <v>48</v>
      </c>
      <c r="C184" t="str">
        <f t="shared" ref="C184:C195" si="11">IF(SUMPRODUCT(--(E184:W184&lt;&gt;""))=0,0,"N.A.")</f>
        <v>N.A.</v>
      </c>
      <c r="D184" s="2" t="s">
        <v>6</v>
      </c>
      <c r="G184" s="112">
        <v>0.82399999999999995</v>
      </c>
      <c r="H184" s="112"/>
      <c r="I184" s="112"/>
      <c r="J184" s="112"/>
      <c r="K184" s="112"/>
      <c r="L184" s="112"/>
      <c r="M184" s="112"/>
      <c r="N184" s="112"/>
      <c r="O184" s="112">
        <v>0.82399999999999995</v>
      </c>
      <c r="P184" s="112">
        <v>0.871</v>
      </c>
      <c r="Q184" s="112">
        <v>0.68300000000000005</v>
      </c>
      <c r="R184" s="112"/>
      <c r="S184" s="112">
        <v>0.90300000000000002</v>
      </c>
      <c r="T184" s="112">
        <v>0.9</v>
      </c>
    </row>
    <row r="185" spans="1:23" x14ac:dyDescent="0.25">
      <c r="A185" s="2" t="str">
        <f>'Population Definitions'!B3</f>
        <v>Gen 5-14</v>
      </c>
      <c r="B185" s="82" t="s">
        <v>48</v>
      </c>
      <c r="C185" t="str">
        <f t="shared" si="11"/>
        <v>N.A.</v>
      </c>
      <c r="D185" s="2" t="s">
        <v>6</v>
      </c>
      <c r="G185" s="112">
        <v>0.82399999999999995</v>
      </c>
      <c r="H185" s="112"/>
      <c r="I185" s="112"/>
      <c r="J185" s="112"/>
      <c r="K185" s="112"/>
      <c r="L185" s="112"/>
      <c r="M185" s="112"/>
      <c r="N185" s="112"/>
      <c r="O185" s="112">
        <v>0.82399999999999995</v>
      </c>
      <c r="P185" s="112">
        <v>0.871</v>
      </c>
      <c r="Q185" s="112">
        <v>0.68300000000000005</v>
      </c>
      <c r="R185" s="112"/>
      <c r="S185" s="112">
        <v>0.90300000000000002</v>
      </c>
      <c r="T185" s="112">
        <v>0.9</v>
      </c>
    </row>
    <row r="186" spans="1:23" x14ac:dyDescent="0.25">
      <c r="A186" s="2" t="str">
        <f>'Population Definitions'!B4</f>
        <v>Gen 15-64</v>
      </c>
      <c r="B186" s="82" t="s">
        <v>48</v>
      </c>
      <c r="C186" t="str">
        <f t="shared" si="11"/>
        <v>N.A.</v>
      </c>
      <c r="D186" s="2" t="s">
        <v>6</v>
      </c>
      <c r="G186" s="112">
        <v>0.82399999999999995</v>
      </c>
      <c r="H186" s="112"/>
      <c r="I186" s="112"/>
      <c r="J186" s="112"/>
      <c r="K186" s="112"/>
      <c r="L186" s="112"/>
      <c r="M186" s="112"/>
      <c r="N186" s="112"/>
      <c r="O186" s="112">
        <v>0.82399999999999995</v>
      </c>
      <c r="P186" s="112">
        <v>0.871</v>
      </c>
      <c r="Q186" s="112">
        <v>0.68300000000000005</v>
      </c>
      <c r="R186" s="112"/>
      <c r="S186" s="112">
        <v>0.90300000000000002</v>
      </c>
      <c r="T186" s="112">
        <v>0.9</v>
      </c>
    </row>
    <row r="187" spans="1:23" x14ac:dyDescent="0.25">
      <c r="A187" s="2" t="str">
        <f>'Population Definitions'!B5</f>
        <v>Gen 65+</v>
      </c>
      <c r="B187" s="82" t="s">
        <v>48</v>
      </c>
      <c r="C187" t="str">
        <f t="shared" si="11"/>
        <v>N.A.</v>
      </c>
      <c r="D187" s="2" t="s">
        <v>6</v>
      </c>
      <c r="G187" s="112">
        <v>0.82399999999999995</v>
      </c>
      <c r="H187" s="112"/>
      <c r="I187" s="112"/>
      <c r="J187" s="112"/>
      <c r="K187" s="112"/>
      <c r="L187" s="112"/>
      <c r="M187" s="112"/>
      <c r="N187" s="112"/>
      <c r="O187" s="112">
        <v>0.82399999999999995</v>
      </c>
      <c r="P187" s="112">
        <v>0.871</v>
      </c>
      <c r="Q187" s="112">
        <v>0.68300000000000005</v>
      </c>
      <c r="R187" s="112"/>
      <c r="S187" s="112">
        <v>0.90300000000000002</v>
      </c>
      <c r="T187" s="112">
        <v>0.9</v>
      </c>
    </row>
    <row r="188" spans="1:23" x14ac:dyDescent="0.25">
      <c r="A188" s="2" t="str">
        <f>'Population Definitions'!B6</f>
        <v>PLHIV 15-64</v>
      </c>
      <c r="B188" s="82" t="s">
        <v>48</v>
      </c>
      <c r="C188" t="str">
        <f t="shared" si="11"/>
        <v>N.A.</v>
      </c>
      <c r="D188" s="2" t="s">
        <v>6</v>
      </c>
      <c r="G188" s="112">
        <v>0.82399999999999995</v>
      </c>
      <c r="H188" s="112"/>
      <c r="I188" s="112"/>
      <c r="J188" s="112"/>
      <c r="K188" s="112"/>
      <c r="L188" s="112"/>
      <c r="M188" s="112"/>
      <c r="N188" s="112"/>
      <c r="O188" s="112">
        <v>0.82399999999999995</v>
      </c>
      <c r="P188" s="112">
        <v>0.871</v>
      </c>
      <c r="Q188" s="112">
        <v>0.68300000000000005</v>
      </c>
      <c r="R188" s="112"/>
      <c r="S188" s="112">
        <v>0.90300000000000002</v>
      </c>
      <c r="T188" s="112">
        <v>0.9</v>
      </c>
    </row>
    <row r="189" spans="1:23" x14ac:dyDescent="0.25">
      <c r="A189" s="2" t="str">
        <f>'Population Definitions'!B7</f>
        <v>PLHIV 65+</v>
      </c>
      <c r="B189" s="82" t="s">
        <v>48</v>
      </c>
      <c r="C189" t="str">
        <f t="shared" si="11"/>
        <v>N.A.</v>
      </c>
      <c r="D189" s="2" t="s">
        <v>6</v>
      </c>
      <c r="G189" s="112">
        <v>0.82399999999999995</v>
      </c>
      <c r="H189" s="112"/>
      <c r="I189" s="112"/>
      <c r="J189" s="112"/>
      <c r="K189" s="112"/>
      <c r="L189" s="112"/>
      <c r="M189" s="112"/>
      <c r="N189" s="112"/>
      <c r="O189" s="112">
        <v>0.82399999999999995</v>
      </c>
      <c r="P189" s="112">
        <v>0.871</v>
      </c>
      <c r="Q189" s="112">
        <v>0.68300000000000005</v>
      </c>
      <c r="R189" s="112"/>
      <c r="S189" s="112">
        <v>0.90300000000000002</v>
      </c>
      <c r="T189" s="112">
        <v>0.9</v>
      </c>
    </row>
    <row r="190" spans="1:23" x14ac:dyDescent="0.25">
      <c r="A190" s="2" t="str">
        <f>'Population Definitions'!B8</f>
        <v>Prisoners</v>
      </c>
      <c r="B190" s="82" t="s">
        <v>48</v>
      </c>
      <c r="C190" t="str">
        <f t="shared" si="11"/>
        <v>N.A.</v>
      </c>
      <c r="D190" s="2" t="s">
        <v>6</v>
      </c>
      <c r="G190" s="112">
        <v>0.82399999999999995</v>
      </c>
      <c r="H190" s="112"/>
      <c r="I190" s="112"/>
      <c r="J190" s="112"/>
      <c r="K190" s="112"/>
      <c r="L190" s="112"/>
      <c r="M190" s="112"/>
      <c r="N190" s="112"/>
      <c r="O190" s="112">
        <v>0.82399999999999995</v>
      </c>
      <c r="P190" s="112">
        <v>0.871</v>
      </c>
      <c r="Q190" s="112">
        <v>0.68300000000000005</v>
      </c>
      <c r="R190" s="112"/>
      <c r="S190" s="112">
        <v>0.90300000000000002</v>
      </c>
      <c r="T190" s="112">
        <v>0.9</v>
      </c>
    </row>
    <row r="191" spans="1:23" x14ac:dyDescent="0.25">
      <c r="A191" s="2" t="str">
        <f>'Population Definitions'!B9</f>
        <v>PLHIV Prisoners</v>
      </c>
      <c r="B191" s="82" t="s">
        <v>48</v>
      </c>
      <c r="C191" t="str">
        <f t="shared" si="11"/>
        <v>N.A.</v>
      </c>
      <c r="D191" s="2" t="s">
        <v>6</v>
      </c>
      <c r="G191" s="112">
        <v>0.82399999999999995</v>
      </c>
      <c r="H191" s="112"/>
      <c r="I191" s="112"/>
      <c r="J191" s="112"/>
      <c r="K191" s="112"/>
      <c r="L191" s="112"/>
      <c r="M191" s="112"/>
      <c r="N191" s="112"/>
      <c r="O191" s="112">
        <v>0.82399999999999995</v>
      </c>
      <c r="P191" s="112">
        <v>0.871</v>
      </c>
      <c r="Q191" s="112">
        <v>0.68300000000000005</v>
      </c>
      <c r="R191" s="112"/>
      <c r="S191" s="112">
        <v>0.90300000000000002</v>
      </c>
      <c r="T191" s="112">
        <v>0.9</v>
      </c>
    </row>
    <row r="192" spans="1:23" x14ac:dyDescent="0.25">
      <c r="A192" s="2" t="str">
        <f>'Population Definitions'!B10</f>
        <v>Health Care Workers</v>
      </c>
      <c r="B192" s="82" t="s">
        <v>48</v>
      </c>
      <c r="C192" s="114">
        <v>0.59</v>
      </c>
      <c r="D192" s="2" t="s">
        <v>6</v>
      </c>
      <c r="G192" s="112"/>
      <c r="H192" s="112"/>
      <c r="I192" s="112"/>
      <c r="J192" s="112"/>
      <c r="K192" s="112"/>
      <c r="L192" s="112"/>
      <c r="M192" s="112"/>
      <c r="N192" s="112"/>
      <c r="O192" s="112"/>
      <c r="P192" s="112"/>
      <c r="Q192" s="112"/>
      <c r="R192" s="112"/>
      <c r="S192" s="112"/>
      <c r="T192" s="112"/>
    </row>
    <row r="193" spans="1:23" x14ac:dyDescent="0.25">
      <c r="A193" s="2" t="str">
        <f>'Population Definitions'!B11</f>
        <v>PLHIV Health Care Workers</v>
      </c>
      <c r="B193" s="82" t="s">
        <v>48</v>
      </c>
      <c r="C193" s="114">
        <v>0.59</v>
      </c>
      <c r="D193" s="2" t="s">
        <v>6</v>
      </c>
      <c r="G193" s="112"/>
      <c r="H193" s="112"/>
      <c r="I193" s="112"/>
      <c r="J193" s="112"/>
      <c r="K193" s="112"/>
      <c r="L193" s="112"/>
      <c r="M193" s="112"/>
      <c r="N193" s="112"/>
      <c r="O193" s="112"/>
      <c r="P193" s="112"/>
      <c r="Q193" s="112"/>
      <c r="R193" s="112"/>
      <c r="S193" s="112"/>
      <c r="T193" s="112"/>
    </row>
    <row r="194" spans="1:23" x14ac:dyDescent="0.25">
      <c r="A194" s="2" t="str">
        <f>'Population Definitions'!B12</f>
        <v>Miners</v>
      </c>
      <c r="B194" s="82" t="s">
        <v>48</v>
      </c>
      <c r="C194" t="str">
        <f t="shared" si="11"/>
        <v>N.A.</v>
      </c>
      <c r="D194" s="2" t="s">
        <v>6</v>
      </c>
      <c r="G194" s="112"/>
      <c r="H194" s="112"/>
      <c r="I194" s="112"/>
      <c r="J194" s="112"/>
      <c r="K194" s="112"/>
      <c r="L194" s="112"/>
      <c r="M194" s="112"/>
      <c r="N194" s="112"/>
      <c r="O194" s="112"/>
      <c r="P194" s="112"/>
      <c r="Q194" s="112"/>
      <c r="R194" s="112"/>
      <c r="S194" s="112"/>
      <c r="T194" s="113">
        <v>0.93759999999999999</v>
      </c>
    </row>
    <row r="195" spans="1:23" x14ac:dyDescent="0.25">
      <c r="A195" s="2" t="str">
        <f>'Population Definitions'!B13</f>
        <v>PLHIV Miners</v>
      </c>
      <c r="B195" s="82" t="s">
        <v>48</v>
      </c>
      <c r="C195" t="str">
        <f t="shared" si="11"/>
        <v>N.A.</v>
      </c>
      <c r="D195" s="2" t="s">
        <v>6</v>
      </c>
      <c r="G195" s="112"/>
      <c r="H195" s="112"/>
      <c r="I195" s="112"/>
      <c r="J195" s="112"/>
      <c r="K195" s="112"/>
      <c r="L195" s="112"/>
      <c r="M195" s="112"/>
      <c r="N195" s="112"/>
      <c r="O195" s="112"/>
      <c r="P195" s="112"/>
      <c r="Q195" s="112"/>
      <c r="R195" s="112"/>
      <c r="S195" s="112"/>
      <c r="T195" s="112">
        <v>0.93759999999999999</v>
      </c>
    </row>
    <row r="197" spans="1:23" x14ac:dyDescent="0.2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2" t="str">
        <f>'Population Definitions'!B2</f>
        <v>Gen 0-4</v>
      </c>
      <c r="B198" s="82" t="s">
        <v>48</v>
      </c>
      <c r="C198" t="str">
        <f t="shared" ref="C198:C205" si="12">IF(SUMPRODUCT(--(E198:W198&lt;&gt;""))=0,0,"N.A.")</f>
        <v>N.A.</v>
      </c>
      <c r="D198" s="2" t="s">
        <v>6</v>
      </c>
      <c r="H198" s="115">
        <v>0.12690191000323731</v>
      </c>
      <c r="I198" s="115">
        <v>0.1290866194809572</v>
      </c>
      <c r="J198" s="115"/>
      <c r="K198" s="115"/>
      <c r="L198" s="115">
        <v>0.11751930501930502</v>
      </c>
      <c r="M198" s="115"/>
      <c r="N198" s="115">
        <v>8.7855297157622733E-2</v>
      </c>
      <c r="O198" s="115">
        <v>8.0291970802919707E-2</v>
      </c>
      <c r="P198" s="115">
        <v>4.9977688531905401E-2</v>
      </c>
      <c r="Q198" s="115">
        <v>5.0980392156862744E-2</v>
      </c>
      <c r="R198" s="115">
        <v>5.4147772739397172E-2</v>
      </c>
      <c r="S198" s="115">
        <v>5.0324675324675328E-2</v>
      </c>
      <c r="T198" s="115">
        <v>4.1752224503764541E-2</v>
      </c>
    </row>
    <row r="199" spans="1:23" x14ac:dyDescent="0.25">
      <c r="A199" s="2" t="str">
        <f>'Population Definitions'!B3</f>
        <v>Gen 5-14</v>
      </c>
      <c r="B199" s="82" t="s">
        <v>48</v>
      </c>
      <c r="C199" t="str">
        <f t="shared" si="12"/>
        <v>N.A.</v>
      </c>
      <c r="D199" s="2" t="s">
        <v>6</v>
      </c>
      <c r="H199" s="115">
        <v>0.1133879781420765</v>
      </c>
      <c r="I199" s="115">
        <v>0.11237298266586969</v>
      </c>
      <c r="J199" s="115"/>
      <c r="K199" s="115"/>
      <c r="L199" s="115">
        <v>8.8495575221238937E-2</v>
      </c>
      <c r="M199" s="115"/>
      <c r="N199" s="115">
        <v>8.75405280222325E-2</v>
      </c>
      <c r="O199" s="115"/>
      <c r="P199" s="115">
        <v>4.1591320072332731E-2</v>
      </c>
      <c r="Q199" s="115">
        <v>3.834355828220859E-2</v>
      </c>
      <c r="R199" s="115">
        <v>4.4099378881987575E-2</v>
      </c>
      <c r="S199" s="115">
        <v>3.9321511179645337E-2</v>
      </c>
      <c r="T199" s="115">
        <v>3.5859820700896494E-2</v>
      </c>
    </row>
    <row r="200" spans="1:23" x14ac:dyDescent="0.25">
      <c r="A200" s="2" t="str">
        <f>'Population Definitions'!B4</f>
        <v>Gen 15-64</v>
      </c>
      <c r="B200" s="82" t="s">
        <v>48</v>
      </c>
      <c r="C200" t="str">
        <f t="shared" si="12"/>
        <v>N.A.</v>
      </c>
      <c r="D200" s="2" t="s">
        <v>6</v>
      </c>
      <c r="H200" s="115">
        <v>0.15780842091170763</v>
      </c>
      <c r="I200" s="115">
        <v>0.13122721749696234</v>
      </c>
      <c r="J200" s="115"/>
      <c r="K200" s="115"/>
      <c r="L200" s="115">
        <v>0.12801951420260921</v>
      </c>
      <c r="M200" s="115"/>
      <c r="N200" s="115">
        <v>0.11693734518564772</v>
      </c>
      <c r="O200" s="115"/>
      <c r="P200" s="115"/>
      <c r="Q200" s="115">
        <v>8.7488316109183964E-2</v>
      </c>
      <c r="R200" s="115">
        <v>7.6886747284385951E-2</v>
      </c>
      <c r="S200" s="115">
        <v>6.9641955504940248E-2</v>
      </c>
      <c r="T200" s="115">
        <v>6.9810943466733361E-2</v>
      </c>
    </row>
    <row r="201" spans="1:23" x14ac:dyDescent="0.25">
      <c r="A201" s="2" t="str">
        <f>'Population Definitions'!B5</f>
        <v>Gen 65+</v>
      </c>
      <c r="B201" s="82" t="s">
        <v>48</v>
      </c>
      <c r="C201" t="str">
        <f t="shared" si="12"/>
        <v>N.A.</v>
      </c>
      <c r="D201" s="2" t="s">
        <v>6</v>
      </c>
      <c r="H201" s="115">
        <v>0.1333333333333333</v>
      </c>
      <c r="I201" s="115">
        <v>0.10920770877944322</v>
      </c>
      <c r="J201" s="115"/>
      <c r="K201" s="115">
        <v>0.10461538461538462</v>
      </c>
      <c r="L201" s="115">
        <v>0.10574765626588756</v>
      </c>
      <c r="M201" s="115"/>
      <c r="N201" s="115">
        <v>0.10023373932599088</v>
      </c>
      <c r="O201" s="115"/>
      <c r="P201" s="115">
        <v>7.9566258273482598E-2</v>
      </c>
      <c r="Q201" s="115">
        <v>6.3890405467977918E-2</v>
      </c>
      <c r="R201" s="115">
        <v>7.7663265401036199E-2</v>
      </c>
      <c r="S201" s="115">
        <v>6.7228847400140485E-2</v>
      </c>
      <c r="T201" s="115">
        <v>4.3518375341477247E-2</v>
      </c>
    </row>
    <row r="202" spans="1:23" x14ac:dyDescent="0.25">
      <c r="A202" s="2" t="str">
        <f>'Population Definitions'!B6</f>
        <v>PLHIV 15-64</v>
      </c>
      <c r="B202" s="82" t="s">
        <v>48</v>
      </c>
      <c r="C202" t="str">
        <f t="shared" si="12"/>
        <v>N.A.</v>
      </c>
      <c r="D202" s="2" t="s">
        <v>6</v>
      </c>
      <c r="H202" s="115">
        <v>0.15783623078369768</v>
      </c>
      <c r="I202" s="115">
        <v>0.13125925929346685</v>
      </c>
      <c r="J202" s="115">
        <v>0.11387649433581779</v>
      </c>
      <c r="K202" s="115">
        <v>0.11538287201108939</v>
      </c>
      <c r="L202" s="115">
        <v>0.12754313300908782</v>
      </c>
      <c r="M202" s="115">
        <v>0.10388573183873054</v>
      </c>
      <c r="N202" s="115">
        <v>0.11895971196237486</v>
      </c>
      <c r="O202" s="115">
        <v>0.12344685515806607</v>
      </c>
      <c r="P202" s="115">
        <v>0.10868301378108965</v>
      </c>
      <c r="Q202" s="115">
        <v>9.560733710659218E-2</v>
      </c>
      <c r="R202" s="115">
        <v>8.213988447690064E-2</v>
      </c>
      <c r="S202" s="115">
        <v>7.1167404435899306E-2</v>
      </c>
      <c r="T202" s="115">
        <v>6.8420760896606897E-2</v>
      </c>
    </row>
    <row r="203" spans="1:23" x14ac:dyDescent="0.25">
      <c r="A203" s="2" t="str">
        <f>'Population Definitions'!B7</f>
        <v>PLHIV 65+</v>
      </c>
      <c r="B203" s="82" t="s">
        <v>48</v>
      </c>
      <c r="C203" t="str">
        <f t="shared" si="12"/>
        <v>N.A.</v>
      </c>
      <c r="D203" s="2" t="s">
        <v>6</v>
      </c>
      <c r="H203" s="115">
        <v>0.13333333333333333</v>
      </c>
      <c r="I203" s="115">
        <v>0.10920770877944325</v>
      </c>
      <c r="J203" s="115">
        <v>8.2812499999999997E-2</v>
      </c>
      <c r="K203" s="115">
        <v>0.10461538461538464</v>
      </c>
      <c r="L203" s="115">
        <v>0.10877457573095552</v>
      </c>
      <c r="M203" s="115">
        <v>5.8973365187897579E-2</v>
      </c>
      <c r="N203" s="115">
        <v>0.11554136323801989</v>
      </c>
      <c r="O203" s="115">
        <v>9.1344647246847113E-2</v>
      </c>
      <c r="P203" s="115">
        <v>7.3647333952645708E-2</v>
      </c>
      <c r="Q203" s="115">
        <v>7.6155286776611444E-2</v>
      </c>
      <c r="R203" s="115">
        <v>5.856099540167703E-2</v>
      </c>
      <c r="S203" s="115">
        <v>6.5839305482724458E-2</v>
      </c>
      <c r="T203" s="115">
        <v>4.8122548616253875E-2</v>
      </c>
    </row>
    <row r="204" spans="1:23" x14ac:dyDescent="0.25">
      <c r="A204" s="2" t="str">
        <f>'Population Definitions'!B8</f>
        <v>Prisoners</v>
      </c>
      <c r="B204" s="82" t="s">
        <v>48</v>
      </c>
      <c r="C204" t="str">
        <f t="shared" si="12"/>
        <v>N.A.</v>
      </c>
      <c r="D204" s="2" t="s">
        <v>6</v>
      </c>
      <c r="H204" s="115">
        <v>0.38012958963282939</v>
      </c>
      <c r="I204" s="115">
        <v>0.34711964549483015</v>
      </c>
      <c r="J204" s="115"/>
      <c r="K204" s="115"/>
      <c r="L204" s="115">
        <v>0.10393258426966293</v>
      </c>
      <c r="M204" s="115"/>
      <c r="N204" s="115"/>
      <c r="O204" s="115"/>
      <c r="P204" s="115">
        <v>4.0316346554082186E-2</v>
      </c>
      <c r="Q204" s="115">
        <v>4.98776268039497E-2</v>
      </c>
      <c r="R204" s="115"/>
      <c r="S204" s="115">
        <v>4.8024732147071314E-2</v>
      </c>
      <c r="T204" s="115">
        <v>3.4267026873311526E-2</v>
      </c>
    </row>
    <row r="205" spans="1:23" x14ac:dyDescent="0.25">
      <c r="A205" s="2" t="str">
        <f>'Population Definitions'!B9</f>
        <v>PLHIV Prisoners</v>
      </c>
      <c r="B205" s="82" t="s">
        <v>48</v>
      </c>
      <c r="C205" t="str">
        <f t="shared" si="12"/>
        <v>N.A.</v>
      </c>
      <c r="D205" s="2" t="s">
        <v>6</v>
      </c>
      <c r="H205" s="115">
        <v>0.38012958963282939</v>
      </c>
      <c r="I205" s="115">
        <v>0.3471196454948301</v>
      </c>
      <c r="J205" s="115"/>
      <c r="K205" s="115"/>
      <c r="L205" s="115"/>
      <c r="M205" s="115">
        <v>0.17735495168108789</v>
      </c>
      <c r="N205" s="115">
        <v>0.11118230299264784</v>
      </c>
      <c r="O205" s="115">
        <v>0.1021170703273874</v>
      </c>
      <c r="P205" s="115"/>
      <c r="Q205" s="115"/>
      <c r="R205" s="115"/>
      <c r="S205" s="115">
        <v>9.3275464708036271E-2</v>
      </c>
      <c r="T205" s="115">
        <v>4.5643939393939396E-2</v>
      </c>
    </row>
    <row r="206" spans="1:23" x14ac:dyDescent="0.25">
      <c r="A206" s="2" t="str">
        <f>'Population Definitions'!B10</f>
        <v>Health Care Workers</v>
      </c>
      <c r="B206" s="82" t="s">
        <v>48</v>
      </c>
      <c r="C206" s="116">
        <v>0.05</v>
      </c>
      <c r="D206" s="2" t="s">
        <v>6</v>
      </c>
    </row>
    <row r="207" spans="1:23" x14ac:dyDescent="0.25">
      <c r="A207" s="2" t="str">
        <f>'Population Definitions'!B11</f>
        <v>PLHIV Health Care Workers</v>
      </c>
      <c r="B207" s="82" t="s">
        <v>48</v>
      </c>
      <c r="C207" s="116">
        <v>0.05</v>
      </c>
      <c r="D207" s="2" t="s">
        <v>6</v>
      </c>
    </row>
    <row r="208" spans="1:23" x14ac:dyDescent="0.25">
      <c r="A208" s="2" t="str">
        <f>'Population Definitions'!B12</f>
        <v>Miners</v>
      </c>
      <c r="B208" s="82" t="s">
        <v>48</v>
      </c>
      <c r="C208" s="116">
        <v>0.05</v>
      </c>
      <c r="D208" s="2" t="s">
        <v>6</v>
      </c>
    </row>
    <row r="209" spans="1:23" x14ac:dyDescent="0.25">
      <c r="A209" s="2" t="str">
        <f>'Population Definitions'!B13</f>
        <v>PLHIV Miners</v>
      </c>
      <c r="B209" s="82" t="s">
        <v>48</v>
      </c>
      <c r="C209" s="116">
        <v>0.05</v>
      </c>
      <c r="D209" s="2" t="s">
        <v>6</v>
      </c>
    </row>
    <row r="211" spans="1:23" x14ac:dyDescent="0.2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2" t="str">
        <f>'Population Definitions'!B2</f>
        <v>Gen 0-4</v>
      </c>
      <c r="B212" s="82" t="s">
        <v>48</v>
      </c>
      <c r="C212" t="str">
        <f t="shared" ref="C212:C219" si="13">IF(SUMPRODUCT(--(E212:W212&lt;&gt;""))=0,0,"N.A.")</f>
        <v>N.A.</v>
      </c>
      <c r="D212" s="2" t="s">
        <v>6</v>
      </c>
      <c r="H212" s="117">
        <v>0.83004208481709296</v>
      </c>
      <c r="I212" s="117">
        <v>0.82002022244691608</v>
      </c>
      <c r="J212" s="117">
        <v>0.88652482269503541</v>
      </c>
      <c r="K212" s="117">
        <v>0.87963843958135113</v>
      </c>
      <c r="L212" s="117">
        <v>0.84242277992277992</v>
      </c>
      <c r="M212" s="117">
        <v>0.89597086273617121</v>
      </c>
      <c r="N212" s="117">
        <v>0.88771435283063194</v>
      </c>
      <c r="O212" s="117">
        <v>0.90208910143468413</v>
      </c>
      <c r="P212" s="117">
        <v>0.93596608656849622</v>
      </c>
      <c r="Q212" s="117">
        <v>0.93568627450980391</v>
      </c>
      <c r="R212" s="117">
        <v>0.93331555081355033</v>
      </c>
      <c r="S212" s="117">
        <v>0.93733766233766236</v>
      </c>
      <c r="T212" s="117">
        <v>0.94558521560574949</v>
      </c>
    </row>
    <row r="213" spans="1:23" x14ac:dyDescent="0.25">
      <c r="A213" s="2" t="str">
        <f>'Population Definitions'!B3</f>
        <v>Gen 5-14</v>
      </c>
      <c r="B213" s="82" t="s">
        <v>48</v>
      </c>
      <c r="C213" t="str">
        <f t="shared" si="13"/>
        <v>N.A.</v>
      </c>
      <c r="D213" s="2" t="s">
        <v>6</v>
      </c>
      <c r="H213" s="117">
        <v>0.85314207650273222</v>
      </c>
      <c r="I213" s="117">
        <v>0.83263598326359833</v>
      </c>
      <c r="J213" s="117">
        <v>0.89219330855018586</v>
      </c>
      <c r="K213" s="117">
        <v>0.873269435569755</v>
      </c>
      <c r="L213" s="117">
        <v>0.87610619469026552</v>
      </c>
      <c r="M213" s="117">
        <v>0.90651307044749663</v>
      </c>
      <c r="N213" s="117">
        <v>0.88559518295507178</v>
      </c>
      <c r="O213" s="117">
        <v>0.89358528095474887</v>
      </c>
      <c r="P213" s="117">
        <v>0.93761301989150092</v>
      </c>
      <c r="Q213" s="117">
        <v>0.94734151329243355</v>
      </c>
      <c r="R213" s="117">
        <v>0.94099378881987583</v>
      </c>
      <c r="S213" s="117">
        <v>0.93754818812644569</v>
      </c>
      <c r="T213" s="117">
        <v>0.93887530562347188</v>
      </c>
    </row>
    <row r="214" spans="1:23" x14ac:dyDescent="0.25">
      <c r="A214" s="2" t="str">
        <f>'Population Definitions'!B4</f>
        <v>Gen 15-64</v>
      </c>
      <c r="B214" s="82" t="s">
        <v>48</v>
      </c>
      <c r="C214" t="str">
        <f t="shared" si="13"/>
        <v>N.A.</v>
      </c>
      <c r="D214" s="2" t="s">
        <v>6</v>
      </c>
      <c r="H214" s="117">
        <v>0.72421179463150154</v>
      </c>
      <c r="I214" s="117">
        <v>0.74295261239368171</v>
      </c>
      <c r="J214" s="117">
        <v>0.75441127224955573</v>
      </c>
      <c r="K214" s="117">
        <v>0.76850747270232711</v>
      </c>
      <c r="L214" s="117">
        <v>0.76313932399588613</v>
      </c>
      <c r="M214" s="117">
        <v>0.81120008641523145</v>
      </c>
      <c r="N214" s="117">
        <v>0.81736360284413834</v>
      </c>
      <c r="O214" s="117">
        <v>0.82369956980646253</v>
      </c>
      <c r="P214" s="117">
        <v>0.83941445019082661</v>
      </c>
      <c r="Q214" s="117">
        <v>0.87059440009749156</v>
      </c>
      <c r="R214" s="117">
        <v>0.88368562949790774</v>
      </c>
      <c r="S214" s="117">
        <v>0.89042121466047164</v>
      </c>
      <c r="T214" s="117">
        <v>0.89233197402238951</v>
      </c>
    </row>
    <row r="215" spans="1:23" x14ac:dyDescent="0.25">
      <c r="A215" s="2" t="str">
        <f>'Population Definitions'!B5</f>
        <v>Gen 65+</v>
      </c>
      <c r="B215" s="82" t="s">
        <v>48</v>
      </c>
      <c r="C215" t="str">
        <f t="shared" si="13"/>
        <v>N.A.</v>
      </c>
      <c r="D215" s="2" t="s">
        <v>6</v>
      </c>
      <c r="H215" s="117">
        <v>0.62666666666666659</v>
      </c>
      <c r="I215" s="117">
        <v>0.65952890792291208</v>
      </c>
      <c r="J215" s="117">
        <v>0.69531250000000011</v>
      </c>
      <c r="K215" s="117">
        <v>0.66</v>
      </c>
      <c r="L215" s="117">
        <v>0.67997098718148585</v>
      </c>
      <c r="M215" s="117">
        <v>0.73061564869581486</v>
      </c>
      <c r="N215" s="117">
        <v>0.69669415894621212</v>
      </c>
      <c r="O215" s="117">
        <v>0.72554870627036794</v>
      </c>
      <c r="P215" s="117">
        <v>0.73314310383437098</v>
      </c>
      <c r="Q215" s="117">
        <v>0.76062737997332364</v>
      </c>
      <c r="R215" s="117">
        <v>0.73594458758491521</v>
      </c>
      <c r="S215" s="117">
        <v>0.7235599778025279</v>
      </c>
      <c r="T215" s="117">
        <v>0.78871192206587293</v>
      </c>
    </row>
    <row r="216" spans="1:23" x14ac:dyDescent="0.25">
      <c r="A216" s="2" t="str">
        <f>'Population Definitions'!B6</f>
        <v>PLHIV 15-64</v>
      </c>
      <c r="B216" s="82" t="s">
        <v>48</v>
      </c>
      <c r="C216" t="str">
        <f t="shared" si="13"/>
        <v>N.A.</v>
      </c>
      <c r="D216" s="2" t="s">
        <v>6</v>
      </c>
      <c r="H216" s="117">
        <v>0.72419357296361586</v>
      </c>
      <c r="I216" s="117">
        <v>0.74292521105595766</v>
      </c>
      <c r="J216" s="117">
        <v>0.75440303995861979</v>
      </c>
      <c r="K216" s="117">
        <v>0.76836350816045251</v>
      </c>
      <c r="L216" s="117">
        <v>0.75982423581627967</v>
      </c>
      <c r="M216" s="117">
        <v>0.78878984775300964</v>
      </c>
      <c r="N216" s="117">
        <v>0.78917336691740736</v>
      </c>
      <c r="O216" s="117">
        <v>0.79504524336435856</v>
      </c>
      <c r="P216" s="117">
        <v>0.80837059964261437</v>
      </c>
      <c r="Q216" s="117">
        <v>0.82161975483086058</v>
      </c>
      <c r="R216" s="117">
        <v>0.84111640809153621</v>
      </c>
      <c r="S216" s="117">
        <v>0.85684661068530654</v>
      </c>
      <c r="T216" s="117">
        <v>0.85642224443745063</v>
      </c>
    </row>
    <row r="217" spans="1:23" x14ac:dyDescent="0.25">
      <c r="A217" s="2" t="str">
        <f>'Population Definitions'!B7</f>
        <v>PLHIV 65+</v>
      </c>
      <c r="B217" s="82" t="s">
        <v>48</v>
      </c>
      <c r="C217" t="str">
        <f t="shared" si="13"/>
        <v>N.A.</v>
      </c>
      <c r="D217" s="2" t="s">
        <v>6</v>
      </c>
      <c r="H217" s="117">
        <v>0.62666666666666671</v>
      </c>
      <c r="I217" s="117">
        <v>0.65952890792291208</v>
      </c>
      <c r="J217" s="117">
        <v>0.6953125</v>
      </c>
      <c r="K217" s="117">
        <v>0.66000000000000014</v>
      </c>
      <c r="L217" s="117">
        <v>0.66054848548454392</v>
      </c>
      <c r="M217" s="117">
        <v>0.70566344071715192</v>
      </c>
      <c r="N217" s="117">
        <v>0.69205385325298785</v>
      </c>
      <c r="O217" s="117">
        <v>0.74366116755687717</v>
      </c>
      <c r="P217" s="117">
        <v>0.74516682149476132</v>
      </c>
      <c r="Q217" s="117">
        <v>0.69956836600533523</v>
      </c>
      <c r="R217" s="117">
        <v>0.71486299292628741</v>
      </c>
      <c r="S217" s="117">
        <v>0.6988538467300921</v>
      </c>
      <c r="T217" s="117">
        <v>0.70846704517403114</v>
      </c>
    </row>
    <row r="218" spans="1:23" x14ac:dyDescent="0.25">
      <c r="A218" s="2" t="str">
        <f>'Population Definitions'!B8</f>
        <v>Prisoners</v>
      </c>
      <c r="B218" s="82" t="s">
        <v>48</v>
      </c>
      <c r="C218" t="str">
        <f t="shared" si="13"/>
        <v>N.A.</v>
      </c>
      <c r="D218" s="2" t="s">
        <v>6</v>
      </c>
      <c r="H218" s="117">
        <v>0.54211663066954641</v>
      </c>
      <c r="I218" s="117">
        <v>0.55391432791728212</v>
      </c>
      <c r="J218" s="117"/>
      <c r="K218" s="117"/>
      <c r="L218" s="117"/>
      <c r="M218" s="117">
        <v>0.71724951656779534</v>
      </c>
      <c r="N218" s="117"/>
      <c r="O218" s="117">
        <v>0.87209982452719825</v>
      </c>
      <c r="P218" s="117">
        <v>0.93607658916572534</v>
      </c>
      <c r="Q218" s="117">
        <v>0.92117478268208308</v>
      </c>
      <c r="R218" s="117"/>
      <c r="S218" s="117">
        <v>0.95197526785292863</v>
      </c>
      <c r="T218" s="117">
        <v>0.95205933930518016</v>
      </c>
    </row>
    <row r="219" spans="1:23" x14ac:dyDescent="0.25">
      <c r="A219" s="2" t="str">
        <f>'Population Definitions'!B9</f>
        <v>PLHIV Prisoners</v>
      </c>
      <c r="B219" s="82" t="s">
        <v>48</v>
      </c>
      <c r="C219" t="str">
        <f t="shared" si="13"/>
        <v>N.A.</v>
      </c>
      <c r="D219" s="2" t="s">
        <v>6</v>
      </c>
      <c r="H219" s="117">
        <v>0.54211663066954652</v>
      </c>
      <c r="I219" s="117">
        <v>0.55391432791728201</v>
      </c>
      <c r="J219" s="117"/>
      <c r="K219" s="117"/>
      <c r="L219" s="117"/>
      <c r="M219" s="117">
        <v>0.71572068078746287</v>
      </c>
      <c r="N219" s="117">
        <v>0.79472144558351454</v>
      </c>
      <c r="O219" s="117">
        <v>0.82275047266042423</v>
      </c>
      <c r="P219" s="117">
        <v>0.84013077386714397</v>
      </c>
      <c r="Q219" s="117">
        <v>0.85820257562805047</v>
      </c>
      <c r="R219" s="117"/>
      <c r="S219" s="117">
        <v>0.85324272513838928</v>
      </c>
      <c r="T219" s="117">
        <v>0.9064078282828284</v>
      </c>
    </row>
    <row r="220" spans="1:23" x14ac:dyDescent="0.25">
      <c r="A220" s="2" t="str">
        <f>'Population Definitions'!B10</f>
        <v>Health Care Workers</v>
      </c>
      <c r="B220" s="82" t="s">
        <v>48</v>
      </c>
      <c r="C220" s="118">
        <v>0.83</v>
      </c>
      <c r="D220" s="2" t="s">
        <v>6</v>
      </c>
    </row>
    <row r="221" spans="1:23" x14ac:dyDescent="0.25">
      <c r="A221" s="2" t="str">
        <f>'Population Definitions'!B11</f>
        <v>PLHIV Health Care Workers</v>
      </c>
      <c r="B221" s="82" t="s">
        <v>48</v>
      </c>
      <c r="C221" s="118">
        <v>0.83</v>
      </c>
      <c r="D221" s="2" t="s">
        <v>6</v>
      </c>
    </row>
    <row r="222" spans="1:23" x14ac:dyDescent="0.25">
      <c r="A222" s="2" t="str">
        <f>'Population Definitions'!B12</f>
        <v>Miners</v>
      </c>
      <c r="B222" s="82" t="s">
        <v>48</v>
      </c>
      <c r="C222" s="118">
        <v>0.83</v>
      </c>
      <c r="D222" s="2" t="s">
        <v>6</v>
      </c>
    </row>
    <row r="223" spans="1:23" x14ac:dyDescent="0.25">
      <c r="A223" s="2" t="str">
        <f>'Population Definitions'!B13</f>
        <v>PLHIV Miners</v>
      </c>
      <c r="B223" s="82" t="s">
        <v>48</v>
      </c>
      <c r="C223" s="118">
        <v>0.83</v>
      </c>
      <c r="D223" s="2" t="s">
        <v>6</v>
      </c>
    </row>
    <row r="225" spans="1:23" x14ac:dyDescent="0.2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2" t="str">
        <f>'Population Definitions'!B2</f>
        <v>Gen 0-4</v>
      </c>
      <c r="B226" s="82" t="s">
        <v>48</v>
      </c>
      <c r="C226" t="str">
        <f t="shared" ref="C226:C237" si="14">IF(SUMPRODUCT(--(E226:W226&lt;&gt;""))=0,0,"N.A.")</f>
        <v>N.A.</v>
      </c>
      <c r="D226" s="2" t="s">
        <v>6</v>
      </c>
      <c r="L226" s="119"/>
      <c r="M226" s="119">
        <v>0.83510363681623001</v>
      </c>
      <c r="N226" s="119">
        <v>0.88704947647767307</v>
      </c>
      <c r="O226" s="119">
        <v>0.89302372102225114</v>
      </c>
      <c r="P226" s="119"/>
      <c r="Q226" s="119">
        <v>0.87324685929371082</v>
      </c>
      <c r="R226" s="119"/>
      <c r="S226" s="119">
        <v>0.80017196367501175</v>
      </c>
      <c r="T226" s="119"/>
    </row>
    <row r="227" spans="1:23" x14ac:dyDescent="0.25">
      <c r="A227" s="2" t="str">
        <f>'Population Definitions'!B3</f>
        <v>Gen 5-14</v>
      </c>
      <c r="B227" s="82" t="s">
        <v>48</v>
      </c>
      <c r="C227" t="str">
        <f t="shared" si="14"/>
        <v>N.A.</v>
      </c>
      <c r="D227" s="2" t="s">
        <v>6</v>
      </c>
      <c r="L227" s="119">
        <v>0.76328245967477981</v>
      </c>
      <c r="M227" s="119">
        <v>0.83510363681623001</v>
      </c>
      <c r="N227" s="119">
        <v>0.88704947647767274</v>
      </c>
      <c r="O227" s="119">
        <v>0.89302372102225103</v>
      </c>
      <c r="P227" s="119"/>
      <c r="Q227" s="119">
        <v>0.87324685929371071</v>
      </c>
      <c r="R227" s="119">
        <v>0.83536086843748891</v>
      </c>
      <c r="S227" s="119">
        <v>0.80077723747506868</v>
      </c>
      <c r="T227" s="119"/>
    </row>
    <row r="228" spans="1:23" x14ac:dyDescent="0.25">
      <c r="A228" s="2" t="str">
        <f>'Population Definitions'!B4</f>
        <v>Gen 15-64</v>
      </c>
      <c r="B228" s="82" t="s">
        <v>48</v>
      </c>
      <c r="C228" t="str">
        <f t="shared" si="14"/>
        <v>N.A.</v>
      </c>
      <c r="D228" s="2" t="s">
        <v>6</v>
      </c>
      <c r="L228" s="119">
        <v>0.76328245967477992</v>
      </c>
      <c r="M228" s="119"/>
      <c r="N228" s="119">
        <v>0.88704947647767318</v>
      </c>
      <c r="O228" s="119"/>
      <c r="P228" s="119"/>
      <c r="Q228" s="119">
        <v>0.87324685929371049</v>
      </c>
      <c r="R228" s="119">
        <v>0.83536086843748902</v>
      </c>
      <c r="S228" s="119">
        <v>0.80017196367501198</v>
      </c>
      <c r="T228" s="119"/>
    </row>
    <row r="229" spans="1:23" x14ac:dyDescent="0.25">
      <c r="A229" s="2" t="str">
        <f>'Population Definitions'!B5</f>
        <v>Gen 65+</v>
      </c>
      <c r="B229" s="82" t="s">
        <v>48</v>
      </c>
      <c r="C229" t="str">
        <f t="shared" si="14"/>
        <v>N.A.</v>
      </c>
      <c r="D229" s="2" t="s">
        <v>6</v>
      </c>
      <c r="L229" s="119"/>
      <c r="M229" s="119">
        <v>0.83510363681623012</v>
      </c>
      <c r="N229" s="119">
        <v>0.88704947647767296</v>
      </c>
      <c r="O229" s="119"/>
      <c r="P229" s="119"/>
      <c r="Q229" s="119">
        <v>0.87324685929371082</v>
      </c>
      <c r="R229" s="119"/>
      <c r="S229" s="119">
        <v>0.80017196367501198</v>
      </c>
      <c r="T229" s="119"/>
    </row>
    <row r="230" spans="1:23" x14ac:dyDescent="0.25">
      <c r="A230" s="2" t="str">
        <f>'Population Definitions'!B6</f>
        <v>PLHIV 15-64</v>
      </c>
      <c r="B230" s="82" t="s">
        <v>48</v>
      </c>
      <c r="C230" t="str">
        <f t="shared" si="14"/>
        <v>N.A.</v>
      </c>
      <c r="D230" s="2" t="s">
        <v>6</v>
      </c>
      <c r="L230" s="119">
        <v>0.7632824596747797</v>
      </c>
      <c r="M230" s="119"/>
      <c r="N230" s="119"/>
      <c r="O230" s="119">
        <v>0.89302372102225092</v>
      </c>
      <c r="P230" s="119"/>
      <c r="Q230" s="119">
        <v>0.87324685929371049</v>
      </c>
      <c r="R230" s="119">
        <v>0.83536086843748913</v>
      </c>
      <c r="S230" s="119">
        <v>0.80017196367501153</v>
      </c>
      <c r="T230" s="119"/>
    </row>
    <row r="231" spans="1:23" x14ac:dyDescent="0.25">
      <c r="A231" s="2" t="str">
        <f>'Population Definitions'!B7</f>
        <v>PLHIV 65+</v>
      </c>
      <c r="B231" s="82" t="s">
        <v>48</v>
      </c>
      <c r="C231" t="str">
        <f t="shared" si="14"/>
        <v>N.A.</v>
      </c>
      <c r="D231" s="2" t="s">
        <v>6</v>
      </c>
      <c r="L231" s="119"/>
      <c r="M231" s="119"/>
      <c r="N231" s="119"/>
      <c r="O231" s="119"/>
      <c r="P231" s="119"/>
      <c r="Q231" s="119">
        <v>0.87324685929371082</v>
      </c>
      <c r="R231" s="119"/>
      <c r="S231" s="119">
        <v>0.80017196367501198</v>
      </c>
      <c r="T231" s="119"/>
    </row>
    <row r="232" spans="1:23" x14ac:dyDescent="0.25">
      <c r="A232" s="2" t="str">
        <f>'Population Definitions'!B8</f>
        <v>Prisoners</v>
      </c>
      <c r="B232" s="82" t="s">
        <v>48</v>
      </c>
      <c r="C232" s="120">
        <v>0.59</v>
      </c>
      <c r="D232" s="2" t="s">
        <v>6</v>
      </c>
      <c r="L232" s="119"/>
      <c r="M232" s="119"/>
      <c r="N232" s="119"/>
      <c r="O232" s="119"/>
      <c r="P232" s="119"/>
      <c r="Q232" s="119"/>
      <c r="R232" s="119"/>
      <c r="S232" s="119"/>
      <c r="T232" s="119"/>
    </row>
    <row r="233" spans="1:23" x14ac:dyDescent="0.25">
      <c r="A233" s="2" t="str">
        <f>'Population Definitions'!B9</f>
        <v>PLHIV Prisoners</v>
      </c>
      <c r="B233" s="82" t="s">
        <v>48</v>
      </c>
      <c r="C233" s="120">
        <v>0.59</v>
      </c>
      <c r="D233" s="2" t="s">
        <v>6</v>
      </c>
      <c r="L233" s="119"/>
      <c r="M233" s="119"/>
      <c r="N233" s="119"/>
      <c r="O233" s="119"/>
      <c r="P233" s="119"/>
      <c r="Q233" s="119"/>
      <c r="R233" s="119"/>
      <c r="S233" s="119"/>
      <c r="T233" s="119"/>
    </row>
    <row r="234" spans="1:23" x14ac:dyDescent="0.25">
      <c r="A234" s="2" t="str">
        <f>'Population Definitions'!B10</f>
        <v>Health Care Workers</v>
      </c>
      <c r="B234" s="82" t="s">
        <v>48</v>
      </c>
      <c r="C234" s="120">
        <v>0.59</v>
      </c>
      <c r="D234" s="2" t="s">
        <v>6</v>
      </c>
      <c r="L234" s="119"/>
      <c r="M234" s="119"/>
      <c r="N234" s="119"/>
      <c r="O234" s="119"/>
      <c r="P234" s="119"/>
      <c r="Q234" s="119"/>
      <c r="R234" s="119"/>
      <c r="S234" s="119"/>
      <c r="T234" s="119"/>
    </row>
    <row r="235" spans="1:23" x14ac:dyDescent="0.25">
      <c r="A235" s="2" t="str">
        <f>'Population Definitions'!B11</f>
        <v>PLHIV Health Care Workers</v>
      </c>
      <c r="B235" s="82" t="s">
        <v>48</v>
      </c>
      <c r="C235" s="120">
        <v>0.59</v>
      </c>
      <c r="D235" s="2" t="s">
        <v>6</v>
      </c>
      <c r="L235" s="119"/>
      <c r="M235" s="119"/>
      <c r="N235" s="119"/>
      <c r="O235" s="119"/>
      <c r="P235" s="119"/>
      <c r="Q235" s="119"/>
      <c r="R235" s="119"/>
      <c r="S235" s="119"/>
      <c r="T235" s="119"/>
    </row>
    <row r="236" spans="1:23" x14ac:dyDescent="0.25">
      <c r="A236" s="2" t="str">
        <f>'Population Definitions'!B12</f>
        <v>Miners</v>
      </c>
      <c r="B236" s="82" t="s">
        <v>48</v>
      </c>
      <c r="C236" t="str">
        <f t="shared" si="14"/>
        <v>N.A.</v>
      </c>
      <c r="D236" s="2" t="s">
        <v>6</v>
      </c>
      <c r="L236" s="119"/>
      <c r="M236" s="119"/>
      <c r="N236" s="119"/>
      <c r="O236" s="119"/>
      <c r="P236" s="119"/>
      <c r="Q236" s="119"/>
      <c r="R236" s="119"/>
      <c r="S236" s="119"/>
      <c r="T236" s="119">
        <v>0.8</v>
      </c>
    </row>
    <row r="237" spans="1:23" x14ac:dyDescent="0.25">
      <c r="A237" s="2" t="str">
        <f>'Population Definitions'!B13</f>
        <v>PLHIV Miners</v>
      </c>
      <c r="B237" s="82" t="s">
        <v>48</v>
      </c>
      <c r="C237" t="str">
        <f t="shared" si="14"/>
        <v>N.A.</v>
      </c>
      <c r="D237" s="2" t="s">
        <v>6</v>
      </c>
      <c r="L237" s="119"/>
      <c r="M237" s="119"/>
      <c r="N237" s="119"/>
      <c r="O237" s="119"/>
      <c r="P237" s="119"/>
      <c r="Q237" s="119"/>
      <c r="R237" s="119"/>
      <c r="S237" s="119"/>
      <c r="T237" s="119">
        <v>0.8</v>
      </c>
    </row>
    <row r="239" spans="1:23" x14ac:dyDescent="0.2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2" t="str">
        <f>'Population Definitions'!B2</f>
        <v>Gen 0-4</v>
      </c>
      <c r="B240" s="82" t="s">
        <v>48</v>
      </c>
      <c r="C240" t="str">
        <f t="shared" ref="C240:C251" si="15">IF(SUMPRODUCT(--(E240:W240&lt;&gt;""))=0,0,"N.A.")</f>
        <v>N.A.</v>
      </c>
      <c r="D240" s="2" t="s">
        <v>6</v>
      </c>
      <c r="P240" s="121">
        <v>0.61699999999999999</v>
      </c>
      <c r="Q240" s="121">
        <v>0.55800000000000005</v>
      </c>
      <c r="R240" s="121">
        <v>0.57399999999999995</v>
      </c>
      <c r="S240" s="121"/>
      <c r="T240" s="121"/>
    </row>
    <row r="241" spans="1:23" x14ac:dyDescent="0.25">
      <c r="A241" s="2" t="str">
        <f>'Population Definitions'!B3</f>
        <v>Gen 5-14</v>
      </c>
      <c r="B241" s="82" t="s">
        <v>48</v>
      </c>
      <c r="C241" t="str">
        <f t="shared" si="15"/>
        <v>N.A.</v>
      </c>
      <c r="D241" s="2" t="s">
        <v>6</v>
      </c>
      <c r="P241" s="121">
        <v>0.61699999999999999</v>
      </c>
      <c r="Q241" s="121">
        <v>0.55800000000000005</v>
      </c>
      <c r="R241" s="121">
        <v>0.57399999999999995</v>
      </c>
      <c r="S241" s="121"/>
      <c r="T241" s="121"/>
    </row>
    <row r="242" spans="1:23" x14ac:dyDescent="0.25">
      <c r="A242" s="2" t="str">
        <f>'Population Definitions'!B4</f>
        <v>Gen 15-64</v>
      </c>
      <c r="B242" s="82" t="s">
        <v>48</v>
      </c>
      <c r="C242" t="str">
        <f t="shared" si="15"/>
        <v>N.A.</v>
      </c>
      <c r="D242" s="2" t="s">
        <v>6</v>
      </c>
      <c r="P242" s="121">
        <v>0.61699999999999999</v>
      </c>
      <c r="Q242" s="121">
        <v>0.55800000000000005</v>
      </c>
      <c r="R242" s="121">
        <v>0.57399999999999995</v>
      </c>
      <c r="S242" s="121"/>
      <c r="T242" s="121"/>
    </row>
    <row r="243" spans="1:23" x14ac:dyDescent="0.25">
      <c r="A243" s="2" t="str">
        <f>'Population Definitions'!B5</f>
        <v>Gen 65+</v>
      </c>
      <c r="B243" s="82" t="s">
        <v>48</v>
      </c>
      <c r="C243" t="str">
        <f t="shared" si="15"/>
        <v>N.A.</v>
      </c>
      <c r="D243" s="2" t="s">
        <v>6</v>
      </c>
      <c r="P243" s="121">
        <v>0.61699999999999999</v>
      </c>
      <c r="Q243" s="121">
        <v>0.55800000000000005</v>
      </c>
      <c r="R243" s="121">
        <v>0.57399999999999995</v>
      </c>
      <c r="S243" s="121"/>
      <c r="T243" s="121"/>
    </row>
    <row r="244" spans="1:23" x14ac:dyDescent="0.25">
      <c r="A244" s="2" t="str">
        <f>'Population Definitions'!B6</f>
        <v>PLHIV 15-64</v>
      </c>
      <c r="B244" s="82" t="s">
        <v>48</v>
      </c>
      <c r="C244" t="str">
        <f t="shared" si="15"/>
        <v>N.A.</v>
      </c>
      <c r="D244" s="2" t="s">
        <v>6</v>
      </c>
      <c r="P244" s="121">
        <v>0.61699999999999999</v>
      </c>
      <c r="Q244" s="121">
        <v>0.55800000000000005</v>
      </c>
      <c r="R244" s="121">
        <v>0.57399999999999995</v>
      </c>
      <c r="S244" s="121"/>
      <c r="T244" s="121"/>
    </row>
    <row r="245" spans="1:23" x14ac:dyDescent="0.25">
      <c r="A245" s="2" t="str">
        <f>'Population Definitions'!B7</f>
        <v>PLHIV 65+</v>
      </c>
      <c r="B245" s="82" t="s">
        <v>48</v>
      </c>
      <c r="C245" t="str">
        <f t="shared" si="15"/>
        <v>N.A.</v>
      </c>
      <c r="D245" s="2" t="s">
        <v>6</v>
      </c>
      <c r="P245" s="121">
        <v>0.61699999999999999</v>
      </c>
      <c r="Q245" s="121">
        <v>0.55800000000000005</v>
      </c>
      <c r="R245" s="121">
        <v>0.57399999999999995</v>
      </c>
      <c r="S245" s="121"/>
      <c r="T245" s="121"/>
    </row>
    <row r="246" spans="1:23" x14ac:dyDescent="0.25">
      <c r="A246" s="2" t="str">
        <f>'Population Definitions'!B8</f>
        <v>Prisoners</v>
      </c>
      <c r="B246" s="82" t="s">
        <v>48</v>
      </c>
      <c r="C246" s="123">
        <v>0.37</v>
      </c>
      <c r="D246" s="2" t="s">
        <v>6</v>
      </c>
      <c r="P246" s="121"/>
      <c r="Q246" s="121"/>
      <c r="R246" s="121"/>
      <c r="S246" s="121"/>
      <c r="T246" s="121"/>
    </row>
    <row r="247" spans="1:23" x14ac:dyDescent="0.25">
      <c r="A247" s="2" t="str">
        <f>'Population Definitions'!B9</f>
        <v>PLHIV Prisoners</v>
      </c>
      <c r="B247" s="82" t="s">
        <v>48</v>
      </c>
      <c r="C247" s="123">
        <v>0.37</v>
      </c>
      <c r="D247" s="2" t="s">
        <v>6</v>
      </c>
      <c r="P247" s="121"/>
      <c r="Q247" s="121"/>
      <c r="R247" s="121"/>
      <c r="S247" s="121"/>
      <c r="T247" s="121"/>
    </row>
    <row r="248" spans="1:23" x14ac:dyDescent="0.25">
      <c r="A248" s="2" t="str">
        <f>'Population Definitions'!B10</f>
        <v>Health Care Workers</v>
      </c>
      <c r="B248" s="82" t="s">
        <v>48</v>
      </c>
      <c r="C248" s="123">
        <v>0.37</v>
      </c>
      <c r="D248" s="2" t="s">
        <v>6</v>
      </c>
      <c r="P248" s="121"/>
      <c r="Q248" s="121"/>
      <c r="R248" s="121"/>
      <c r="S248" s="121"/>
      <c r="T248" s="121"/>
    </row>
    <row r="249" spans="1:23" x14ac:dyDescent="0.25">
      <c r="A249" s="2" t="str">
        <f>'Population Definitions'!B11</f>
        <v>PLHIV Health Care Workers</v>
      </c>
      <c r="B249" s="82" t="s">
        <v>48</v>
      </c>
      <c r="C249" s="123">
        <v>0.37</v>
      </c>
      <c r="D249" s="2" t="s">
        <v>6</v>
      </c>
      <c r="P249" s="121"/>
      <c r="Q249" s="121"/>
      <c r="R249" s="121"/>
      <c r="S249" s="121"/>
      <c r="T249" s="121"/>
    </row>
    <row r="250" spans="1:23" x14ac:dyDescent="0.25">
      <c r="A250" s="2" t="str">
        <f>'Population Definitions'!B12</f>
        <v>Miners</v>
      </c>
      <c r="B250" s="82" t="s">
        <v>48</v>
      </c>
      <c r="C250" t="str">
        <f t="shared" si="15"/>
        <v>N.A.</v>
      </c>
      <c r="D250" s="2" t="s">
        <v>6</v>
      </c>
      <c r="P250" s="121"/>
      <c r="Q250" s="121"/>
      <c r="R250" s="121"/>
      <c r="S250" s="121"/>
      <c r="T250" s="122">
        <v>1</v>
      </c>
    </row>
    <row r="251" spans="1:23" x14ac:dyDescent="0.25">
      <c r="A251" s="2" t="str">
        <f>'Population Definitions'!B13</f>
        <v>PLHIV Miners</v>
      </c>
      <c r="B251" s="82" t="s">
        <v>48</v>
      </c>
      <c r="C251" t="str">
        <f t="shared" si="15"/>
        <v>N.A.</v>
      </c>
      <c r="D251" s="2" t="s">
        <v>6</v>
      </c>
      <c r="P251" s="121"/>
      <c r="Q251" s="121"/>
      <c r="R251" s="121"/>
      <c r="S251" s="121"/>
      <c r="T251" s="121">
        <v>1</v>
      </c>
    </row>
    <row r="253" spans="1:23" x14ac:dyDescent="0.2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2" t="str">
        <f>'Population Definitions'!B2</f>
        <v>Gen 0-4</v>
      </c>
      <c r="B254" s="82" t="s">
        <v>48</v>
      </c>
      <c r="C254" t="str">
        <f t="shared" ref="C254:C259" si="16">IF(SUMPRODUCT(--(E254:W254&lt;&gt;""))=0,0,"N.A.")</f>
        <v>N.A.</v>
      </c>
      <c r="D254" s="2" t="s">
        <v>6</v>
      </c>
      <c r="N254" s="124"/>
      <c r="O254" s="124">
        <v>0.14285714285714285</v>
      </c>
      <c r="P254" s="124">
        <v>0.30769230769230771</v>
      </c>
      <c r="Q254" s="124"/>
      <c r="R254" s="124">
        <v>0.1111111111111111</v>
      </c>
      <c r="S254" s="124"/>
    </row>
    <row r="255" spans="1:23" x14ac:dyDescent="0.25">
      <c r="A255" s="2" t="str">
        <f>'Population Definitions'!B3</f>
        <v>Gen 5-14</v>
      </c>
      <c r="B255" s="82" t="s">
        <v>48</v>
      </c>
      <c r="C255" t="str">
        <f t="shared" si="16"/>
        <v>N.A.</v>
      </c>
      <c r="D255" s="2" t="s">
        <v>6</v>
      </c>
      <c r="N255" s="124">
        <v>0.26666666666666666</v>
      </c>
      <c r="O255" s="124"/>
      <c r="P255" s="124"/>
      <c r="Q255" s="124"/>
      <c r="R255" s="124"/>
      <c r="S255" s="124">
        <v>0.25</v>
      </c>
    </row>
    <row r="256" spans="1:23" x14ac:dyDescent="0.25">
      <c r="A256" s="2" t="str">
        <f>'Population Definitions'!B4</f>
        <v>Gen 15-64</v>
      </c>
      <c r="B256" s="82" t="s">
        <v>48</v>
      </c>
      <c r="C256" t="str">
        <f t="shared" si="16"/>
        <v>N.A.</v>
      </c>
      <c r="D256" s="2" t="s">
        <v>6</v>
      </c>
      <c r="N256" s="124">
        <v>0.41949152542372881</v>
      </c>
      <c r="O256" s="124">
        <v>0.39067656765676573</v>
      </c>
      <c r="P256" s="124"/>
      <c r="Q256" s="124"/>
      <c r="R256" s="124"/>
      <c r="S256" s="124">
        <v>0.47606130476061304</v>
      </c>
    </row>
    <row r="257" spans="1:23" x14ac:dyDescent="0.25">
      <c r="A257" s="2" t="str">
        <f>'Population Definitions'!B5</f>
        <v>Gen 65+</v>
      </c>
      <c r="B257" s="82" t="s">
        <v>48</v>
      </c>
      <c r="C257" t="str">
        <f t="shared" si="16"/>
        <v>N.A.</v>
      </c>
      <c r="D257" s="2" t="s">
        <v>6</v>
      </c>
      <c r="N257" s="124">
        <v>0.85451197053407002</v>
      </c>
      <c r="O257" s="124"/>
      <c r="P257" s="124"/>
      <c r="Q257" s="124"/>
      <c r="R257" s="124">
        <v>0.35436893203883496</v>
      </c>
      <c r="S257" s="124">
        <v>0.56666666666666665</v>
      </c>
    </row>
    <row r="258" spans="1:23" x14ac:dyDescent="0.25">
      <c r="A258" s="2" t="str">
        <f>'Population Definitions'!B6</f>
        <v>PLHIV 15-64</v>
      </c>
      <c r="B258" s="82" t="s">
        <v>48</v>
      </c>
      <c r="C258" t="str">
        <f t="shared" si="16"/>
        <v>N.A.</v>
      </c>
      <c r="D258" s="2" t="s">
        <v>6</v>
      </c>
      <c r="N258" s="124">
        <v>0.40434782608695652</v>
      </c>
      <c r="O258" s="124">
        <v>0.35303144925969948</v>
      </c>
      <c r="P258" s="124"/>
      <c r="Q258" s="124">
        <v>0.34559506076894847</v>
      </c>
      <c r="R258" s="124">
        <v>0.36291031419778325</v>
      </c>
      <c r="S258" s="124">
        <v>0.39774620483963036</v>
      </c>
    </row>
    <row r="259" spans="1:23" x14ac:dyDescent="0.25">
      <c r="A259" s="2" t="str">
        <f>'Population Definitions'!B7</f>
        <v>PLHIV 65+</v>
      </c>
      <c r="B259" s="82" t="s">
        <v>48</v>
      </c>
      <c r="C259" t="str">
        <f t="shared" si="16"/>
        <v>N.A.</v>
      </c>
      <c r="D259" s="2" t="s">
        <v>6</v>
      </c>
      <c r="N259" s="124">
        <v>0.66666666666666663</v>
      </c>
      <c r="O259" s="124"/>
      <c r="P259" s="124"/>
      <c r="Q259" s="124"/>
      <c r="R259" s="124"/>
      <c r="S259" s="124">
        <v>0.26666666666666666</v>
      </c>
    </row>
    <row r="260" spans="1:23" x14ac:dyDescent="0.25">
      <c r="A260" s="2" t="str">
        <f>'Population Definitions'!B8</f>
        <v>Prisoners</v>
      </c>
      <c r="B260" s="82" t="s">
        <v>48</v>
      </c>
      <c r="C260" s="125">
        <v>0.24</v>
      </c>
      <c r="D260" s="2" t="s">
        <v>6</v>
      </c>
    </row>
    <row r="261" spans="1:23" x14ac:dyDescent="0.25">
      <c r="A261" s="2" t="str">
        <f>'Population Definitions'!B9</f>
        <v>PLHIV Prisoners</v>
      </c>
      <c r="B261" s="82" t="s">
        <v>48</v>
      </c>
      <c r="C261" s="125">
        <v>0.24</v>
      </c>
      <c r="D261" s="2" t="s">
        <v>6</v>
      </c>
    </row>
    <row r="262" spans="1:23" x14ac:dyDescent="0.25">
      <c r="A262" s="2" t="str">
        <f>'Population Definitions'!B10</f>
        <v>Health Care Workers</v>
      </c>
      <c r="B262" s="82" t="s">
        <v>48</v>
      </c>
      <c r="C262" s="125">
        <v>0.24</v>
      </c>
      <c r="D262" s="2" t="s">
        <v>6</v>
      </c>
    </row>
    <row r="263" spans="1:23" x14ac:dyDescent="0.25">
      <c r="A263" s="2" t="str">
        <f>'Population Definitions'!B11</f>
        <v>PLHIV Health Care Workers</v>
      </c>
      <c r="B263" s="82" t="s">
        <v>48</v>
      </c>
      <c r="C263" s="125">
        <v>0.24</v>
      </c>
      <c r="D263" s="2" t="s">
        <v>6</v>
      </c>
    </row>
    <row r="264" spans="1:23" x14ac:dyDescent="0.25">
      <c r="A264" s="2" t="str">
        <f>'Population Definitions'!B12</f>
        <v>Miners</v>
      </c>
      <c r="B264" s="82" t="s">
        <v>48</v>
      </c>
      <c r="C264" s="125">
        <v>0.24</v>
      </c>
      <c r="D264" s="2" t="s">
        <v>6</v>
      </c>
    </row>
    <row r="265" spans="1:23" x14ac:dyDescent="0.25">
      <c r="A265" s="2" t="str">
        <f>'Population Definitions'!B13</f>
        <v>PLHIV Miners</v>
      </c>
      <c r="B265" s="82" t="s">
        <v>48</v>
      </c>
      <c r="C265" s="125">
        <v>0.24</v>
      </c>
      <c r="D265" s="2" t="s">
        <v>6</v>
      </c>
    </row>
    <row r="267" spans="1:23" x14ac:dyDescent="0.25">
      <c r="A267" s="1" t="s">
        <v>84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2" t="str">
        <f>'Population Definitions'!B2</f>
        <v>Gen 0-4</v>
      </c>
      <c r="B268" s="82" t="s">
        <v>48</v>
      </c>
      <c r="C268" t="str">
        <f t="shared" ref="C268:C273" si="17">IF(SUMPRODUCT(--(E268:W268&lt;&gt;""))=0,0,"N.A.")</f>
        <v>N.A.</v>
      </c>
      <c r="D268" s="2" t="s">
        <v>6</v>
      </c>
      <c r="N268" s="126"/>
      <c r="O268" s="126">
        <v>0.7142857142857143</v>
      </c>
      <c r="P268" s="126"/>
      <c r="Q268" s="126"/>
      <c r="R268" s="126">
        <v>0.88888888888888884</v>
      </c>
      <c r="S268" s="126"/>
    </row>
    <row r="269" spans="1:23" x14ac:dyDescent="0.25">
      <c r="A269" s="2" t="str">
        <f>'Population Definitions'!B3</f>
        <v>Gen 5-14</v>
      </c>
      <c r="B269" s="82" t="s">
        <v>48</v>
      </c>
      <c r="C269" t="str">
        <f t="shared" si="17"/>
        <v>N.A.</v>
      </c>
      <c r="D269" s="2" t="s">
        <v>6</v>
      </c>
      <c r="N269" s="126">
        <v>0.66666666666666663</v>
      </c>
      <c r="O269" s="126"/>
      <c r="P269" s="126"/>
      <c r="Q269" s="126">
        <v>0.7142857142857143</v>
      </c>
      <c r="R269" s="126"/>
      <c r="S269" s="126">
        <v>0.55000000000000004</v>
      </c>
    </row>
    <row r="270" spans="1:23" x14ac:dyDescent="0.25">
      <c r="A270" s="2" t="str">
        <f>'Population Definitions'!B4</f>
        <v>Gen 15-64</v>
      </c>
      <c r="B270" s="82" t="s">
        <v>48</v>
      </c>
      <c r="C270" t="str">
        <f t="shared" si="17"/>
        <v>N.A.</v>
      </c>
      <c r="D270" s="2" t="s">
        <v>6</v>
      </c>
      <c r="N270" s="126"/>
      <c r="O270" s="126"/>
      <c r="P270" s="126">
        <v>0.5981219279583303</v>
      </c>
      <c r="Q270" s="126">
        <v>0.58178894164496853</v>
      </c>
      <c r="R270" s="126">
        <v>0.52494593276911738</v>
      </c>
      <c r="S270" s="126">
        <v>0.42567224759005584</v>
      </c>
    </row>
    <row r="271" spans="1:23" x14ac:dyDescent="0.25">
      <c r="A271" s="2" t="str">
        <f>'Population Definitions'!B5</f>
        <v>Gen 65+</v>
      </c>
      <c r="B271" s="82" t="s">
        <v>48</v>
      </c>
      <c r="C271" t="str">
        <f t="shared" si="17"/>
        <v>N.A.</v>
      </c>
      <c r="D271" s="2" t="s">
        <v>6</v>
      </c>
      <c r="N271" s="126">
        <v>0.14548802946593004</v>
      </c>
      <c r="O271" s="126"/>
      <c r="P271" s="126">
        <v>0.17025862068965519</v>
      </c>
      <c r="Q271" s="126"/>
      <c r="R271" s="126"/>
      <c r="S271" s="126">
        <v>0.2</v>
      </c>
    </row>
    <row r="272" spans="1:23" x14ac:dyDescent="0.25">
      <c r="A272" s="2" t="str">
        <f>'Population Definitions'!B6</f>
        <v>PLHIV 15-64</v>
      </c>
      <c r="B272" s="82" t="s">
        <v>48</v>
      </c>
      <c r="C272" t="str">
        <f t="shared" si="17"/>
        <v>N.A.</v>
      </c>
      <c r="D272" s="2" t="s">
        <v>6</v>
      </c>
      <c r="N272" s="126">
        <v>0.3536231884057971</v>
      </c>
      <c r="O272" s="126">
        <v>0.42502972009078133</v>
      </c>
      <c r="P272" s="126"/>
      <c r="Q272" s="126">
        <v>0.46024652980161046</v>
      </c>
      <c r="R272" s="126">
        <v>0.38980797528137756</v>
      </c>
      <c r="S272" s="126">
        <v>0.40658313236167903</v>
      </c>
    </row>
    <row r="273" spans="1:23" x14ac:dyDescent="0.25">
      <c r="A273" s="2" t="str">
        <f>'Population Definitions'!B7</f>
        <v>PLHIV 65+</v>
      </c>
      <c r="B273" s="82" t="s">
        <v>48</v>
      </c>
      <c r="C273" t="str">
        <f t="shared" si="17"/>
        <v>N.A.</v>
      </c>
      <c r="D273" s="2" t="s">
        <v>6</v>
      </c>
      <c r="N273" s="126">
        <v>0.33333333333333331</v>
      </c>
      <c r="O273" s="126"/>
      <c r="P273" s="126"/>
      <c r="Q273" s="126"/>
      <c r="R273" s="126">
        <v>0.34693877551020408</v>
      </c>
      <c r="S273" s="126">
        <v>0.4</v>
      </c>
    </row>
    <row r="274" spans="1:23" x14ac:dyDescent="0.25">
      <c r="A274" s="2" t="str">
        <f>'Population Definitions'!B8</f>
        <v>Prisoners</v>
      </c>
      <c r="B274" s="82" t="s">
        <v>48</v>
      </c>
      <c r="C274" s="127">
        <v>0.52</v>
      </c>
      <c r="D274" s="2" t="s">
        <v>6</v>
      </c>
    </row>
    <row r="275" spans="1:23" x14ac:dyDescent="0.25">
      <c r="A275" s="2" t="str">
        <f>'Population Definitions'!B9</f>
        <v>PLHIV Prisoners</v>
      </c>
      <c r="B275" s="82" t="s">
        <v>48</v>
      </c>
      <c r="C275" s="127">
        <v>0.52</v>
      </c>
      <c r="D275" s="2" t="s">
        <v>6</v>
      </c>
    </row>
    <row r="276" spans="1:23" x14ac:dyDescent="0.25">
      <c r="A276" s="2" t="str">
        <f>'Population Definitions'!B10</f>
        <v>Health Care Workers</v>
      </c>
      <c r="B276" s="82" t="s">
        <v>48</v>
      </c>
      <c r="C276" s="127">
        <v>0.52</v>
      </c>
      <c r="D276" s="2" t="s">
        <v>6</v>
      </c>
    </row>
    <row r="277" spans="1:23" x14ac:dyDescent="0.25">
      <c r="A277" s="2" t="str">
        <f>'Population Definitions'!B11</f>
        <v>PLHIV Health Care Workers</v>
      </c>
      <c r="B277" s="82" t="s">
        <v>48</v>
      </c>
      <c r="C277" s="127">
        <v>0.52</v>
      </c>
      <c r="D277" s="2" t="s">
        <v>6</v>
      </c>
    </row>
    <row r="278" spans="1:23" x14ac:dyDescent="0.25">
      <c r="A278" s="2" t="str">
        <f>'Population Definitions'!B12</f>
        <v>Miners</v>
      </c>
      <c r="B278" s="82" t="s">
        <v>48</v>
      </c>
      <c r="C278" s="127">
        <v>0.52</v>
      </c>
      <c r="D278" s="2" t="s">
        <v>6</v>
      </c>
    </row>
    <row r="279" spans="1:23" x14ac:dyDescent="0.25">
      <c r="A279" s="2" t="str">
        <f>'Population Definitions'!B13</f>
        <v>PLHIV Miners</v>
      </c>
      <c r="B279" s="82" t="s">
        <v>48</v>
      </c>
      <c r="C279" s="127">
        <v>0.52</v>
      </c>
      <c r="D279" s="2" t="s">
        <v>6</v>
      </c>
    </row>
    <row r="281" spans="1:23" x14ac:dyDescent="0.25">
      <c r="A281" s="1" t="s">
        <v>85</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2" t="str">
        <f>'Population Definitions'!B2</f>
        <v>Gen 0-4</v>
      </c>
      <c r="B282" s="82" t="s">
        <v>48</v>
      </c>
      <c r="C282" s="129">
        <v>0.59</v>
      </c>
      <c r="D282" s="2" t="s">
        <v>6</v>
      </c>
    </row>
    <row r="283" spans="1:23" x14ac:dyDescent="0.25">
      <c r="A283" s="2" t="str">
        <f>'Population Definitions'!B3</f>
        <v>Gen 5-14</v>
      </c>
      <c r="B283" s="82" t="s">
        <v>48</v>
      </c>
      <c r="C283" s="129">
        <v>0.59</v>
      </c>
      <c r="D283" s="2" t="s">
        <v>6</v>
      </c>
    </row>
    <row r="284" spans="1:23" x14ac:dyDescent="0.25">
      <c r="A284" s="2" t="str">
        <f>'Population Definitions'!B4</f>
        <v>Gen 15-64</v>
      </c>
      <c r="B284" s="82" t="s">
        <v>48</v>
      </c>
      <c r="C284" s="129" t="s">
        <v>41</v>
      </c>
      <c r="D284" s="2" t="s">
        <v>6</v>
      </c>
      <c r="L284" s="128">
        <v>0.33098598364479603</v>
      </c>
      <c r="M284" s="128"/>
      <c r="N284" s="128"/>
      <c r="O284" s="128"/>
      <c r="P284" s="128"/>
      <c r="Q284" s="128">
        <v>0.59879784637283007</v>
      </c>
      <c r="R284" s="128"/>
      <c r="S284" s="128">
        <v>0.6687151410712604</v>
      </c>
      <c r="T284" s="128"/>
    </row>
    <row r="285" spans="1:23" x14ac:dyDescent="0.25">
      <c r="A285" s="2" t="str">
        <f>'Population Definitions'!B5</f>
        <v>Gen 65+</v>
      </c>
      <c r="B285" s="82" t="s">
        <v>48</v>
      </c>
      <c r="C285" s="129" t="s">
        <v>41</v>
      </c>
      <c r="D285" s="2" t="s">
        <v>6</v>
      </c>
      <c r="L285" s="128"/>
      <c r="M285" s="128"/>
      <c r="N285" s="128"/>
      <c r="O285" s="128">
        <v>0.89302372102225125</v>
      </c>
      <c r="P285" s="128"/>
      <c r="Q285" s="128"/>
      <c r="R285" s="128"/>
      <c r="S285" s="128"/>
      <c r="T285" s="128"/>
    </row>
    <row r="286" spans="1:23" x14ac:dyDescent="0.25">
      <c r="A286" s="2" t="str">
        <f>'Population Definitions'!B6</f>
        <v>PLHIV 15-64</v>
      </c>
      <c r="B286" s="82" t="s">
        <v>48</v>
      </c>
      <c r="C286" s="129" t="s">
        <v>41</v>
      </c>
      <c r="D286" s="2" t="s">
        <v>6</v>
      </c>
      <c r="L286" s="128">
        <v>0.33098598364479542</v>
      </c>
      <c r="M286" s="128"/>
      <c r="N286" s="128"/>
      <c r="O286" s="128"/>
      <c r="P286" s="128">
        <v>0.65734297223736105</v>
      </c>
      <c r="Q286" s="128">
        <v>0.77117904457106845</v>
      </c>
      <c r="R286" s="128"/>
      <c r="S286" s="128"/>
      <c r="T286" s="128"/>
    </row>
    <row r="287" spans="1:23" x14ac:dyDescent="0.25">
      <c r="A287" s="2" t="str">
        <f>'Population Definitions'!B7</f>
        <v>PLHIV 65+</v>
      </c>
      <c r="B287" s="82" t="s">
        <v>48</v>
      </c>
      <c r="C287" s="129">
        <v>0.59</v>
      </c>
      <c r="D287" s="2" t="s">
        <v>6</v>
      </c>
      <c r="L287" s="128"/>
      <c r="M287" s="128"/>
      <c r="N287" s="128"/>
      <c r="O287" s="128"/>
      <c r="P287" s="128"/>
      <c r="Q287" s="128"/>
      <c r="R287" s="128"/>
      <c r="S287" s="128"/>
      <c r="T287" s="128"/>
    </row>
    <row r="288" spans="1:23" x14ac:dyDescent="0.25">
      <c r="A288" s="2" t="str">
        <f>'Population Definitions'!B8</f>
        <v>Prisoners</v>
      </c>
      <c r="B288" s="82" t="s">
        <v>48</v>
      </c>
      <c r="C288" s="129">
        <v>0.59</v>
      </c>
      <c r="D288" s="2" t="s">
        <v>6</v>
      </c>
      <c r="L288" s="128"/>
      <c r="M288" s="128"/>
      <c r="N288" s="128"/>
      <c r="O288" s="128"/>
      <c r="P288" s="128"/>
      <c r="Q288" s="128"/>
      <c r="R288" s="128"/>
      <c r="S288" s="128"/>
      <c r="T288" s="128"/>
    </row>
    <row r="289" spans="1:23" x14ac:dyDescent="0.25">
      <c r="A289" s="2" t="str">
        <f>'Population Definitions'!B9</f>
        <v>PLHIV Prisoners</v>
      </c>
      <c r="B289" s="82" t="s">
        <v>48</v>
      </c>
      <c r="C289" s="129">
        <v>0.59</v>
      </c>
      <c r="D289" s="2" t="s">
        <v>6</v>
      </c>
      <c r="L289" s="128"/>
      <c r="M289" s="128"/>
      <c r="N289" s="128"/>
      <c r="O289" s="128"/>
      <c r="P289" s="128"/>
      <c r="Q289" s="128"/>
      <c r="R289" s="128"/>
      <c r="S289" s="128"/>
      <c r="T289" s="128"/>
    </row>
    <row r="290" spans="1:23" x14ac:dyDescent="0.25">
      <c r="A290" s="2" t="str">
        <f>'Population Definitions'!B10</f>
        <v>Health Care Workers</v>
      </c>
      <c r="B290" s="82" t="s">
        <v>48</v>
      </c>
      <c r="C290" s="129">
        <v>0.59</v>
      </c>
      <c r="D290" s="2" t="s">
        <v>6</v>
      </c>
      <c r="L290" s="128"/>
      <c r="M290" s="128"/>
      <c r="N290" s="128"/>
      <c r="O290" s="128"/>
      <c r="P290" s="128"/>
      <c r="Q290" s="128"/>
      <c r="R290" s="128"/>
      <c r="S290" s="128"/>
      <c r="T290" s="128"/>
    </row>
    <row r="291" spans="1:23" x14ac:dyDescent="0.25">
      <c r="A291" s="2" t="str">
        <f>'Population Definitions'!B11</f>
        <v>PLHIV Health Care Workers</v>
      </c>
      <c r="B291" s="82" t="s">
        <v>48</v>
      </c>
      <c r="C291" s="129">
        <v>0.59</v>
      </c>
      <c r="D291" s="2" t="s">
        <v>6</v>
      </c>
      <c r="L291" s="128"/>
      <c r="M291" s="128"/>
      <c r="N291" s="128"/>
      <c r="O291" s="128"/>
      <c r="P291" s="128"/>
      <c r="Q291" s="128"/>
      <c r="R291" s="128"/>
      <c r="S291" s="128"/>
      <c r="T291" s="128"/>
    </row>
    <row r="292" spans="1:23" x14ac:dyDescent="0.25">
      <c r="A292" s="2" t="str">
        <f>'Population Definitions'!B12</f>
        <v>Miners</v>
      </c>
      <c r="B292" s="82" t="s">
        <v>48</v>
      </c>
      <c r="C292" s="129" t="s">
        <v>41</v>
      </c>
      <c r="D292" s="2" t="s">
        <v>6</v>
      </c>
      <c r="L292" s="128"/>
      <c r="M292" s="128"/>
      <c r="N292" s="128"/>
      <c r="O292" s="128"/>
      <c r="P292" s="128"/>
      <c r="Q292" s="128"/>
      <c r="R292" s="128"/>
      <c r="S292" s="128"/>
      <c r="T292" s="128">
        <v>0.8</v>
      </c>
    </row>
    <row r="293" spans="1:23" x14ac:dyDescent="0.25">
      <c r="A293" s="2" t="str">
        <f>'Population Definitions'!B13</f>
        <v>PLHIV Miners</v>
      </c>
      <c r="B293" s="82" t="s">
        <v>48</v>
      </c>
      <c r="C293" s="129" t="s">
        <v>41</v>
      </c>
      <c r="D293" s="2" t="s">
        <v>6</v>
      </c>
      <c r="L293" s="128"/>
      <c r="M293" s="128"/>
      <c r="N293" s="128"/>
      <c r="O293" s="128"/>
      <c r="P293" s="128"/>
      <c r="Q293" s="128"/>
      <c r="R293" s="128"/>
      <c r="S293" s="128"/>
      <c r="T293" s="128">
        <v>0.8</v>
      </c>
    </row>
    <row r="295" spans="1:23" x14ac:dyDescent="0.25">
      <c r="A295" s="1" t="s">
        <v>86</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2" t="str">
        <f>'Population Definitions'!B2</f>
        <v>Gen 0-4</v>
      </c>
      <c r="B296" s="82" t="s">
        <v>48</v>
      </c>
      <c r="C296" t="str">
        <f t="shared" ref="C296:C307" si="18">IF(SUMPRODUCT(--(E296:W296&lt;&gt;""))=0,0,"N.A.")</f>
        <v>N.A.</v>
      </c>
      <c r="D296" s="2" t="s">
        <v>6</v>
      </c>
      <c r="Q296" s="130">
        <v>0.81</v>
      </c>
      <c r="R296" s="130">
        <v>1</v>
      </c>
      <c r="S296" s="130"/>
      <c r="T296" s="130"/>
    </row>
    <row r="297" spans="1:23" x14ac:dyDescent="0.25">
      <c r="A297" s="2" t="str">
        <f>'Population Definitions'!B3</f>
        <v>Gen 5-14</v>
      </c>
      <c r="B297" s="82" t="s">
        <v>48</v>
      </c>
      <c r="C297" t="str">
        <f t="shared" si="18"/>
        <v>N.A.</v>
      </c>
      <c r="D297" s="2" t="s">
        <v>6</v>
      </c>
      <c r="Q297" s="130">
        <v>0.81</v>
      </c>
      <c r="R297" s="130">
        <v>1</v>
      </c>
      <c r="S297" s="130"/>
      <c r="T297" s="130"/>
    </row>
    <row r="298" spans="1:23" x14ac:dyDescent="0.25">
      <c r="A298" s="2" t="str">
        <f>'Population Definitions'!B4</f>
        <v>Gen 15-64</v>
      </c>
      <c r="B298" s="82" t="s">
        <v>48</v>
      </c>
      <c r="C298" t="str">
        <f t="shared" si="18"/>
        <v>N.A.</v>
      </c>
      <c r="D298" s="2" t="s">
        <v>6</v>
      </c>
      <c r="Q298" s="130">
        <v>0.81</v>
      </c>
      <c r="R298" s="130">
        <v>1</v>
      </c>
      <c r="S298" s="130"/>
      <c r="T298" s="130"/>
    </row>
    <row r="299" spans="1:23" x14ac:dyDescent="0.25">
      <c r="A299" s="2" t="str">
        <f>'Population Definitions'!B5</f>
        <v>Gen 65+</v>
      </c>
      <c r="B299" s="82" t="s">
        <v>48</v>
      </c>
      <c r="C299" t="str">
        <f t="shared" si="18"/>
        <v>N.A.</v>
      </c>
      <c r="D299" s="2" t="s">
        <v>6</v>
      </c>
      <c r="Q299" s="130">
        <v>0.81</v>
      </c>
      <c r="R299" s="130">
        <v>1</v>
      </c>
      <c r="S299" s="130"/>
      <c r="T299" s="130"/>
    </row>
    <row r="300" spans="1:23" x14ac:dyDescent="0.25">
      <c r="A300" s="2" t="str">
        <f>'Population Definitions'!B6</f>
        <v>PLHIV 15-64</v>
      </c>
      <c r="B300" s="82" t="s">
        <v>48</v>
      </c>
      <c r="C300" t="str">
        <f t="shared" si="18"/>
        <v>N.A.</v>
      </c>
      <c r="D300" s="2" t="s">
        <v>6</v>
      </c>
      <c r="Q300" s="130">
        <v>0.81</v>
      </c>
      <c r="R300" s="130">
        <v>1</v>
      </c>
      <c r="S300" s="130"/>
      <c r="T300" s="130"/>
    </row>
    <row r="301" spans="1:23" x14ac:dyDescent="0.25">
      <c r="A301" s="2" t="str">
        <f>'Population Definitions'!B7</f>
        <v>PLHIV 65+</v>
      </c>
      <c r="B301" s="82" t="s">
        <v>48</v>
      </c>
      <c r="C301" t="str">
        <f t="shared" si="18"/>
        <v>N.A.</v>
      </c>
      <c r="D301" s="2" t="s">
        <v>6</v>
      </c>
      <c r="Q301" s="130">
        <v>0.81</v>
      </c>
      <c r="R301" s="130">
        <v>1</v>
      </c>
      <c r="S301" s="130"/>
      <c r="T301" s="130"/>
    </row>
    <row r="302" spans="1:23" x14ac:dyDescent="0.25">
      <c r="A302" s="2" t="str">
        <f>'Population Definitions'!B8</f>
        <v>Prisoners</v>
      </c>
      <c r="B302" s="82" t="s">
        <v>48</v>
      </c>
      <c r="C302" s="131">
        <v>0.37</v>
      </c>
      <c r="D302" s="2" t="s">
        <v>6</v>
      </c>
      <c r="Q302" s="130"/>
      <c r="R302" s="130"/>
      <c r="S302" s="130"/>
      <c r="T302" s="130"/>
    </row>
    <row r="303" spans="1:23" x14ac:dyDescent="0.25">
      <c r="A303" s="2" t="str">
        <f>'Population Definitions'!B9</f>
        <v>PLHIV Prisoners</v>
      </c>
      <c r="B303" s="82" t="s">
        <v>48</v>
      </c>
      <c r="C303" s="131">
        <v>0.37</v>
      </c>
      <c r="D303" s="2" t="s">
        <v>6</v>
      </c>
      <c r="Q303" s="130"/>
      <c r="R303" s="130"/>
      <c r="S303" s="130"/>
      <c r="T303" s="130"/>
    </row>
    <row r="304" spans="1:23" x14ac:dyDescent="0.25">
      <c r="A304" s="2" t="str">
        <f>'Population Definitions'!B10</f>
        <v>Health Care Workers</v>
      </c>
      <c r="B304" s="82" t="s">
        <v>48</v>
      </c>
      <c r="C304" s="131">
        <v>0.37</v>
      </c>
      <c r="D304" s="2" t="s">
        <v>6</v>
      </c>
      <c r="Q304" s="130"/>
      <c r="R304" s="130"/>
      <c r="S304" s="130"/>
      <c r="T304" s="130"/>
    </row>
    <row r="305" spans="1:23" x14ac:dyDescent="0.25">
      <c r="A305" s="2" t="str">
        <f>'Population Definitions'!B11</f>
        <v>PLHIV Health Care Workers</v>
      </c>
      <c r="B305" s="82" t="s">
        <v>48</v>
      </c>
      <c r="C305" s="131">
        <v>0.37</v>
      </c>
      <c r="D305" s="2" t="s">
        <v>6</v>
      </c>
      <c r="Q305" s="130"/>
      <c r="R305" s="130"/>
      <c r="S305" s="130"/>
      <c r="T305" s="130"/>
    </row>
    <row r="306" spans="1:23" x14ac:dyDescent="0.25">
      <c r="A306" s="2" t="str">
        <f>'Population Definitions'!B12</f>
        <v>Miners</v>
      </c>
      <c r="B306" s="82" t="s">
        <v>48</v>
      </c>
      <c r="C306" t="str">
        <f t="shared" si="18"/>
        <v>N.A.</v>
      </c>
      <c r="D306" s="2" t="s">
        <v>6</v>
      </c>
      <c r="Q306" s="130"/>
      <c r="R306" s="130"/>
      <c r="S306" s="130"/>
      <c r="T306" s="130">
        <v>0.75</v>
      </c>
    </row>
    <row r="307" spans="1:23" x14ac:dyDescent="0.25">
      <c r="A307" s="2" t="str">
        <f>'Population Definitions'!B13</f>
        <v>PLHIV Miners</v>
      </c>
      <c r="B307" s="82" t="s">
        <v>48</v>
      </c>
      <c r="C307" t="str">
        <f t="shared" si="18"/>
        <v>N.A.</v>
      </c>
      <c r="D307" s="2" t="s">
        <v>6</v>
      </c>
      <c r="Q307" s="130"/>
      <c r="R307" s="130"/>
      <c r="S307" s="130"/>
      <c r="T307" s="130">
        <v>0.75</v>
      </c>
    </row>
    <row r="309" spans="1:23" x14ac:dyDescent="0.25">
      <c r="A309" s="1" t="s">
        <v>87</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25">
      <c r="A310" s="2" t="str">
        <f>'Population Definitions'!B2</f>
        <v>Gen 0-4</v>
      </c>
      <c r="B310" s="82" t="s">
        <v>48</v>
      </c>
      <c r="C310" s="134">
        <v>0.44</v>
      </c>
      <c r="D310" s="2" t="s">
        <v>6</v>
      </c>
    </row>
    <row r="311" spans="1:23" x14ac:dyDescent="0.25">
      <c r="A311" s="2" t="str">
        <f>'Population Definitions'!B3</f>
        <v>Gen 5-14</v>
      </c>
      <c r="B311" s="82" t="s">
        <v>48</v>
      </c>
      <c r="C311" s="134">
        <v>0.44</v>
      </c>
      <c r="D311" s="2" t="s">
        <v>6</v>
      </c>
    </row>
    <row r="312" spans="1:23" x14ac:dyDescent="0.25">
      <c r="A312" s="2" t="str">
        <f>'Population Definitions'!B4</f>
        <v>Gen 15-64</v>
      </c>
      <c r="B312" s="82" t="s">
        <v>48</v>
      </c>
      <c r="C312" s="134" t="s">
        <v>41</v>
      </c>
      <c r="D312" s="2" t="s">
        <v>6</v>
      </c>
      <c r="N312" s="132"/>
      <c r="O312" s="132">
        <v>0.79564495499999999</v>
      </c>
      <c r="P312" s="132">
        <v>0.79797633300000004</v>
      </c>
    </row>
    <row r="313" spans="1:23" x14ac:dyDescent="0.25">
      <c r="A313" s="2" t="str">
        <f>'Population Definitions'!B5</f>
        <v>Gen 65+</v>
      </c>
      <c r="B313" s="82" t="s">
        <v>48</v>
      </c>
      <c r="C313" s="134" t="s">
        <v>41</v>
      </c>
      <c r="D313" s="2" t="s">
        <v>6</v>
      </c>
      <c r="N313" s="132">
        <v>0.25816993500000002</v>
      </c>
      <c r="O313" s="132"/>
      <c r="P313" s="132"/>
    </row>
    <row r="314" spans="1:23" x14ac:dyDescent="0.25">
      <c r="A314" s="2" t="str">
        <f>'Population Definitions'!B6</f>
        <v>PLHIV 15-64</v>
      </c>
      <c r="B314" s="82" t="s">
        <v>48</v>
      </c>
      <c r="C314" s="134" t="s">
        <v>41</v>
      </c>
      <c r="D314" s="2" t="s">
        <v>6</v>
      </c>
      <c r="N314" s="132"/>
      <c r="O314" s="132"/>
      <c r="P314" s="132">
        <v>0.83095587000000004</v>
      </c>
    </row>
    <row r="315" spans="1:23" x14ac:dyDescent="0.25">
      <c r="A315" s="2" t="str">
        <f>'Population Definitions'!B7</f>
        <v>PLHIV 65+</v>
      </c>
      <c r="B315" s="82" t="s">
        <v>48</v>
      </c>
      <c r="C315" s="134">
        <v>0.44</v>
      </c>
      <c r="D315" s="2" t="s">
        <v>6</v>
      </c>
    </row>
    <row r="316" spans="1:23" x14ac:dyDescent="0.25">
      <c r="A316" s="2" t="str">
        <f>'Population Definitions'!B8</f>
        <v>Prisoners</v>
      </c>
      <c r="B316" s="82" t="s">
        <v>48</v>
      </c>
      <c r="C316" s="134">
        <v>0.44</v>
      </c>
      <c r="D316" s="2" t="s">
        <v>6</v>
      </c>
    </row>
    <row r="317" spans="1:23" x14ac:dyDescent="0.25">
      <c r="A317" s="2" t="str">
        <f>'Population Definitions'!B9</f>
        <v>PLHIV Prisoners</v>
      </c>
      <c r="B317" s="82" t="s">
        <v>48</v>
      </c>
      <c r="C317" s="134">
        <v>0.44</v>
      </c>
      <c r="D317" s="2" t="s">
        <v>6</v>
      </c>
    </row>
    <row r="318" spans="1:23" x14ac:dyDescent="0.25">
      <c r="A318" s="2" t="str">
        <f>'Population Definitions'!B10</f>
        <v>Health Care Workers</v>
      </c>
      <c r="B318" s="82" t="s">
        <v>48</v>
      </c>
      <c r="C318" s="134">
        <v>0.44</v>
      </c>
      <c r="D318" s="2" t="s">
        <v>6</v>
      </c>
    </row>
    <row r="319" spans="1:23" x14ac:dyDescent="0.25">
      <c r="A319" s="2" t="str">
        <f>'Population Definitions'!B11</f>
        <v>PLHIV Health Care Workers</v>
      </c>
      <c r="B319" s="82" t="s">
        <v>48</v>
      </c>
      <c r="C319" s="134">
        <v>0.44</v>
      </c>
      <c r="D319" s="2" t="s">
        <v>6</v>
      </c>
    </row>
    <row r="320" spans="1:23" x14ac:dyDescent="0.25">
      <c r="A320" s="2" t="str">
        <f>'Population Definitions'!B12</f>
        <v>Miners</v>
      </c>
      <c r="B320" s="82" t="s">
        <v>48</v>
      </c>
      <c r="C320" s="134">
        <v>0.44</v>
      </c>
      <c r="D320" s="2" t="s">
        <v>6</v>
      </c>
    </row>
    <row r="321" spans="1:23" x14ac:dyDescent="0.25">
      <c r="A321" s="2" t="str">
        <f>'Population Definitions'!B13</f>
        <v>PLHIV Miners</v>
      </c>
      <c r="B321" s="82" t="s">
        <v>48</v>
      </c>
      <c r="C321" s="134">
        <v>0.44</v>
      </c>
      <c r="D321" s="2" t="s">
        <v>6</v>
      </c>
    </row>
    <row r="323" spans="1:23" x14ac:dyDescent="0.25">
      <c r="A323" s="1" t="s">
        <v>88</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25">
      <c r="A324" s="2" t="str">
        <f>'Population Definitions'!B2</f>
        <v>Gen 0-4</v>
      </c>
      <c r="B324" s="82" t="s">
        <v>48</v>
      </c>
      <c r="C324" s="135">
        <v>0.28000000000000003</v>
      </c>
      <c r="D324" s="2" t="s">
        <v>6</v>
      </c>
    </row>
    <row r="325" spans="1:23" x14ac:dyDescent="0.25">
      <c r="A325" s="2" t="str">
        <f>'Population Definitions'!B3</f>
        <v>Gen 5-14</v>
      </c>
      <c r="B325" s="82" t="s">
        <v>48</v>
      </c>
      <c r="C325" s="135">
        <v>0.28000000000000003</v>
      </c>
      <c r="D325" s="2" t="s">
        <v>6</v>
      </c>
    </row>
    <row r="326" spans="1:23" x14ac:dyDescent="0.25">
      <c r="A326" s="2" t="str">
        <f>'Population Definitions'!B4</f>
        <v>Gen 15-64</v>
      </c>
      <c r="B326" s="82" t="s">
        <v>48</v>
      </c>
      <c r="C326" s="135" t="s">
        <v>41</v>
      </c>
      <c r="D326" s="2" t="s">
        <v>6</v>
      </c>
      <c r="O326" s="133">
        <v>0.13574660633484162</v>
      </c>
      <c r="P326" s="133"/>
      <c r="Q326" s="133">
        <v>0.5714285714285714</v>
      </c>
      <c r="R326" s="133">
        <v>0.68</v>
      </c>
      <c r="S326" s="133">
        <v>0.62727272727272732</v>
      </c>
    </row>
    <row r="327" spans="1:23" x14ac:dyDescent="0.25">
      <c r="A327" s="2" t="str">
        <f>'Population Definitions'!B5</f>
        <v>Gen 65+</v>
      </c>
      <c r="B327" s="82" t="s">
        <v>48</v>
      </c>
      <c r="C327" s="135">
        <v>0.28000000000000003</v>
      </c>
      <c r="D327" s="2" t="s">
        <v>6</v>
      </c>
      <c r="O327" s="133"/>
      <c r="P327" s="133"/>
      <c r="Q327" s="133"/>
      <c r="R327" s="133"/>
      <c r="S327" s="133"/>
    </row>
    <row r="328" spans="1:23" x14ac:dyDescent="0.25">
      <c r="A328" s="2" t="str">
        <f>'Population Definitions'!B6</f>
        <v>PLHIV 15-64</v>
      </c>
      <c r="B328" s="82" t="s">
        <v>48</v>
      </c>
      <c r="C328" s="135" t="s">
        <v>41</v>
      </c>
      <c r="D328" s="2" t="s">
        <v>6</v>
      </c>
      <c r="O328" s="133"/>
      <c r="P328" s="133">
        <v>0.33333333333333331</v>
      </c>
      <c r="Q328" s="133"/>
      <c r="R328" s="133">
        <v>0.39130434782608697</v>
      </c>
      <c r="S328" s="133">
        <v>0.41417910447761191</v>
      </c>
    </row>
    <row r="329" spans="1:23" x14ac:dyDescent="0.25">
      <c r="A329" s="2" t="str">
        <f>'Population Definitions'!B7</f>
        <v>PLHIV 65+</v>
      </c>
      <c r="B329" s="82" t="s">
        <v>48</v>
      </c>
      <c r="C329" s="135">
        <v>0.28000000000000003</v>
      </c>
      <c r="D329" s="2" t="s">
        <v>6</v>
      </c>
    </row>
    <row r="330" spans="1:23" x14ac:dyDescent="0.25">
      <c r="A330" s="2" t="str">
        <f>'Population Definitions'!B8</f>
        <v>Prisoners</v>
      </c>
      <c r="B330" s="82" t="s">
        <v>48</v>
      </c>
      <c r="C330" s="135">
        <v>0.28000000000000003</v>
      </c>
      <c r="D330" s="2" t="s">
        <v>6</v>
      </c>
    </row>
    <row r="331" spans="1:23" x14ac:dyDescent="0.25">
      <c r="A331" s="2" t="str">
        <f>'Population Definitions'!B9</f>
        <v>PLHIV Prisoners</v>
      </c>
      <c r="B331" s="82" t="s">
        <v>48</v>
      </c>
      <c r="C331" s="135">
        <v>0.28000000000000003</v>
      </c>
      <c r="D331" s="2" t="s">
        <v>6</v>
      </c>
    </row>
    <row r="332" spans="1:23" x14ac:dyDescent="0.25">
      <c r="A332" s="2" t="str">
        <f>'Population Definitions'!B10</f>
        <v>Health Care Workers</v>
      </c>
      <c r="B332" s="82" t="s">
        <v>48</v>
      </c>
      <c r="C332" s="135">
        <v>0.28000000000000003</v>
      </c>
      <c r="D332" s="2" t="s">
        <v>6</v>
      </c>
    </row>
    <row r="333" spans="1:23" x14ac:dyDescent="0.25">
      <c r="A333" s="2" t="str">
        <f>'Population Definitions'!B11</f>
        <v>PLHIV Health Care Workers</v>
      </c>
      <c r="B333" s="82" t="s">
        <v>48</v>
      </c>
      <c r="C333" s="135">
        <v>0.28000000000000003</v>
      </c>
      <c r="D333" s="2" t="s">
        <v>6</v>
      </c>
    </row>
    <row r="334" spans="1:23" x14ac:dyDescent="0.25">
      <c r="A334" s="2" t="str">
        <f>'Population Definitions'!B12</f>
        <v>Miners</v>
      </c>
      <c r="B334" s="82" t="s">
        <v>48</v>
      </c>
      <c r="C334" s="135">
        <v>0.28000000000000003</v>
      </c>
      <c r="D334" s="2" t="s">
        <v>6</v>
      </c>
    </row>
    <row r="335" spans="1:23" x14ac:dyDescent="0.25">
      <c r="A335" s="2" t="str">
        <f>'Population Definitions'!B13</f>
        <v>PLHIV Miners</v>
      </c>
      <c r="B335" s="82" t="s">
        <v>48</v>
      </c>
      <c r="C335" s="135">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9" workbookViewId="0">
      <selection activeCell="B128" sqref="B128:B139"/>
    </sheetView>
  </sheetViews>
  <sheetFormatPr defaultRowHeight="15" x14ac:dyDescent="0.25"/>
  <cols>
    <col min="1" max="1" width="50.7109375" customWidth="1"/>
    <col min="2" max="2" width="15.7109375" customWidth="1"/>
    <col min="3" max="3" width="10.7109375" customWidth="1"/>
  </cols>
  <sheetData>
    <row r="1" spans="1:23" x14ac:dyDescent="0.25">
      <c r="A1" s="1" t="s">
        <v>89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s="143" t="s">
        <v>48</v>
      </c>
      <c r="C2" s="136">
        <v>0.03</v>
      </c>
      <c r="D2" s="2" t="s">
        <v>6</v>
      </c>
    </row>
    <row r="3" spans="1:23" x14ac:dyDescent="0.25">
      <c r="A3" s="2" t="str">
        <f>'Population Definitions'!B3</f>
        <v>Gen 5-14</v>
      </c>
      <c r="B3" s="143" t="s">
        <v>48</v>
      </c>
      <c r="C3" s="136">
        <v>0.03</v>
      </c>
      <c r="D3" s="2" t="s">
        <v>6</v>
      </c>
    </row>
    <row r="4" spans="1:23" x14ac:dyDescent="0.25">
      <c r="A4" s="2" t="str">
        <f>'Population Definitions'!B4</f>
        <v>Gen 15-64</v>
      </c>
      <c r="B4" s="143" t="s">
        <v>48</v>
      </c>
      <c r="C4" s="136">
        <v>0.03</v>
      </c>
      <c r="D4" s="2" t="s">
        <v>6</v>
      </c>
    </row>
    <row r="5" spans="1:23" x14ac:dyDescent="0.25">
      <c r="A5" s="2" t="str">
        <f>'Population Definitions'!B5</f>
        <v>Gen 65+</v>
      </c>
      <c r="B5" s="143" t="s">
        <v>48</v>
      </c>
      <c r="C5" s="136">
        <v>0.03</v>
      </c>
      <c r="D5" s="2" t="s">
        <v>6</v>
      </c>
    </row>
    <row r="6" spans="1:23" x14ac:dyDescent="0.25">
      <c r="A6" s="2" t="str">
        <f>'Population Definitions'!B6</f>
        <v>PLHIV 15-64</v>
      </c>
      <c r="B6" s="143" t="s">
        <v>48</v>
      </c>
      <c r="C6" s="136" t="s">
        <v>41</v>
      </c>
      <c r="D6" s="2" t="s">
        <v>6</v>
      </c>
      <c r="E6" s="137">
        <v>0</v>
      </c>
    </row>
    <row r="7" spans="1:23" x14ac:dyDescent="0.25">
      <c r="A7" s="2" t="str">
        <f>'Population Definitions'!B7</f>
        <v>PLHIV 65+</v>
      </c>
      <c r="B7" s="143" t="s">
        <v>48</v>
      </c>
      <c r="C7" s="136" t="s">
        <v>41</v>
      </c>
      <c r="D7" s="2" t="s">
        <v>6</v>
      </c>
      <c r="E7" s="137">
        <v>0</v>
      </c>
    </row>
    <row r="8" spans="1:23" x14ac:dyDescent="0.25">
      <c r="A8" s="2" t="str">
        <f>'Population Definitions'!B8</f>
        <v>Prisoners</v>
      </c>
      <c r="B8" s="143" t="s">
        <v>48</v>
      </c>
      <c r="C8" s="136">
        <v>0.03</v>
      </c>
      <c r="D8" s="2" t="s">
        <v>6</v>
      </c>
      <c r="E8" s="137"/>
    </row>
    <row r="9" spans="1:23" x14ac:dyDescent="0.25">
      <c r="A9" s="2" t="str">
        <f>'Population Definitions'!B9</f>
        <v>PLHIV Prisoners</v>
      </c>
      <c r="B9" s="143" t="s">
        <v>48</v>
      </c>
      <c r="C9" s="136" t="s">
        <v>41</v>
      </c>
      <c r="D9" s="2" t="s">
        <v>6</v>
      </c>
      <c r="E9" s="137">
        <v>0</v>
      </c>
    </row>
    <row r="10" spans="1:23" x14ac:dyDescent="0.25">
      <c r="A10" s="2" t="str">
        <f>'Population Definitions'!B10</f>
        <v>Health Care Workers</v>
      </c>
      <c r="B10" s="143" t="s">
        <v>48</v>
      </c>
      <c r="C10" s="136">
        <v>0.03</v>
      </c>
      <c r="D10" s="2" t="s">
        <v>6</v>
      </c>
      <c r="E10" s="137"/>
    </row>
    <row r="11" spans="1:23" x14ac:dyDescent="0.25">
      <c r="A11" s="2" t="str">
        <f>'Population Definitions'!B11</f>
        <v>PLHIV Health Care Workers</v>
      </c>
      <c r="B11" s="143" t="s">
        <v>48</v>
      </c>
      <c r="C11" s="136" t="s">
        <v>41</v>
      </c>
      <c r="D11" s="2" t="s">
        <v>6</v>
      </c>
      <c r="E11" s="137">
        <v>0</v>
      </c>
    </row>
    <row r="12" spans="1:23" x14ac:dyDescent="0.25">
      <c r="A12" s="2" t="str">
        <f>'Population Definitions'!B12</f>
        <v>Miners</v>
      </c>
      <c r="B12" s="143" t="s">
        <v>48</v>
      </c>
      <c r="C12" s="136">
        <v>0.03</v>
      </c>
      <c r="D12" s="2" t="s">
        <v>6</v>
      </c>
      <c r="E12" s="137"/>
    </row>
    <row r="13" spans="1:23" x14ac:dyDescent="0.25">
      <c r="A13" s="2" t="str">
        <f>'Population Definitions'!B13</f>
        <v>PLHIV Miners</v>
      </c>
      <c r="B13" s="143" t="s">
        <v>48</v>
      </c>
      <c r="C13" s="136" t="s">
        <v>41</v>
      </c>
      <c r="D13" s="2" t="s">
        <v>6</v>
      </c>
      <c r="E13" s="137">
        <v>0</v>
      </c>
    </row>
    <row r="15" spans="1:23" x14ac:dyDescent="0.25">
      <c r="A15" s="1" t="s">
        <v>90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s="143" t="s">
        <v>48</v>
      </c>
      <c r="C16" s="139">
        <v>0.03</v>
      </c>
      <c r="D16" s="2" t="s">
        <v>6</v>
      </c>
    </row>
    <row r="17" spans="1:23" x14ac:dyDescent="0.25">
      <c r="A17" s="2" t="str">
        <f>'Population Definitions'!B3</f>
        <v>Gen 5-14</v>
      </c>
      <c r="B17" s="143" t="s">
        <v>48</v>
      </c>
      <c r="C17" s="139">
        <v>0.03</v>
      </c>
      <c r="D17" s="2" t="s">
        <v>6</v>
      </c>
    </row>
    <row r="18" spans="1:23" x14ac:dyDescent="0.25">
      <c r="A18" s="2" t="str">
        <f>'Population Definitions'!B4</f>
        <v>Gen 15-64</v>
      </c>
      <c r="B18" s="143" t="s">
        <v>48</v>
      </c>
      <c r="C18" s="139">
        <v>0.03</v>
      </c>
      <c r="D18" s="2" t="s">
        <v>6</v>
      </c>
    </row>
    <row r="19" spans="1:23" x14ac:dyDescent="0.25">
      <c r="A19" s="2" t="str">
        <f>'Population Definitions'!B5</f>
        <v>Gen 65+</v>
      </c>
      <c r="B19" s="143" t="s">
        <v>48</v>
      </c>
      <c r="C19" s="139">
        <v>0.03</v>
      </c>
      <c r="D19" s="2" t="s">
        <v>6</v>
      </c>
    </row>
    <row r="20" spans="1:23" x14ac:dyDescent="0.25">
      <c r="A20" s="2" t="str">
        <f>'Population Definitions'!B6</f>
        <v>PLHIV 15-64</v>
      </c>
      <c r="B20" s="143" t="s">
        <v>48</v>
      </c>
      <c r="C20" s="139" t="s">
        <v>41</v>
      </c>
      <c r="D20" s="2" t="s">
        <v>6</v>
      </c>
      <c r="E20" s="138">
        <v>0</v>
      </c>
    </row>
    <row r="21" spans="1:23" x14ac:dyDescent="0.25">
      <c r="A21" s="2" t="str">
        <f>'Population Definitions'!B7</f>
        <v>PLHIV 65+</v>
      </c>
      <c r="B21" s="143" t="s">
        <v>48</v>
      </c>
      <c r="C21" s="139" t="s">
        <v>41</v>
      </c>
      <c r="D21" s="2" t="s">
        <v>6</v>
      </c>
      <c r="E21" s="138">
        <v>0</v>
      </c>
    </row>
    <row r="22" spans="1:23" x14ac:dyDescent="0.25">
      <c r="A22" s="2" t="str">
        <f>'Population Definitions'!B8</f>
        <v>Prisoners</v>
      </c>
      <c r="B22" s="143" t="s">
        <v>48</v>
      </c>
      <c r="C22" s="139">
        <v>0.03</v>
      </c>
      <c r="D22" s="2" t="s">
        <v>6</v>
      </c>
      <c r="E22" s="138"/>
    </row>
    <row r="23" spans="1:23" x14ac:dyDescent="0.25">
      <c r="A23" s="2" t="str">
        <f>'Population Definitions'!B9</f>
        <v>PLHIV Prisoners</v>
      </c>
      <c r="B23" s="143" t="s">
        <v>48</v>
      </c>
      <c r="C23" s="139" t="s">
        <v>41</v>
      </c>
      <c r="D23" s="2" t="s">
        <v>6</v>
      </c>
      <c r="E23" s="138">
        <v>0</v>
      </c>
    </row>
    <row r="24" spans="1:23" x14ac:dyDescent="0.25">
      <c r="A24" s="2" t="str">
        <f>'Population Definitions'!B10</f>
        <v>Health Care Workers</v>
      </c>
      <c r="B24" s="143" t="s">
        <v>48</v>
      </c>
      <c r="C24" s="139">
        <v>0.03</v>
      </c>
      <c r="D24" s="2" t="s">
        <v>6</v>
      </c>
      <c r="E24" s="138"/>
    </row>
    <row r="25" spans="1:23" x14ac:dyDescent="0.25">
      <c r="A25" s="2" t="str">
        <f>'Population Definitions'!B11</f>
        <v>PLHIV Health Care Workers</v>
      </c>
      <c r="B25" s="143" t="s">
        <v>48</v>
      </c>
      <c r="C25" s="139" t="s">
        <v>41</v>
      </c>
      <c r="D25" s="2" t="s">
        <v>6</v>
      </c>
      <c r="E25" s="138">
        <v>0</v>
      </c>
    </row>
    <row r="26" spans="1:23" x14ac:dyDescent="0.25">
      <c r="A26" s="2" t="str">
        <f>'Population Definitions'!B12</f>
        <v>Miners</v>
      </c>
      <c r="B26" s="143" t="s">
        <v>48</v>
      </c>
      <c r="C26" s="139">
        <v>0.03</v>
      </c>
      <c r="D26" s="2" t="s">
        <v>6</v>
      </c>
      <c r="E26" s="138"/>
    </row>
    <row r="27" spans="1:23" x14ac:dyDescent="0.25">
      <c r="A27" s="2" t="str">
        <f>'Population Definitions'!B13</f>
        <v>PLHIV Miners</v>
      </c>
      <c r="B27" s="143" t="s">
        <v>48</v>
      </c>
      <c r="C27" s="139" t="s">
        <v>41</v>
      </c>
      <c r="D27" s="2" t="s">
        <v>6</v>
      </c>
      <c r="E27" s="138">
        <v>0</v>
      </c>
    </row>
    <row r="29" spans="1:23" x14ac:dyDescent="0.25">
      <c r="A29" s="1" t="s">
        <v>91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s="143" t="s">
        <v>48</v>
      </c>
      <c r="C30" s="139">
        <v>0.03</v>
      </c>
      <c r="D30" s="2" t="s">
        <v>6</v>
      </c>
    </row>
    <row r="31" spans="1:23" x14ac:dyDescent="0.25">
      <c r="A31" s="2" t="str">
        <f>'Population Definitions'!B3</f>
        <v>Gen 5-14</v>
      </c>
      <c r="B31" s="143" t="s">
        <v>48</v>
      </c>
      <c r="C31" s="139">
        <v>0.03</v>
      </c>
      <c r="D31" s="2" t="s">
        <v>6</v>
      </c>
    </row>
    <row r="32" spans="1:23" x14ac:dyDescent="0.25">
      <c r="A32" s="2" t="str">
        <f>'Population Definitions'!B4</f>
        <v>Gen 15-64</v>
      </c>
      <c r="B32" s="143" t="s">
        <v>48</v>
      </c>
      <c r="C32" s="139">
        <v>0.03</v>
      </c>
      <c r="D32" s="2" t="s">
        <v>6</v>
      </c>
    </row>
    <row r="33" spans="1:23" x14ac:dyDescent="0.25">
      <c r="A33" s="2" t="str">
        <f>'Population Definitions'!B5</f>
        <v>Gen 65+</v>
      </c>
      <c r="B33" s="143" t="s">
        <v>48</v>
      </c>
      <c r="C33" s="139">
        <v>0.03</v>
      </c>
      <c r="D33" s="2" t="s">
        <v>6</v>
      </c>
    </row>
    <row r="34" spans="1:23" x14ac:dyDescent="0.25">
      <c r="A34" s="2" t="str">
        <f>'Population Definitions'!B6</f>
        <v>PLHIV 15-64</v>
      </c>
      <c r="B34" s="143" t="s">
        <v>48</v>
      </c>
      <c r="C34" s="139" t="s">
        <v>41</v>
      </c>
      <c r="D34" s="2" t="s">
        <v>6</v>
      </c>
      <c r="E34" s="140">
        <v>0</v>
      </c>
    </row>
    <row r="35" spans="1:23" x14ac:dyDescent="0.25">
      <c r="A35" s="2" t="str">
        <f>'Population Definitions'!B7</f>
        <v>PLHIV 65+</v>
      </c>
      <c r="B35" s="143" t="s">
        <v>48</v>
      </c>
      <c r="C35" s="139" t="s">
        <v>41</v>
      </c>
      <c r="D35" s="2" t="s">
        <v>6</v>
      </c>
      <c r="E35" s="140">
        <v>0</v>
      </c>
    </row>
    <row r="36" spans="1:23" x14ac:dyDescent="0.25">
      <c r="A36" s="2" t="str">
        <f>'Population Definitions'!B8</f>
        <v>Prisoners</v>
      </c>
      <c r="B36" s="143" t="s">
        <v>48</v>
      </c>
      <c r="C36" s="139">
        <v>0.03</v>
      </c>
      <c r="D36" s="2" t="s">
        <v>6</v>
      </c>
      <c r="E36" s="140"/>
    </row>
    <row r="37" spans="1:23" x14ac:dyDescent="0.25">
      <c r="A37" s="2" t="str">
        <f>'Population Definitions'!B9</f>
        <v>PLHIV Prisoners</v>
      </c>
      <c r="B37" s="143" t="s">
        <v>48</v>
      </c>
      <c r="C37" s="139" t="s">
        <v>41</v>
      </c>
      <c r="D37" s="2" t="s">
        <v>6</v>
      </c>
      <c r="E37" s="140">
        <v>0</v>
      </c>
    </row>
    <row r="38" spans="1:23" x14ac:dyDescent="0.25">
      <c r="A38" s="2" t="str">
        <f>'Population Definitions'!B10</f>
        <v>Health Care Workers</v>
      </c>
      <c r="B38" s="143" t="s">
        <v>48</v>
      </c>
      <c r="C38" s="139">
        <v>0.03</v>
      </c>
      <c r="D38" s="2" t="s">
        <v>6</v>
      </c>
      <c r="E38" s="140"/>
    </row>
    <row r="39" spans="1:23" x14ac:dyDescent="0.25">
      <c r="A39" s="2" t="str">
        <f>'Population Definitions'!B11</f>
        <v>PLHIV Health Care Workers</v>
      </c>
      <c r="B39" s="143" t="s">
        <v>48</v>
      </c>
      <c r="C39" s="139" t="s">
        <v>41</v>
      </c>
      <c r="D39" s="2" t="s">
        <v>6</v>
      </c>
      <c r="E39" s="140">
        <v>0</v>
      </c>
    </row>
    <row r="40" spans="1:23" x14ac:dyDescent="0.25">
      <c r="A40" s="2" t="str">
        <f>'Population Definitions'!B12</f>
        <v>Miners</v>
      </c>
      <c r="B40" s="143" t="s">
        <v>48</v>
      </c>
      <c r="C40" s="139">
        <v>0.03</v>
      </c>
      <c r="D40" s="2" t="s">
        <v>6</v>
      </c>
      <c r="E40" s="140"/>
    </row>
    <row r="41" spans="1:23" x14ac:dyDescent="0.25">
      <c r="A41" s="2" t="str">
        <f>'Population Definitions'!B13</f>
        <v>PLHIV Miners</v>
      </c>
      <c r="B41" s="143" t="s">
        <v>48</v>
      </c>
      <c r="C41" s="139" t="s">
        <v>41</v>
      </c>
      <c r="D41" s="2" t="s">
        <v>6</v>
      </c>
      <c r="E41" s="140">
        <v>0</v>
      </c>
    </row>
    <row r="43" spans="1:23" x14ac:dyDescent="0.25">
      <c r="A43" s="1" t="s">
        <v>92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s="143" t="s">
        <v>48</v>
      </c>
      <c r="C44" s="141">
        <v>0.16</v>
      </c>
      <c r="D44" s="2" t="s">
        <v>6</v>
      </c>
    </row>
    <row r="45" spans="1:23" x14ac:dyDescent="0.25">
      <c r="A45" s="2" t="str">
        <f>'Population Definitions'!B3</f>
        <v>Gen 5-14</v>
      </c>
      <c r="B45" s="143" t="s">
        <v>48</v>
      </c>
      <c r="C45" s="141">
        <v>0.16</v>
      </c>
      <c r="D45" s="2" t="s">
        <v>6</v>
      </c>
    </row>
    <row r="46" spans="1:23" x14ac:dyDescent="0.25">
      <c r="A46" s="2" t="str">
        <f>'Population Definitions'!B4</f>
        <v>Gen 15-64</v>
      </c>
      <c r="B46" s="143" t="s">
        <v>48</v>
      </c>
      <c r="C46" s="141">
        <v>0.16</v>
      </c>
      <c r="D46" s="2" t="s">
        <v>6</v>
      </c>
    </row>
    <row r="47" spans="1:23" x14ac:dyDescent="0.25">
      <c r="A47" s="2" t="str">
        <f>'Population Definitions'!B5</f>
        <v>Gen 65+</v>
      </c>
      <c r="B47" s="143" t="s">
        <v>48</v>
      </c>
      <c r="C47" s="141">
        <v>0.16</v>
      </c>
      <c r="D47" s="2" t="s">
        <v>6</v>
      </c>
    </row>
    <row r="48" spans="1:23" x14ac:dyDescent="0.25">
      <c r="A48" s="2" t="str">
        <f>'Population Definitions'!B6</f>
        <v>PLHIV 15-64</v>
      </c>
      <c r="B48" s="143" t="s">
        <v>48</v>
      </c>
      <c r="C48" s="141" t="s">
        <v>41</v>
      </c>
      <c r="D48" s="2" t="s">
        <v>6</v>
      </c>
      <c r="E48" s="145">
        <v>0</v>
      </c>
    </row>
    <row r="49" spans="1:23" x14ac:dyDescent="0.25">
      <c r="A49" s="2" t="str">
        <f>'Population Definitions'!B7</f>
        <v>PLHIV 65+</v>
      </c>
      <c r="B49" s="143" t="s">
        <v>48</v>
      </c>
      <c r="C49" s="141" t="s">
        <v>41</v>
      </c>
      <c r="D49" s="2" t="s">
        <v>6</v>
      </c>
      <c r="E49" s="145">
        <v>0</v>
      </c>
    </row>
    <row r="50" spans="1:23" x14ac:dyDescent="0.25">
      <c r="A50" s="2" t="str">
        <f>'Population Definitions'!B8</f>
        <v>Prisoners</v>
      </c>
      <c r="B50" s="143" t="s">
        <v>48</v>
      </c>
      <c r="C50" s="141">
        <v>0.16</v>
      </c>
      <c r="D50" s="2" t="s">
        <v>6</v>
      </c>
      <c r="E50" s="145"/>
    </row>
    <row r="51" spans="1:23" x14ac:dyDescent="0.25">
      <c r="A51" s="2" t="str">
        <f>'Population Definitions'!B9</f>
        <v>PLHIV Prisoners</v>
      </c>
      <c r="B51" s="143" t="s">
        <v>48</v>
      </c>
      <c r="C51" s="141" t="s">
        <v>41</v>
      </c>
      <c r="D51" s="2" t="s">
        <v>6</v>
      </c>
      <c r="E51" s="145">
        <v>0</v>
      </c>
    </row>
    <row r="52" spans="1:23" x14ac:dyDescent="0.25">
      <c r="A52" s="2" t="str">
        <f>'Population Definitions'!B10</f>
        <v>Health Care Workers</v>
      </c>
      <c r="B52" s="143" t="s">
        <v>48</v>
      </c>
      <c r="C52" s="141">
        <v>0.16</v>
      </c>
      <c r="D52" s="2" t="s">
        <v>6</v>
      </c>
      <c r="E52" s="145"/>
    </row>
    <row r="53" spans="1:23" x14ac:dyDescent="0.25">
      <c r="A53" s="2" t="str">
        <f>'Population Definitions'!B11</f>
        <v>PLHIV Health Care Workers</v>
      </c>
      <c r="B53" s="143" t="s">
        <v>48</v>
      </c>
      <c r="C53" s="141" t="s">
        <v>41</v>
      </c>
      <c r="D53" s="2" t="s">
        <v>6</v>
      </c>
      <c r="E53" s="145">
        <v>0</v>
      </c>
    </row>
    <row r="54" spans="1:23" x14ac:dyDescent="0.25">
      <c r="A54" s="2" t="str">
        <f>'Population Definitions'!B12</f>
        <v>Miners</v>
      </c>
      <c r="B54" s="143" t="s">
        <v>48</v>
      </c>
      <c r="C54" s="141">
        <v>0.16</v>
      </c>
      <c r="D54" s="2" t="s">
        <v>6</v>
      </c>
      <c r="E54" s="145"/>
    </row>
    <row r="55" spans="1:23" x14ac:dyDescent="0.25">
      <c r="A55" s="2" t="str">
        <f>'Population Definitions'!B13</f>
        <v>PLHIV Miners</v>
      </c>
      <c r="B55" s="143" t="s">
        <v>48</v>
      </c>
      <c r="C55" s="141" t="s">
        <v>41</v>
      </c>
      <c r="D55" s="2" t="s">
        <v>6</v>
      </c>
      <c r="E55" s="145">
        <v>0</v>
      </c>
    </row>
    <row r="57" spans="1:23" x14ac:dyDescent="0.25">
      <c r="A57" s="1" t="s">
        <v>93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s="143" t="s">
        <v>48</v>
      </c>
      <c r="C58" s="142">
        <v>0.16</v>
      </c>
      <c r="D58" s="2" t="s">
        <v>6</v>
      </c>
    </row>
    <row r="59" spans="1:23" x14ac:dyDescent="0.25">
      <c r="A59" s="2" t="str">
        <f>'Population Definitions'!B3</f>
        <v>Gen 5-14</v>
      </c>
      <c r="B59" s="143" t="s">
        <v>48</v>
      </c>
      <c r="C59" s="142">
        <v>0.16</v>
      </c>
      <c r="D59" s="2" t="s">
        <v>6</v>
      </c>
    </row>
    <row r="60" spans="1:23" x14ac:dyDescent="0.25">
      <c r="A60" s="2" t="str">
        <f>'Population Definitions'!B4</f>
        <v>Gen 15-64</v>
      </c>
      <c r="B60" s="143" t="s">
        <v>48</v>
      </c>
      <c r="C60" s="142">
        <v>0.16</v>
      </c>
      <c r="D60" s="2" t="s">
        <v>6</v>
      </c>
    </row>
    <row r="61" spans="1:23" x14ac:dyDescent="0.25">
      <c r="A61" s="2" t="str">
        <f>'Population Definitions'!B5</f>
        <v>Gen 65+</v>
      </c>
      <c r="B61" s="143" t="s">
        <v>48</v>
      </c>
      <c r="C61" s="142">
        <v>0.16</v>
      </c>
      <c r="D61" s="2" t="s">
        <v>6</v>
      </c>
    </row>
    <row r="62" spans="1:23" x14ac:dyDescent="0.25">
      <c r="A62" s="2" t="str">
        <f>'Population Definitions'!B6</f>
        <v>PLHIV 15-64</v>
      </c>
      <c r="B62" s="143" t="s">
        <v>48</v>
      </c>
      <c r="C62" s="142" t="s">
        <v>41</v>
      </c>
      <c r="D62" s="2" t="s">
        <v>6</v>
      </c>
      <c r="E62" s="145">
        <v>0</v>
      </c>
    </row>
    <row r="63" spans="1:23" x14ac:dyDescent="0.25">
      <c r="A63" s="2" t="str">
        <f>'Population Definitions'!B7</f>
        <v>PLHIV 65+</v>
      </c>
      <c r="B63" s="143" t="s">
        <v>48</v>
      </c>
      <c r="C63" s="142" t="s">
        <v>41</v>
      </c>
      <c r="D63" s="2" t="s">
        <v>6</v>
      </c>
      <c r="E63" s="145">
        <v>0</v>
      </c>
    </row>
    <row r="64" spans="1:23" x14ac:dyDescent="0.25">
      <c r="A64" s="2" t="str">
        <f>'Population Definitions'!B8</f>
        <v>Prisoners</v>
      </c>
      <c r="B64" s="143" t="s">
        <v>48</v>
      </c>
      <c r="C64" s="142">
        <v>0.16</v>
      </c>
      <c r="D64" s="2" t="s">
        <v>6</v>
      </c>
      <c r="E64" s="145"/>
    </row>
    <row r="65" spans="1:23" x14ac:dyDescent="0.25">
      <c r="A65" s="2" t="str">
        <f>'Population Definitions'!B9</f>
        <v>PLHIV Prisoners</v>
      </c>
      <c r="B65" s="143" t="s">
        <v>48</v>
      </c>
      <c r="C65" s="142" t="s">
        <v>41</v>
      </c>
      <c r="D65" s="2" t="s">
        <v>6</v>
      </c>
      <c r="E65" s="145">
        <v>0</v>
      </c>
    </row>
    <row r="66" spans="1:23" x14ac:dyDescent="0.25">
      <c r="A66" s="2" t="str">
        <f>'Population Definitions'!B10</f>
        <v>Health Care Workers</v>
      </c>
      <c r="B66" s="143" t="s">
        <v>48</v>
      </c>
      <c r="C66" s="142">
        <v>0.16</v>
      </c>
      <c r="D66" s="2" t="s">
        <v>6</v>
      </c>
      <c r="E66" s="145"/>
    </row>
    <row r="67" spans="1:23" x14ac:dyDescent="0.25">
      <c r="A67" s="2" t="str">
        <f>'Population Definitions'!B11</f>
        <v>PLHIV Health Care Workers</v>
      </c>
      <c r="B67" s="143" t="s">
        <v>48</v>
      </c>
      <c r="C67" s="142" t="s">
        <v>41</v>
      </c>
      <c r="D67" s="2" t="s">
        <v>6</v>
      </c>
      <c r="E67" s="145">
        <v>0</v>
      </c>
    </row>
    <row r="68" spans="1:23" x14ac:dyDescent="0.25">
      <c r="A68" s="2" t="str">
        <f>'Population Definitions'!B12</f>
        <v>Miners</v>
      </c>
      <c r="B68" s="143" t="s">
        <v>48</v>
      </c>
      <c r="C68" s="142">
        <v>0.16</v>
      </c>
      <c r="D68" s="2" t="s">
        <v>6</v>
      </c>
      <c r="E68" s="145"/>
    </row>
    <row r="69" spans="1:23" x14ac:dyDescent="0.25">
      <c r="A69" s="2" t="str">
        <f>'Population Definitions'!B13</f>
        <v>PLHIV Miners</v>
      </c>
      <c r="B69" s="143" t="s">
        <v>48</v>
      </c>
      <c r="C69" s="142" t="s">
        <v>41</v>
      </c>
      <c r="D69" s="2" t="s">
        <v>6</v>
      </c>
      <c r="E69" s="145">
        <v>0</v>
      </c>
    </row>
    <row r="71" spans="1:23" x14ac:dyDescent="0.25">
      <c r="A71" s="1" t="s">
        <v>94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2" t="str">
        <f>'Population Definitions'!B2</f>
        <v>Gen 0-4</v>
      </c>
      <c r="B72" s="143" t="s">
        <v>48</v>
      </c>
      <c r="C72" s="144">
        <v>0.16</v>
      </c>
      <c r="D72" s="2" t="s">
        <v>6</v>
      </c>
    </row>
    <row r="73" spans="1:23" x14ac:dyDescent="0.25">
      <c r="A73" s="2" t="str">
        <f>'Population Definitions'!B3</f>
        <v>Gen 5-14</v>
      </c>
      <c r="B73" s="143" t="s">
        <v>48</v>
      </c>
      <c r="C73" s="144">
        <v>0.16</v>
      </c>
      <c r="D73" s="2" t="s">
        <v>6</v>
      </c>
    </row>
    <row r="74" spans="1:23" x14ac:dyDescent="0.25">
      <c r="A74" s="2" t="str">
        <f>'Population Definitions'!B4</f>
        <v>Gen 15-64</v>
      </c>
      <c r="B74" s="143" t="s">
        <v>48</v>
      </c>
      <c r="C74" s="144">
        <v>0.16</v>
      </c>
      <c r="D74" s="2" t="s">
        <v>6</v>
      </c>
    </row>
    <row r="75" spans="1:23" x14ac:dyDescent="0.25">
      <c r="A75" s="2" t="str">
        <f>'Population Definitions'!B5</f>
        <v>Gen 65+</v>
      </c>
      <c r="B75" s="143" t="s">
        <v>48</v>
      </c>
      <c r="C75" s="144">
        <v>0.16</v>
      </c>
      <c r="D75" s="2" t="s">
        <v>6</v>
      </c>
    </row>
    <row r="76" spans="1:23" x14ac:dyDescent="0.25">
      <c r="A76" s="2" t="str">
        <f>'Population Definitions'!B6</f>
        <v>PLHIV 15-64</v>
      </c>
      <c r="B76" s="143" t="s">
        <v>48</v>
      </c>
      <c r="C76" s="144" t="s">
        <v>41</v>
      </c>
      <c r="D76" s="2" t="s">
        <v>6</v>
      </c>
      <c r="E76" s="145">
        <v>0</v>
      </c>
    </row>
    <row r="77" spans="1:23" x14ac:dyDescent="0.25">
      <c r="A77" s="2" t="str">
        <f>'Population Definitions'!B7</f>
        <v>PLHIV 65+</v>
      </c>
      <c r="B77" s="143" t="s">
        <v>48</v>
      </c>
      <c r="C77" s="144" t="s">
        <v>41</v>
      </c>
      <c r="D77" s="2" t="s">
        <v>6</v>
      </c>
      <c r="E77" s="145">
        <v>0</v>
      </c>
    </row>
    <row r="78" spans="1:23" x14ac:dyDescent="0.25">
      <c r="A78" s="2" t="str">
        <f>'Population Definitions'!B8</f>
        <v>Prisoners</v>
      </c>
      <c r="B78" s="143" t="s">
        <v>48</v>
      </c>
      <c r="C78" s="144">
        <v>0.16</v>
      </c>
      <c r="D78" s="2" t="s">
        <v>6</v>
      </c>
      <c r="E78" s="145"/>
    </row>
    <row r="79" spans="1:23" x14ac:dyDescent="0.25">
      <c r="A79" s="2" t="str">
        <f>'Population Definitions'!B9</f>
        <v>PLHIV Prisoners</v>
      </c>
      <c r="B79" s="143" t="s">
        <v>48</v>
      </c>
      <c r="C79" s="144" t="s">
        <v>41</v>
      </c>
      <c r="D79" s="2" t="s">
        <v>6</v>
      </c>
      <c r="E79" s="145">
        <v>0</v>
      </c>
    </row>
    <row r="80" spans="1:23" x14ac:dyDescent="0.25">
      <c r="A80" s="2" t="str">
        <f>'Population Definitions'!B10</f>
        <v>Health Care Workers</v>
      </c>
      <c r="B80" s="143" t="s">
        <v>48</v>
      </c>
      <c r="C80" s="144">
        <v>0.16</v>
      </c>
      <c r="D80" s="2" t="s">
        <v>6</v>
      </c>
      <c r="E80" s="145"/>
    </row>
    <row r="81" spans="1:23" x14ac:dyDescent="0.25">
      <c r="A81" s="2" t="str">
        <f>'Population Definitions'!B11</f>
        <v>PLHIV Health Care Workers</v>
      </c>
      <c r="B81" s="143" t="s">
        <v>48</v>
      </c>
      <c r="C81" s="144" t="s">
        <v>41</v>
      </c>
      <c r="D81" s="2" t="s">
        <v>6</v>
      </c>
      <c r="E81" s="145">
        <v>0</v>
      </c>
    </row>
    <row r="82" spans="1:23" x14ac:dyDescent="0.25">
      <c r="A82" s="2" t="str">
        <f>'Population Definitions'!B12</f>
        <v>Miners</v>
      </c>
      <c r="B82" s="143" t="s">
        <v>48</v>
      </c>
      <c r="C82" s="144">
        <v>0.16</v>
      </c>
      <c r="D82" s="2" t="s">
        <v>6</v>
      </c>
      <c r="E82" s="145"/>
    </row>
    <row r="83" spans="1:23" x14ac:dyDescent="0.25">
      <c r="A83" s="2" t="str">
        <f>'Population Definitions'!B13</f>
        <v>PLHIV Miners</v>
      </c>
      <c r="B83" s="143" t="s">
        <v>48</v>
      </c>
      <c r="C83" s="144" t="s">
        <v>41</v>
      </c>
      <c r="D83" s="2" t="s">
        <v>6</v>
      </c>
      <c r="E83" s="145">
        <v>0</v>
      </c>
    </row>
    <row r="85" spans="1:23" x14ac:dyDescent="0.25">
      <c r="A85" s="1" t="s">
        <v>95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2" t="str">
        <f>'Population Definitions'!B2</f>
        <v>Gen 0-4</v>
      </c>
      <c r="B86" s="143" t="s">
        <v>48</v>
      </c>
      <c r="C86">
        <f t="shared" ref="C86:C97" si="0">IF(SUMPRODUCT(--(E86:W86&lt;&gt;""))=0,0,"N.A.")</f>
        <v>0</v>
      </c>
      <c r="D86" s="2" t="s">
        <v>6</v>
      </c>
    </row>
    <row r="87" spans="1:23" x14ac:dyDescent="0.25">
      <c r="A87" s="2" t="str">
        <f>'Population Definitions'!B3</f>
        <v>Gen 5-14</v>
      </c>
      <c r="B87" s="143" t="s">
        <v>48</v>
      </c>
      <c r="C87">
        <f t="shared" si="0"/>
        <v>0</v>
      </c>
      <c r="D87" s="2" t="s">
        <v>6</v>
      </c>
    </row>
    <row r="88" spans="1:23" x14ac:dyDescent="0.25">
      <c r="A88" s="2" t="str">
        <f>'Population Definitions'!B4</f>
        <v>Gen 15-64</v>
      </c>
      <c r="B88" s="143" t="s">
        <v>48</v>
      </c>
      <c r="C88">
        <f t="shared" si="0"/>
        <v>0</v>
      </c>
      <c r="D88" s="2" t="s">
        <v>6</v>
      </c>
    </row>
    <row r="89" spans="1:23" x14ac:dyDescent="0.25">
      <c r="A89" s="2" t="str">
        <f>'Population Definitions'!B5</f>
        <v>Gen 65+</v>
      </c>
      <c r="B89" s="143" t="s">
        <v>48</v>
      </c>
      <c r="C89">
        <f t="shared" si="0"/>
        <v>0</v>
      </c>
      <c r="D89" s="2" t="s">
        <v>6</v>
      </c>
    </row>
    <row r="90" spans="1:23" x14ac:dyDescent="0.25">
      <c r="A90" s="2" t="str">
        <f>'Population Definitions'!B6</f>
        <v>PLHIV 15-64</v>
      </c>
      <c r="B90" s="143" t="s">
        <v>48</v>
      </c>
      <c r="C90">
        <f t="shared" si="0"/>
        <v>0</v>
      </c>
      <c r="D90" s="2" t="s">
        <v>6</v>
      </c>
    </row>
    <row r="91" spans="1:23" x14ac:dyDescent="0.25">
      <c r="A91" s="2" t="str">
        <f>'Population Definitions'!B7</f>
        <v>PLHIV 65+</v>
      </c>
      <c r="B91" s="143" t="s">
        <v>48</v>
      </c>
      <c r="C91">
        <f t="shared" si="0"/>
        <v>0</v>
      </c>
      <c r="D91" s="2" t="s">
        <v>6</v>
      </c>
    </row>
    <row r="92" spans="1:23" x14ac:dyDescent="0.25">
      <c r="A92" s="2" t="str">
        <f>'Population Definitions'!B8</f>
        <v>Prisoners</v>
      </c>
      <c r="B92" s="143" t="s">
        <v>48</v>
      </c>
      <c r="C92">
        <f t="shared" si="0"/>
        <v>0</v>
      </c>
      <c r="D92" s="2" t="s">
        <v>6</v>
      </c>
    </row>
    <row r="93" spans="1:23" x14ac:dyDescent="0.25">
      <c r="A93" s="2" t="str">
        <f>'Population Definitions'!B9</f>
        <v>PLHIV Prisoners</v>
      </c>
      <c r="B93" s="143" t="s">
        <v>48</v>
      </c>
      <c r="C93">
        <f t="shared" si="0"/>
        <v>0</v>
      </c>
      <c r="D93" s="2" t="s">
        <v>6</v>
      </c>
    </row>
    <row r="94" spans="1:23" x14ac:dyDescent="0.25">
      <c r="A94" s="2" t="str">
        <f>'Population Definitions'!B10</f>
        <v>Health Care Workers</v>
      </c>
      <c r="B94" s="143" t="s">
        <v>48</v>
      </c>
      <c r="C94">
        <f t="shared" si="0"/>
        <v>0</v>
      </c>
      <c r="D94" s="2" t="s">
        <v>6</v>
      </c>
    </row>
    <row r="95" spans="1:23" x14ac:dyDescent="0.25">
      <c r="A95" s="2" t="str">
        <f>'Population Definitions'!B11</f>
        <v>PLHIV Health Care Workers</v>
      </c>
      <c r="B95" s="143" t="s">
        <v>48</v>
      </c>
      <c r="C95">
        <f t="shared" si="0"/>
        <v>0</v>
      </c>
      <c r="D95" s="2" t="s">
        <v>6</v>
      </c>
    </row>
    <row r="96" spans="1:23" x14ac:dyDescent="0.25">
      <c r="A96" s="2" t="str">
        <f>'Population Definitions'!B12</f>
        <v>Miners</v>
      </c>
      <c r="B96" s="143" t="s">
        <v>48</v>
      </c>
      <c r="C96">
        <f t="shared" si="0"/>
        <v>0</v>
      </c>
      <c r="D96" s="2" t="s">
        <v>6</v>
      </c>
    </row>
    <row r="97" spans="1:23" x14ac:dyDescent="0.25">
      <c r="A97" s="2" t="str">
        <f>'Population Definitions'!B13</f>
        <v>PLHIV Miners</v>
      </c>
      <c r="B97" s="143" t="s">
        <v>48</v>
      </c>
      <c r="C97">
        <f t="shared" si="0"/>
        <v>0</v>
      </c>
      <c r="D97" s="2" t="s">
        <v>6</v>
      </c>
    </row>
    <row r="99" spans="1:23" x14ac:dyDescent="0.25">
      <c r="A99" s="1" t="s">
        <v>96</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2" t="str">
        <f>'Population Definitions'!B2</f>
        <v>Gen 0-4</v>
      </c>
      <c r="B100" s="143" t="s">
        <v>48</v>
      </c>
      <c r="C100">
        <f t="shared" ref="C100:C111" si="1">IF(SUMPRODUCT(--(E100:W100&lt;&gt;""))=0,0,"N.A.")</f>
        <v>0</v>
      </c>
      <c r="D100" s="2" t="s">
        <v>6</v>
      </c>
    </row>
    <row r="101" spans="1:23" x14ac:dyDescent="0.25">
      <c r="A101" s="2" t="str">
        <f>'Population Definitions'!B3</f>
        <v>Gen 5-14</v>
      </c>
      <c r="B101" s="143" t="s">
        <v>48</v>
      </c>
      <c r="C101">
        <f t="shared" si="1"/>
        <v>0</v>
      </c>
      <c r="D101" s="2" t="s">
        <v>6</v>
      </c>
    </row>
    <row r="102" spans="1:23" x14ac:dyDescent="0.25">
      <c r="A102" s="2" t="str">
        <f>'Population Definitions'!B4</f>
        <v>Gen 15-64</v>
      </c>
      <c r="B102" s="143" t="s">
        <v>48</v>
      </c>
      <c r="C102">
        <f t="shared" si="1"/>
        <v>0</v>
      </c>
      <c r="D102" s="2" t="s">
        <v>6</v>
      </c>
    </row>
    <row r="103" spans="1:23" x14ac:dyDescent="0.25">
      <c r="A103" s="2" t="str">
        <f>'Population Definitions'!B5</f>
        <v>Gen 65+</v>
      </c>
      <c r="B103" s="143" t="s">
        <v>48</v>
      </c>
      <c r="C103">
        <f t="shared" si="1"/>
        <v>0</v>
      </c>
      <c r="D103" s="2" t="s">
        <v>6</v>
      </c>
    </row>
    <row r="104" spans="1:23" x14ac:dyDescent="0.25">
      <c r="A104" s="2" t="str">
        <f>'Population Definitions'!B6</f>
        <v>PLHIV 15-64</v>
      </c>
      <c r="B104" s="143" t="s">
        <v>48</v>
      </c>
      <c r="C104">
        <f t="shared" si="1"/>
        <v>0</v>
      </c>
      <c r="D104" s="2" t="s">
        <v>6</v>
      </c>
    </row>
    <row r="105" spans="1:23" x14ac:dyDescent="0.25">
      <c r="A105" s="2" t="str">
        <f>'Population Definitions'!B7</f>
        <v>PLHIV 65+</v>
      </c>
      <c r="B105" s="143" t="s">
        <v>48</v>
      </c>
      <c r="C105">
        <f t="shared" si="1"/>
        <v>0</v>
      </c>
      <c r="D105" s="2" t="s">
        <v>6</v>
      </c>
    </row>
    <row r="106" spans="1:23" x14ac:dyDescent="0.25">
      <c r="A106" s="2" t="str">
        <f>'Population Definitions'!B8</f>
        <v>Prisoners</v>
      </c>
      <c r="B106" s="143" t="s">
        <v>48</v>
      </c>
      <c r="C106">
        <f t="shared" si="1"/>
        <v>0</v>
      </c>
      <c r="D106" s="2" t="s">
        <v>6</v>
      </c>
    </row>
    <row r="107" spans="1:23" x14ac:dyDescent="0.25">
      <c r="A107" s="2" t="str">
        <f>'Population Definitions'!B9</f>
        <v>PLHIV Prisoners</v>
      </c>
      <c r="B107" s="143" t="s">
        <v>48</v>
      </c>
      <c r="C107">
        <f t="shared" si="1"/>
        <v>0</v>
      </c>
      <c r="D107" s="2" t="s">
        <v>6</v>
      </c>
    </row>
    <row r="108" spans="1:23" x14ac:dyDescent="0.25">
      <c r="A108" s="2" t="str">
        <f>'Population Definitions'!B10</f>
        <v>Health Care Workers</v>
      </c>
      <c r="B108" s="143" t="s">
        <v>48</v>
      </c>
      <c r="C108">
        <f t="shared" si="1"/>
        <v>0</v>
      </c>
      <c r="D108" s="2" t="s">
        <v>6</v>
      </c>
    </row>
    <row r="109" spans="1:23" x14ac:dyDescent="0.25">
      <c r="A109" s="2" t="str">
        <f>'Population Definitions'!B11</f>
        <v>PLHIV Health Care Workers</v>
      </c>
      <c r="B109" s="143" t="s">
        <v>48</v>
      </c>
      <c r="C109">
        <f t="shared" si="1"/>
        <v>0</v>
      </c>
      <c r="D109" s="2" t="s">
        <v>6</v>
      </c>
    </row>
    <row r="110" spans="1:23" x14ac:dyDescent="0.25">
      <c r="A110" s="2" t="str">
        <f>'Population Definitions'!B12</f>
        <v>Miners</v>
      </c>
      <c r="B110" s="143" t="s">
        <v>48</v>
      </c>
      <c r="C110">
        <f t="shared" si="1"/>
        <v>0</v>
      </c>
      <c r="D110" s="2" t="s">
        <v>6</v>
      </c>
    </row>
    <row r="111" spans="1:23" x14ac:dyDescent="0.25">
      <c r="A111" s="2" t="str">
        <f>'Population Definitions'!B13</f>
        <v>PLHIV Miners</v>
      </c>
      <c r="B111" s="143" t="s">
        <v>48</v>
      </c>
      <c r="C111">
        <f t="shared" si="1"/>
        <v>0</v>
      </c>
      <c r="D111" s="2" t="s">
        <v>6</v>
      </c>
    </row>
    <row r="113" spans="1:23" x14ac:dyDescent="0.25">
      <c r="A113" s="1" t="s">
        <v>97</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2" t="str">
        <f>'Population Definitions'!B2</f>
        <v>Gen 0-4</v>
      </c>
      <c r="B114" s="143" t="s">
        <v>48</v>
      </c>
      <c r="C114">
        <f t="shared" ref="C114:C125" si="2">IF(SUMPRODUCT(--(E114:W114&lt;&gt;""))=0,0,"N.A.")</f>
        <v>0</v>
      </c>
      <c r="D114" s="2" t="s">
        <v>6</v>
      </c>
    </row>
    <row r="115" spans="1:23" x14ac:dyDescent="0.25">
      <c r="A115" s="2" t="str">
        <f>'Population Definitions'!B3</f>
        <v>Gen 5-14</v>
      </c>
      <c r="B115" s="143" t="s">
        <v>48</v>
      </c>
      <c r="C115">
        <f t="shared" si="2"/>
        <v>0</v>
      </c>
      <c r="D115" s="2" t="s">
        <v>6</v>
      </c>
    </row>
    <row r="116" spans="1:23" x14ac:dyDescent="0.25">
      <c r="A116" s="2" t="str">
        <f>'Population Definitions'!B4</f>
        <v>Gen 15-64</v>
      </c>
      <c r="B116" s="143" t="s">
        <v>48</v>
      </c>
      <c r="C116">
        <f t="shared" si="2"/>
        <v>0</v>
      </c>
      <c r="D116" s="2" t="s">
        <v>6</v>
      </c>
    </row>
    <row r="117" spans="1:23" x14ac:dyDescent="0.25">
      <c r="A117" s="2" t="str">
        <f>'Population Definitions'!B5</f>
        <v>Gen 65+</v>
      </c>
      <c r="B117" s="143" t="s">
        <v>48</v>
      </c>
      <c r="C117">
        <f t="shared" si="2"/>
        <v>0</v>
      </c>
      <c r="D117" s="2" t="s">
        <v>6</v>
      </c>
    </row>
    <row r="118" spans="1:23" x14ac:dyDescent="0.25">
      <c r="A118" s="2" t="str">
        <f>'Population Definitions'!B6</f>
        <v>PLHIV 15-64</v>
      </c>
      <c r="B118" s="143" t="s">
        <v>48</v>
      </c>
      <c r="C118">
        <f t="shared" si="2"/>
        <v>0</v>
      </c>
      <c r="D118" s="2" t="s">
        <v>6</v>
      </c>
    </row>
    <row r="119" spans="1:23" x14ac:dyDescent="0.25">
      <c r="A119" s="2" t="str">
        <f>'Population Definitions'!B7</f>
        <v>PLHIV 65+</v>
      </c>
      <c r="B119" s="143" t="s">
        <v>48</v>
      </c>
      <c r="C119">
        <f t="shared" si="2"/>
        <v>0</v>
      </c>
      <c r="D119" s="2" t="s">
        <v>6</v>
      </c>
    </row>
    <row r="120" spans="1:23" x14ac:dyDescent="0.25">
      <c r="A120" s="2" t="str">
        <f>'Population Definitions'!B8</f>
        <v>Prisoners</v>
      </c>
      <c r="B120" s="143" t="s">
        <v>48</v>
      </c>
      <c r="C120">
        <f t="shared" si="2"/>
        <v>0</v>
      </c>
      <c r="D120" s="2" t="s">
        <v>6</v>
      </c>
    </row>
    <row r="121" spans="1:23" x14ac:dyDescent="0.25">
      <c r="A121" s="2" t="str">
        <f>'Population Definitions'!B9</f>
        <v>PLHIV Prisoners</v>
      </c>
      <c r="B121" s="143" t="s">
        <v>48</v>
      </c>
      <c r="C121">
        <f t="shared" si="2"/>
        <v>0</v>
      </c>
      <c r="D121" s="2" t="s">
        <v>6</v>
      </c>
    </row>
    <row r="122" spans="1:23" x14ac:dyDescent="0.25">
      <c r="A122" s="2" t="str">
        <f>'Population Definitions'!B10</f>
        <v>Health Care Workers</v>
      </c>
      <c r="B122" s="143" t="s">
        <v>48</v>
      </c>
      <c r="C122">
        <f t="shared" si="2"/>
        <v>0</v>
      </c>
      <c r="D122" s="2" t="s">
        <v>6</v>
      </c>
    </row>
    <row r="123" spans="1:23" x14ac:dyDescent="0.25">
      <c r="A123" s="2" t="str">
        <f>'Population Definitions'!B11</f>
        <v>PLHIV Health Care Workers</v>
      </c>
      <c r="B123" s="143" t="s">
        <v>48</v>
      </c>
      <c r="C123">
        <f t="shared" si="2"/>
        <v>0</v>
      </c>
      <c r="D123" s="2" t="s">
        <v>6</v>
      </c>
    </row>
    <row r="124" spans="1:23" x14ac:dyDescent="0.25">
      <c r="A124" s="2" t="str">
        <f>'Population Definitions'!B12</f>
        <v>Miners</v>
      </c>
      <c r="B124" s="143" t="s">
        <v>48</v>
      </c>
      <c r="C124">
        <f t="shared" si="2"/>
        <v>0</v>
      </c>
      <c r="D124" s="2" t="s">
        <v>6</v>
      </c>
    </row>
    <row r="125" spans="1:23" x14ac:dyDescent="0.25">
      <c r="A125" s="2" t="str">
        <f>'Population Definitions'!B13</f>
        <v>PLHIV Miners</v>
      </c>
      <c r="B125" s="143" t="s">
        <v>48</v>
      </c>
      <c r="C125">
        <f t="shared" si="2"/>
        <v>0</v>
      </c>
      <c r="D125" s="2" t="s">
        <v>6</v>
      </c>
    </row>
    <row r="127" spans="1:23" x14ac:dyDescent="0.25">
      <c r="A127" s="1" t="s">
        <v>98</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2" t="str">
        <f>'Population Definitions'!B2</f>
        <v>Gen 0-4</v>
      </c>
      <c r="B128" s="143" t="s">
        <v>48</v>
      </c>
      <c r="C128">
        <f t="shared" ref="C128:C139" si="3">IF(SUMPRODUCT(--(E128:W128&lt;&gt;""))=0,0,"N.A.")</f>
        <v>0</v>
      </c>
      <c r="D128" s="2" t="s">
        <v>6</v>
      </c>
    </row>
    <row r="129" spans="1:4" x14ac:dyDescent="0.25">
      <c r="A129" s="2" t="str">
        <f>'Population Definitions'!B3</f>
        <v>Gen 5-14</v>
      </c>
      <c r="B129" s="143" t="s">
        <v>48</v>
      </c>
      <c r="C129">
        <f t="shared" si="3"/>
        <v>0</v>
      </c>
      <c r="D129" s="2" t="s">
        <v>6</v>
      </c>
    </row>
    <row r="130" spans="1:4" x14ac:dyDescent="0.25">
      <c r="A130" s="2" t="str">
        <f>'Population Definitions'!B4</f>
        <v>Gen 15-64</v>
      </c>
      <c r="B130" s="143" t="s">
        <v>48</v>
      </c>
      <c r="C130">
        <f t="shared" si="3"/>
        <v>0</v>
      </c>
      <c r="D130" s="2" t="s">
        <v>6</v>
      </c>
    </row>
    <row r="131" spans="1:4" x14ac:dyDescent="0.25">
      <c r="A131" s="2" t="str">
        <f>'Population Definitions'!B5</f>
        <v>Gen 65+</v>
      </c>
      <c r="B131" s="143" t="s">
        <v>48</v>
      </c>
      <c r="C131">
        <f t="shared" si="3"/>
        <v>0</v>
      </c>
      <c r="D131" s="2" t="s">
        <v>6</v>
      </c>
    </row>
    <row r="132" spans="1:4" x14ac:dyDescent="0.25">
      <c r="A132" s="2" t="str">
        <f>'Population Definitions'!B6</f>
        <v>PLHIV 15-64</v>
      </c>
      <c r="B132" s="143" t="s">
        <v>48</v>
      </c>
      <c r="C132">
        <f t="shared" si="3"/>
        <v>0</v>
      </c>
      <c r="D132" s="2" t="s">
        <v>6</v>
      </c>
    </row>
    <row r="133" spans="1:4" x14ac:dyDescent="0.25">
      <c r="A133" s="2" t="str">
        <f>'Population Definitions'!B7</f>
        <v>PLHIV 65+</v>
      </c>
      <c r="B133" s="143" t="s">
        <v>48</v>
      </c>
      <c r="C133">
        <f t="shared" si="3"/>
        <v>0</v>
      </c>
      <c r="D133" s="2" t="s">
        <v>6</v>
      </c>
    </row>
    <row r="134" spans="1:4" x14ac:dyDescent="0.25">
      <c r="A134" s="2" t="str">
        <f>'Population Definitions'!B8</f>
        <v>Prisoners</v>
      </c>
      <c r="B134" s="143" t="s">
        <v>48</v>
      </c>
      <c r="C134">
        <f t="shared" si="3"/>
        <v>0</v>
      </c>
      <c r="D134" s="2" t="s">
        <v>6</v>
      </c>
    </row>
    <row r="135" spans="1:4" x14ac:dyDescent="0.25">
      <c r="A135" s="2" t="str">
        <f>'Population Definitions'!B9</f>
        <v>PLHIV Prisoners</v>
      </c>
      <c r="B135" s="143" t="s">
        <v>48</v>
      </c>
      <c r="C135">
        <f t="shared" si="3"/>
        <v>0</v>
      </c>
      <c r="D135" s="2" t="s">
        <v>6</v>
      </c>
    </row>
    <row r="136" spans="1:4" x14ac:dyDescent="0.25">
      <c r="A136" s="2" t="str">
        <f>'Population Definitions'!B10</f>
        <v>Health Care Workers</v>
      </c>
      <c r="B136" s="143" t="s">
        <v>48</v>
      </c>
      <c r="C136">
        <f t="shared" si="3"/>
        <v>0</v>
      </c>
      <c r="D136" s="2" t="s">
        <v>6</v>
      </c>
    </row>
    <row r="137" spans="1:4" x14ac:dyDescent="0.25">
      <c r="A137" s="2" t="str">
        <f>'Population Definitions'!B11</f>
        <v>PLHIV Health Care Workers</v>
      </c>
      <c r="B137" s="143" t="s">
        <v>48</v>
      </c>
      <c r="C137">
        <f t="shared" si="3"/>
        <v>0</v>
      </c>
      <c r="D137" s="2" t="s">
        <v>6</v>
      </c>
    </row>
    <row r="138" spans="1:4" x14ac:dyDescent="0.25">
      <c r="A138" s="2" t="str">
        <f>'Population Definitions'!B12</f>
        <v>Miners</v>
      </c>
      <c r="B138" s="143" t="s">
        <v>48</v>
      </c>
      <c r="C138">
        <f t="shared" si="3"/>
        <v>0</v>
      </c>
      <c r="D138" s="2" t="s">
        <v>6</v>
      </c>
    </row>
    <row r="139" spans="1:4" x14ac:dyDescent="0.25">
      <c r="A139" s="2" t="str">
        <f>'Population Definitions'!B13</f>
        <v>PLHIV Miners</v>
      </c>
      <c r="B139" s="143" t="s">
        <v>48</v>
      </c>
      <c r="C139">
        <f t="shared" si="3"/>
        <v>0</v>
      </c>
      <c r="D139" s="2" t="s">
        <v>6</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9" workbookViewId="0">
      <selection activeCell="E168" sqref="E168"/>
    </sheetView>
  </sheetViews>
  <sheetFormatPr defaultRowHeight="15" x14ac:dyDescent="0.25"/>
  <cols>
    <col min="1" max="1" width="50.7109375" customWidth="1"/>
    <col min="2" max="2" width="15.7109375" customWidth="1"/>
    <col min="3" max="3" width="10.7109375" customWidth="1"/>
  </cols>
  <sheetData>
    <row r="1" spans="1:23" x14ac:dyDescent="0.25">
      <c r="A1" s="1" t="s">
        <v>99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s="143" t="s">
        <v>48</v>
      </c>
      <c r="C2" t="str">
        <f t="shared" ref="C2:C13" si="0">IF(SUMPRODUCT(--(E2:W2&lt;&gt;""))=0,0,"N.A.")</f>
        <v>N.A.</v>
      </c>
      <c r="D2" s="2" t="s">
        <v>6</v>
      </c>
      <c r="E2" s="3">
        <v>0.1273</v>
      </c>
      <c r="F2" s="3">
        <v>0.1275</v>
      </c>
      <c r="G2" s="3">
        <v>0.12859999999999999</v>
      </c>
      <c r="H2" s="3">
        <v>0.1298</v>
      </c>
      <c r="I2" s="3">
        <v>0.13100000000000001</v>
      </c>
      <c r="J2" s="3">
        <v>0.13189999999999999</v>
      </c>
      <c r="K2" s="3">
        <v>0.13250000000000001</v>
      </c>
      <c r="L2" s="3">
        <v>0.1318</v>
      </c>
      <c r="M2" s="3">
        <v>0.13139999999999999</v>
      </c>
      <c r="N2" s="3">
        <v>0.12939999999999999</v>
      </c>
      <c r="O2" s="3">
        <v>0.12859999999999999</v>
      </c>
      <c r="P2" s="3">
        <v>0.1268</v>
      </c>
      <c r="Q2" s="3">
        <v>0.12659999999999999</v>
      </c>
      <c r="R2" s="3">
        <v>0.1263</v>
      </c>
    </row>
    <row r="3" spans="1:23" x14ac:dyDescent="0.25">
      <c r="A3" s="2" t="str">
        <f>'Population Definitions'!B3</f>
        <v>Gen 5-14</v>
      </c>
      <c r="B3" s="143" t="s">
        <v>48</v>
      </c>
      <c r="C3" t="str">
        <f t="shared" si="0"/>
        <v>N.A.</v>
      </c>
      <c r="D3" s="2" t="s">
        <v>6</v>
      </c>
      <c r="E3" s="3">
        <v>0.1207</v>
      </c>
      <c r="F3" s="3">
        <v>0.1207</v>
      </c>
      <c r="G3" s="3">
        <v>0.1207</v>
      </c>
      <c r="H3" s="3">
        <v>0.1208</v>
      </c>
      <c r="I3" s="3">
        <v>0.12089999999999999</v>
      </c>
      <c r="J3" s="3">
        <v>0.121</v>
      </c>
      <c r="K3" s="3">
        <v>0.12089999999999999</v>
      </c>
      <c r="L3" s="3">
        <v>0.12089999999999999</v>
      </c>
      <c r="M3" s="3">
        <v>0.12089999999999999</v>
      </c>
      <c r="N3" s="3">
        <v>0.1208</v>
      </c>
      <c r="O3" s="3">
        <v>0.12089999999999999</v>
      </c>
      <c r="P3" s="3">
        <v>0.1208</v>
      </c>
      <c r="Q3" s="3">
        <v>0.12089999999999999</v>
      </c>
      <c r="R3" s="3">
        <v>0.1206</v>
      </c>
    </row>
    <row r="4" spans="1:23" x14ac:dyDescent="0.25">
      <c r="A4" s="2" t="str">
        <f>'Population Definitions'!B4</f>
        <v>Gen 15-64</v>
      </c>
      <c r="B4" s="143" t="s">
        <v>48</v>
      </c>
      <c r="C4" t="str">
        <f t="shared" si="0"/>
        <v>N.A.</v>
      </c>
      <c r="D4" s="2" t="s">
        <v>6</v>
      </c>
      <c r="E4" s="3">
        <v>0.12920000000000001</v>
      </c>
      <c r="F4" s="3">
        <v>0.13009999999999999</v>
      </c>
      <c r="G4" s="3">
        <v>0.13120000000000001</v>
      </c>
      <c r="H4" s="3">
        <v>0.1323</v>
      </c>
      <c r="I4" s="3">
        <v>0.13270000000000001</v>
      </c>
      <c r="J4" s="3">
        <v>0.1328</v>
      </c>
      <c r="K4" s="3">
        <v>0.13270000000000001</v>
      </c>
      <c r="L4" s="3">
        <v>0.1323</v>
      </c>
      <c r="M4" s="3">
        <v>0.1318</v>
      </c>
      <c r="N4" s="3">
        <v>0.13120000000000001</v>
      </c>
      <c r="O4" s="3">
        <v>0.1303</v>
      </c>
      <c r="P4" s="3">
        <v>0.1293</v>
      </c>
      <c r="Q4" s="3">
        <v>0.1285</v>
      </c>
      <c r="R4" s="3">
        <v>0.12770000000000001</v>
      </c>
    </row>
    <row r="5" spans="1:23" x14ac:dyDescent="0.25">
      <c r="A5" s="2" t="str">
        <f>'Population Definitions'!B5</f>
        <v>Gen 65+</v>
      </c>
      <c r="B5" s="143" t="s">
        <v>48</v>
      </c>
      <c r="C5" t="str">
        <f t="shared" si="0"/>
        <v>N.A.</v>
      </c>
      <c r="D5" s="2" t="s">
        <v>6</v>
      </c>
      <c r="E5" s="3">
        <v>0.18679999999999999</v>
      </c>
      <c r="F5" s="3">
        <v>0.18740000000000001</v>
      </c>
      <c r="G5" s="3">
        <v>0.18609999999999999</v>
      </c>
      <c r="H5" s="3">
        <v>0.18759999999999999</v>
      </c>
      <c r="I5" s="3">
        <v>0.18190000000000001</v>
      </c>
      <c r="J5" s="3">
        <v>0.18190000000000001</v>
      </c>
      <c r="K5" s="3">
        <v>0.1827</v>
      </c>
      <c r="L5" s="3">
        <v>0.1812</v>
      </c>
      <c r="M5" s="3">
        <v>0.1797</v>
      </c>
      <c r="N5" s="3">
        <v>0.18149999999999999</v>
      </c>
      <c r="O5" s="3">
        <v>0.17799999999999999</v>
      </c>
      <c r="P5" s="3">
        <v>0.17899999999999999</v>
      </c>
      <c r="Q5" s="3">
        <v>0.1777</v>
      </c>
      <c r="R5" s="3">
        <v>0.17519999999999999</v>
      </c>
    </row>
    <row r="6" spans="1:23" x14ac:dyDescent="0.25">
      <c r="A6" s="2" t="str">
        <f>'Population Definitions'!B6</f>
        <v>PLHIV 15-64</v>
      </c>
      <c r="B6" s="143" t="s">
        <v>48</v>
      </c>
      <c r="C6" t="str">
        <f t="shared" si="0"/>
        <v>N.A.</v>
      </c>
      <c r="D6" s="2" t="s">
        <v>6</v>
      </c>
      <c r="E6" s="3">
        <v>0.34</v>
      </c>
      <c r="I6" s="3">
        <v>0.34</v>
      </c>
      <c r="J6" s="3">
        <v>0.22</v>
      </c>
      <c r="N6" s="3">
        <v>0.215</v>
      </c>
      <c r="U6" s="3">
        <v>0.17169999999999999</v>
      </c>
    </row>
    <row r="7" spans="1:23" x14ac:dyDescent="0.25">
      <c r="A7" s="2" t="str">
        <f>'Population Definitions'!B7</f>
        <v>PLHIV 65+</v>
      </c>
      <c r="B7" s="143" t="s">
        <v>48</v>
      </c>
      <c r="C7" t="str">
        <f t="shared" si="0"/>
        <v>N.A.</v>
      </c>
      <c r="D7" s="2" t="s">
        <v>6</v>
      </c>
      <c r="E7" s="3">
        <v>0.25080000000000002</v>
      </c>
      <c r="F7" s="3">
        <v>0.25130000000000002</v>
      </c>
      <c r="G7" s="3">
        <v>0.25</v>
      </c>
      <c r="H7" s="3">
        <v>0.25140000000000001</v>
      </c>
      <c r="I7" s="3">
        <v>0.24560000000000001</v>
      </c>
      <c r="J7" s="3">
        <v>0.24529999999999999</v>
      </c>
      <c r="K7" s="3">
        <v>0.24560000000000001</v>
      </c>
      <c r="L7" s="3">
        <v>0.24340000000000001</v>
      </c>
      <c r="M7" s="3">
        <v>0.24110000000000001</v>
      </c>
      <c r="N7" s="3">
        <v>0.24199999999999999</v>
      </c>
      <c r="O7" s="3">
        <v>0.23719999999999999</v>
      </c>
      <c r="P7" s="3">
        <v>0.23649999999999999</v>
      </c>
      <c r="Q7" s="3">
        <v>0.2336</v>
      </c>
      <c r="R7" s="3">
        <v>0.22969999999999999</v>
      </c>
      <c r="U7" s="3">
        <v>0.22339999999999999</v>
      </c>
    </row>
    <row r="8" spans="1:23" x14ac:dyDescent="0.25">
      <c r="A8" s="2" t="str">
        <f>'Population Definitions'!B8</f>
        <v>Prisoners</v>
      </c>
      <c r="B8" s="143" t="s">
        <v>48</v>
      </c>
      <c r="C8" t="str">
        <f t="shared" si="0"/>
        <v>N.A.</v>
      </c>
      <c r="D8" s="2" t="s">
        <v>6</v>
      </c>
      <c r="E8" s="3">
        <v>0.12920000000000001</v>
      </c>
      <c r="F8" s="3">
        <v>0.13009999999999999</v>
      </c>
      <c r="G8" s="3">
        <v>0.13120000000000001</v>
      </c>
      <c r="H8" s="3">
        <v>0.1323</v>
      </c>
      <c r="I8" s="3">
        <v>0.13270000000000001</v>
      </c>
      <c r="J8" s="3">
        <v>0.1328</v>
      </c>
      <c r="K8" s="3">
        <v>0.13270000000000001</v>
      </c>
      <c r="L8" s="3">
        <v>0.1323</v>
      </c>
      <c r="M8" s="3">
        <v>0.1318</v>
      </c>
      <c r="N8" s="3">
        <v>0.13120000000000001</v>
      </c>
      <c r="O8" s="3">
        <v>0.1303</v>
      </c>
      <c r="P8" s="3">
        <v>0.1293</v>
      </c>
      <c r="Q8" s="3">
        <v>0.1285</v>
      </c>
      <c r="R8" s="3">
        <v>0.12770000000000001</v>
      </c>
    </row>
    <row r="9" spans="1:23" x14ac:dyDescent="0.25">
      <c r="A9" s="2" t="str">
        <f>'Population Definitions'!B9</f>
        <v>PLHIV Prisoners</v>
      </c>
      <c r="B9" s="143" t="s">
        <v>48</v>
      </c>
      <c r="C9" t="str">
        <f t="shared" si="0"/>
        <v>N.A.</v>
      </c>
      <c r="D9" s="2" t="s">
        <v>6</v>
      </c>
      <c r="E9" s="3">
        <v>0.184</v>
      </c>
      <c r="F9" s="3">
        <v>0.18390000000000001</v>
      </c>
      <c r="G9" s="3">
        <v>0.18390000000000001</v>
      </c>
      <c r="H9" s="3">
        <v>0.18379999999999999</v>
      </c>
      <c r="I9" s="3">
        <v>0.1837</v>
      </c>
      <c r="J9" s="3">
        <v>0.18340000000000001</v>
      </c>
      <c r="K9" s="3">
        <v>0.18290000000000001</v>
      </c>
      <c r="L9" s="3">
        <v>0.1822</v>
      </c>
      <c r="M9" s="3">
        <v>0.18140000000000001</v>
      </c>
      <c r="N9" s="3">
        <v>0.1804</v>
      </c>
      <c r="O9" s="3">
        <v>0.1792</v>
      </c>
      <c r="P9" s="3">
        <v>0.17749999999999999</v>
      </c>
      <c r="Q9" s="3">
        <v>0.1759</v>
      </c>
      <c r="R9" s="3">
        <v>0.17449999999999999</v>
      </c>
      <c r="S9" s="3">
        <v>0.17349999999999999</v>
      </c>
      <c r="T9" s="3">
        <v>0.1729</v>
      </c>
      <c r="U9" s="3">
        <v>0.17169999999999999</v>
      </c>
    </row>
    <row r="10" spans="1:23" x14ac:dyDescent="0.25">
      <c r="A10" s="2" t="str">
        <f>'Population Definitions'!B10</f>
        <v>Health Care Workers</v>
      </c>
      <c r="B10" s="143" t="s">
        <v>48</v>
      </c>
      <c r="C10" t="str">
        <f t="shared" si="0"/>
        <v>N.A.</v>
      </c>
      <c r="D10" s="2" t="s">
        <v>6</v>
      </c>
      <c r="E10" s="3">
        <v>0.12920000000000001</v>
      </c>
      <c r="F10" s="3">
        <v>0.13009999999999999</v>
      </c>
      <c r="G10" s="3">
        <v>0.13120000000000001</v>
      </c>
      <c r="H10" s="3">
        <v>0.1323</v>
      </c>
      <c r="I10" s="3">
        <v>0.13270000000000001</v>
      </c>
      <c r="J10" s="3">
        <v>0.1328</v>
      </c>
      <c r="K10" s="3">
        <v>0.13270000000000001</v>
      </c>
      <c r="L10" s="3">
        <v>0.1323</v>
      </c>
      <c r="M10" s="3">
        <v>0.1318</v>
      </c>
      <c r="N10" s="3">
        <v>0.13120000000000001</v>
      </c>
      <c r="O10" s="3">
        <v>0.1303</v>
      </c>
      <c r="P10" s="3">
        <v>0.1293</v>
      </c>
      <c r="Q10" s="3">
        <v>0.1285</v>
      </c>
      <c r="R10" s="3">
        <v>0.12770000000000001</v>
      </c>
    </row>
    <row r="11" spans="1:23" x14ac:dyDescent="0.25">
      <c r="A11" s="2" t="str">
        <f>'Population Definitions'!B11</f>
        <v>PLHIV Health Care Workers</v>
      </c>
      <c r="B11" s="143" t="s">
        <v>48</v>
      </c>
      <c r="C11" t="str">
        <f t="shared" si="0"/>
        <v>N.A.</v>
      </c>
      <c r="D11" s="2" t="s">
        <v>6</v>
      </c>
      <c r="E11" s="3">
        <v>0.184</v>
      </c>
      <c r="F11" s="3">
        <v>0.18390000000000001</v>
      </c>
      <c r="G11" s="3">
        <v>0.18390000000000001</v>
      </c>
      <c r="H11" s="3">
        <v>0.18379999999999999</v>
      </c>
      <c r="I11" s="3">
        <v>0.1837</v>
      </c>
      <c r="J11" s="3">
        <v>0.18340000000000001</v>
      </c>
      <c r="K11" s="3">
        <v>0.18290000000000001</v>
      </c>
      <c r="L11" s="3">
        <v>0.1822</v>
      </c>
      <c r="M11" s="3">
        <v>0.18140000000000001</v>
      </c>
      <c r="N11" s="3">
        <v>0.1804</v>
      </c>
      <c r="O11" s="3">
        <v>0.1792</v>
      </c>
      <c r="P11" s="3">
        <v>0.17749999999999999</v>
      </c>
      <c r="Q11" s="3">
        <v>0.1759</v>
      </c>
      <c r="R11" s="3">
        <v>0.17449999999999999</v>
      </c>
      <c r="S11" s="3">
        <v>0.17349999999999999</v>
      </c>
      <c r="T11" s="3">
        <v>0.1729</v>
      </c>
      <c r="U11" s="3">
        <v>0.17169999999999999</v>
      </c>
    </row>
    <row r="12" spans="1:23" x14ac:dyDescent="0.25">
      <c r="A12" s="2" t="str">
        <f>'Population Definitions'!B12</f>
        <v>Miners</v>
      </c>
      <c r="B12" s="143" t="s">
        <v>48</v>
      </c>
      <c r="C12" t="str">
        <f t="shared" si="0"/>
        <v>N.A.</v>
      </c>
      <c r="D12" s="2" t="s">
        <v>6</v>
      </c>
      <c r="E12" s="3">
        <v>0.12920000000000001</v>
      </c>
      <c r="F12" s="3">
        <v>0.13009999999999999</v>
      </c>
      <c r="G12" s="3">
        <v>0.13120000000000001</v>
      </c>
      <c r="H12" s="3">
        <v>0.1323</v>
      </c>
      <c r="I12" s="3">
        <v>0.13270000000000001</v>
      </c>
      <c r="J12" s="3">
        <v>0.1328</v>
      </c>
      <c r="K12" s="3">
        <v>0.13270000000000001</v>
      </c>
      <c r="L12" s="3">
        <v>0.1323</v>
      </c>
      <c r="M12" s="3">
        <v>0.1318</v>
      </c>
      <c r="N12" s="3">
        <v>0.13120000000000001</v>
      </c>
      <c r="O12" s="3">
        <v>0.1303</v>
      </c>
      <c r="P12" s="3">
        <v>0.1293</v>
      </c>
      <c r="Q12" s="3">
        <v>0.1285</v>
      </c>
      <c r="R12" s="3">
        <v>0.12770000000000001</v>
      </c>
    </row>
    <row r="13" spans="1:23" x14ac:dyDescent="0.25">
      <c r="A13" s="2" t="str">
        <f>'Population Definitions'!B13</f>
        <v>PLHIV Miners</v>
      </c>
      <c r="B13" s="143" t="s">
        <v>48</v>
      </c>
      <c r="C13" t="str">
        <f t="shared" si="0"/>
        <v>N.A.</v>
      </c>
      <c r="D13" s="2" t="s">
        <v>6</v>
      </c>
      <c r="E13" s="3">
        <v>0.184</v>
      </c>
      <c r="F13" s="3">
        <v>0.18390000000000001</v>
      </c>
      <c r="G13" s="3">
        <v>0.18390000000000001</v>
      </c>
      <c r="H13" s="3">
        <v>0.18379999999999999</v>
      </c>
      <c r="I13" s="3">
        <v>0.1837</v>
      </c>
      <c r="J13" s="3">
        <v>0.18340000000000001</v>
      </c>
      <c r="K13" s="3">
        <v>0.18290000000000001</v>
      </c>
      <c r="L13" s="3">
        <v>0.1822</v>
      </c>
      <c r="M13" s="3">
        <v>0.18140000000000001</v>
      </c>
      <c r="N13" s="3">
        <v>0.1804</v>
      </c>
      <c r="O13" s="3">
        <v>0.1792</v>
      </c>
      <c r="P13" s="3">
        <v>0.17749999999999999</v>
      </c>
      <c r="Q13" s="3">
        <v>0.1759</v>
      </c>
      <c r="R13" s="3">
        <v>0.17449999999999999</v>
      </c>
      <c r="S13" s="3">
        <v>0.17349999999999999</v>
      </c>
      <c r="T13" s="3">
        <v>0.1729</v>
      </c>
      <c r="U13" s="3">
        <v>0.17169999999999999</v>
      </c>
    </row>
    <row r="15" spans="1:23" x14ac:dyDescent="0.25">
      <c r="A15" s="1" t="s">
        <v>100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s="143" t="s">
        <v>48</v>
      </c>
      <c r="C16" t="str">
        <f t="shared" ref="C16:C27" si="1">IF(SUMPRODUCT(--(E16:W16&lt;&gt;""))=0,0,"N.A.")</f>
        <v>N.A.</v>
      </c>
      <c r="D16" s="2" t="s">
        <v>6</v>
      </c>
      <c r="E16" s="146">
        <v>0.12725373961218836</v>
      </c>
      <c r="F16" s="146">
        <v>0.12754172015404364</v>
      </c>
      <c r="G16" s="146">
        <v>0.12859907578558225</v>
      </c>
      <c r="H16" s="146">
        <v>0.12977512231840421</v>
      </c>
      <c r="I16" s="146">
        <v>0.1309975129137172</v>
      </c>
      <c r="J16" s="146">
        <v>0.1319463255098115</v>
      </c>
      <c r="K16" s="146">
        <v>0.1324815962805114</v>
      </c>
      <c r="L16" s="146">
        <v>0.13182540592168099</v>
      </c>
      <c r="M16" s="146">
        <v>0.13140550595238099</v>
      </c>
      <c r="N16" s="146">
        <v>0.12944434356273832</v>
      </c>
      <c r="O16" s="146">
        <v>0.12861112107623318</v>
      </c>
      <c r="P16" s="146">
        <v>0.12679263157894738</v>
      </c>
      <c r="Q16" s="146">
        <v>0.12661699507389163</v>
      </c>
      <c r="R16" s="146">
        <v>0.12629827709978464</v>
      </c>
      <c r="S16" s="146"/>
      <c r="T16" s="146"/>
      <c r="U16" s="146"/>
    </row>
    <row r="17" spans="1:23" x14ac:dyDescent="0.25">
      <c r="A17" s="2" t="str">
        <f>'Population Definitions'!B3</f>
        <v>Gen 5-14</v>
      </c>
      <c r="B17" s="143" t="s">
        <v>48</v>
      </c>
      <c r="C17" t="str">
        <f t="shared" si="1"/>
        <v>N.A.</v>
      </c>
      <c r="D17" s="2" t="s">
        <v>6</v>
      </c>
      <c r="E17" s="146">
        <v>0.12065641175896083</v>
      </c>
      <c r="F17" s="146">
        <v>0.12068852459016392</v>
      </c>
      <c r="G17" s="146">
        <v>0.12074768786127167</v>
      </c>
      <c r="H17" s="146">
        <v>0.12082996842407424</v>
      </c>
      <c r="I17" s="146">
        <v>0.12094574528840663</v>
      </c>
      <c r="J17" s="146">
        <v>0.12096942070275403</v>
      </c>
      <c r="K17" s="146">
        <v>0.12093937671687031</v>
      </c>
      <c r="L17" s="146">
        <v>0.12090507349454717</v>
      </c>
      <c r="M17" s="146">
        <v>0.12087392877547133</v>
      </c>
      <c r="N17" s="146">
        <v>0.12084799463960945</v>
      </c>
      <c r="O17" s="146">
        <v>0.1208880338591766</v>
      </c>
      <c r="P17" s="146">
        <v>0.12080144787644786</v>
      </c>
      <c r="Q17" s="146">
        <v>0.12086946454413892</v>
      </c>
      <c r="R17" s="146">
        <v>0.12063795255930088</v>
      </c>
      <c r="S17" s="146"/>
      <c r="T17" s="146"/>
      <c r="U17" s="146"/>
    </row>
    <row r="18" spans="1:23" x14ac:dyDescent="0.25">
      <c r="A18" s="2" t="str">
        <f>'Population Definitions'!B4</f>
        <v>Gen 15-64</v>
      </c>
      <c r="B18" s="143" t="s">
        <v>48</v>
      </c>
      <c r="C18" t="str">
        <f t="shared" si="1"/>
        <v>N.A.</v>
      </c>
      <c r="D18" s="2" t="s">
        <v>6</v>
      </c>
      <c r="E18" s="146">
        <v>0.12915683846293935</v>
      </c>
      <c r="F18" s="146">
        <v>0.13005930141006369</v>
      </c>
      <c r="G18" s="146">
        <v>0.1311691973208963</v>
      </c>
      <c r="H18" s="146">
        <v>0.1322864004391382</v>
      </c>
      <c r="I18" s="146">
        <v>0.1326735043308937</v>
      </c>
      <c r="J18" s="146">
        <v>0.13277320435626619</v>
      </c>
      <c r="K18" s="146">
        <v>0.13270232408005159</v>
      </c>
      <c r="L18" s="146">
        <v>0.13226681479130301</v>
      </c>
      <c r="M18" s="146">
        <v>0.1318325987058051</v>
      </c>
      <c r="N18" s="146">
        <v>0.13122099464516529</v>
      </c>
      <c r="O18" s="146">
        <v>0.13033619828708048</v>
      </c>
      <c r="P18" s="146">
        <v>0.12930902912331951</v>
      </c>
      <c r="Q18" s="146">
        <v>0.12853499545894004</v>
      </c>
      <c r="R18" s="146">
        <v>0.12774277656267988</v>
      </c>
      <c r="S18" s="146"/>
      <c r="T18" s="146"/>
      <c r="U18" s="146"/>
    </row>
    <row r="19" spans="1:23" x14ac:dyDescent="0.25">
      <c r="A19" s="2" t="str">
        <f>'Population Definitions'!B5</f>
        <v>Gen 65+</v>
      </c>
      <c r="B19" s="143" t="s">
        <v>48</v>
      </c>
      <c r="C19" t="str">
        <f t="shared" si="1"/>
        <v>N.A.</v>
      </c>
      <c r="D19" s="2" t="s">
        <v>6</v>
      </c>
      <c r="E19" s="146">
        <v>0.18678803131991051</v>
      </c>
      <c r="F19" s="146">
        <v>0.18735394456289978</v>
      </c>
      <c r="G19" s="146">
        <v>0.18612563580874869</v>
      </c>
      <c r="H19" s="146">
        <v>0.18756511175898929</v>
      </c>
      <c r="I19" s="146">
        <v>0.18187616387337061</v>
      </c>
      <c r="J19" s="146">
        <v>0.18194133452754141</v>
      </c>
      <c r="K19" s="146">
        <v>0.18269389509888218</v>
      </c>
      <c r="L19" s="146">
        <v>0.18121659751037339</v>
      </c>
      <c r="M19" s="146">
        <v>0.17970512303348118</v>
      </c>
      <c r="N19" s="146">
        <v>0.1815330188679245</v>
      </c>
      <c r="O19" s="146">
        <v>0.1779773686229382</v>
      </c>
      <c r="P19" s="146">
        <v>0.1790019011406844</v>
      </c>
      <c r="Q19" s="146">
        <v>0.1776626506024096</v>
      </c>
      <c r="R19" s="146">
        <v>0.17519746646795831</v>
      </c>
      <c r="S19" s="146"/>
      <c r="T19" s="146"/>
      <c r="U19" s="146"/>
    </row>
    <row r="20" spans="1:23" x14ac:dyDescent="0.25">
      <c r="A20" s="2" t="str">
        <f>'Population Definitions'!B6</f>
        <v>PLHIV 15-64</v>
      </c>
      <c r="B20" s="143" t="s">
        <v>48</v>
      </c>
      <c r="C20" t="str">
        <f t="shared" si="1"/>
        <v>N.A.</v>
      </c>
      <c r="D20" s="2" t="s">
        <v>6</v>
      </c>
      <c r="E20" s="146">
        <v>0.33999999999999997</v>
      </c>
      <c r="F20" s="146"/>
      <c r="G20" s="146"/>
      <c r="H20" s="146"/>
      <c r="I20" s="146">
        <v>0.33999999999999997</v>
      </c>
      <c r="J20" s="146">
        <v>0.22</v>
      </c>
      <c r="K20" s="146"/>
      <c r="L20" s="146"/>
      <c r="M20" s="146"/>
      <c r="N20" s="146">
        <v>0.215</v>
      </c>
      <c r="O20" s="146"/>
      <c r="P20" s="146"/>
      <c r="Q20" s="146"/>
      <c r="R20" s="146"/>
      <c r="S20" s="146"/>
      <c r="T20" s="146"/>
      <c r="U20" s="146">
        <v>0.17169999999999999</v>
      </c>
    </row>
    <row r="21" spans="1:23" x14ac:dyDescent="0.25">
      <c r="A21" s="2" t="str">
        <f>'Population Definitions'!B7</f>
        <v>PLHIV 65+</v>
      </c>
      <c r="B21" s="143" t="s">
        <v>48</v>
      </c>
      <c r="C21" t="str">
        <f t="shared" si="1"/>
        <v>N.A.</v>
      </c>
      <c r="D21" s="2" t="s">
        <v>6</v>
      </c>
      <c r="E21" s="146">
        <v>0.25078803131991101</v>
      </c>
      <c r="F21" s="146">
        <v>0.251302596000888</v>
      </c>
      <c r="G21" s="146">
        <v>0.250024453435642</v>
      </c>
      <c r="H21" s="146">
        <v>0.251410138213842</v>
      </c>
      <c r="I21" s="146">
        <v>0.245580043951237</v>
      </c>
      <c r="J21" s="146">
        <v>0.24529630652387899</v>
      </c>
      <c r="K21" s="146">
        <v>0.24555678154720301</v>
      </c>
      <c r="L21" s="146">
        <v>0.24337864175214199</v>
      </c>
      <c r="M21" s="146">
        <v>0.24107593695795498</v>
      </c>
      <c r="N21" s="146">
        <v>0.24196882723285301</v>
      </c>
      <c r="O21" s="146">
        <v>0.23716909489440199</v>
      </c>
      <c r="P21" s="146">
        <v>0.23650175033566501</v>
      </c>
      <c r="Q21" s="146">
        <v>0.23359781206949598</v>
      </c>
      <c r="R21" s="146">
        <v>0.22968359763968299</v>
      </c>
      <c r="S21" s="146"/>
      <c r="T21" s="146"/>
      <c r="U21" s="146">
        <v>0.22339999999999999</v>
      </c>
    </row>
    <row r="22" spans="1:23" x14ac:dyDescent="0.25">
      <c r="A22" s="2" t="str">
        <f>'Population Definitions'!B8</f>
        <v>Prisoners</v>
      </c>
      <c r="B22" s="143" t="s">
        <v>48</v>
      </c>
      <c r="C22" t="str">
        <f t="shared" si="1"/>
        <v>N.A.</v>
      </c>
      <c r="D22" s="2" t="s">
        <v>6</v>
      </c>
      <c r="E22" s="146">
        <v>0.12915683846293935</v>
      </c>
      <c r="F22" s="146">
        <v>0.13005930141006369</v>
      </c>
      <c r="G22" s="146">
        <v>0.1311691973208963</v>
      </c>
      <c r="H22" s="146">
        <v>0.1322864004391382</v>
      </c>
      <c r="I22" s="146">
        <v>0.1326735043308937</v>
      </c>
      <c r="J22" s="146">
        <v>0.13277320435626619</v>
      </c>
      <c r="K22" s="146">
        <v>0.13270232408005159</v>
      </c>
      <c r="L22" s="146">
        <v>0.13226681479130301</v>
      </c>
      <c r="M22" s="146">
        <v>0.1318325987058051</v>
      </c>
      <c r="N22" s="146">
        <v>0.13122099464516529</v>
      </c>
      <c r="O22" s="146">
        <v>0.13033619828708048</v>
      </c>
      <c r="P22" s="146">
        <v>0.12930902912331951</v>
      </c>
      <c r="Q22" s="146">
        <v>0.12853499545894004</v>
      </c>
      <c r="R22" s="146">
        <v>0.12774277656267988</v>
      </c>
      <c r="S22" s="146"/>
      <c r="T22" s="146"/>
      <c r="U22" s="146"/>
    </row>
    <row r="23" spans="1:23" x14ac:dyDescent="0.25">
      <c r="A23" s="2" t="str">
        <f>'Population Definitions'!B9</f>
        <v>PLHIV Prisoners</v>
      </c>
      <c r="B23" s="143" t="s">
        <v>48</v>
      </c>
      <c r="C23" t="str">
        <f t="shared" si="1"/>
        <v>N.A.</v>
      </c>
      <c r="D23" s="2" t="s">
        <v>6</v>
      </c>
      <c r="E23" s="146">
        <v>0.184</v>
      </c>
      <c r="F23" s="146">
        <v>0.183948651437988</v>
      </c>
      <c r="G23" s="146">
        <v>0.1838988176268937</v>
      </c>
      <c r="H23" s="146">
        <v>0.18384502645485218</v>
      </c>
      <c r="I23" s="146">
        <v>0.1837038800778667</v>
      </c>
      <c r="J23" s="146">
        <v>0.18335497199633799</v>
      </c>
      <c r="K23" s="146">
        <v>0.1828628864483211</v>
      </c>
      <c r="L23" s="146">
        <v>0.18216204424176841</v>
      </c>
      <c r="M23" s="146">
        <v>0.18137081392447349</v>
      </c>
      <c r="N23" s="146">
        <v>0.1804358083649289</v>
      </c>
      <c r="O23" s="146">
        <v>0.17919172627146349</v>
      </c>
      <c r="P23" s="146">
        <v>0.17749984919498041</v>
      </c>
      <c r="Q23" s="146">
        <v>0.1759351614670864</v>
      </c>
      <c r="R23" s="146">
        <v>0.17448613117172479</v>
      </c>
      <c r="S23" s="146">
        <v>0.1735351493099285</v>
      </c>
      <c r="T23" s="146">
        <v>0.17290288267507409</v>
      </c>
      <c r="U23" s="146">
        <v>0.17168879164707629</v>
      </c>
    </row>
    <row r="24" spans="1:23" x14ac:dyDescent="0.25">
      <c r="A24" s="2" t="str">
        <f>'Population Definitions'!B10</f>
        <v>Health Care Workers</v>
      </c>
      <c r="B24" s="143" t="s">
        <v>48</v>
      </c>
      <c r="C24" t="str">
        <f t="shared" si="1"/>
        <v>N.A.</v>
      </c>
      <c r="D24" s="2" t="s">
        <v>6</v>
      </c>
      <c r="E24" s="146">
        <v>0.12915683846293935</v>
      </c>
      <c r="F24" s="146">
        <v>0.13005930141006369</v>
      </c>
      <c r="G24" s="146">
        <v>0.1311691973208963</v>
      </c>
      <c r="H24" s="146">
        <v>0.1322864004391382</v>
      </c>
      <c r="I24" s="146">
        <v>0.1326735043308937</v>
      </c>
      <c r="J24" s="146">
        <v>0.13277320435626619</v>
      </c>
      <c r="K24" s="146">
        <v>0.13270232408005159</v>
      </c>
      <c r="L24" s="146">
        <v>0.13226681479130301</v>
      </c>
      <c r="M24" s="146">
        <v>0.1318325987058051</v>
      </c>
      <c r="N24" s="146">
        <v>0.13122099464516529</v>
      </c>
      <c r="O24" s="146">
        <v>0.13033619828708048</v>
      </c>
      <c r="P24" s="146">
        <v>0.12930902912331951</v>
      </c>
      <c r="Q24" s="146">
        <v>0.12853499545894004</v>
      </c>
      <c r="R24" s="146">
        <v>0.12774277656267988</v>
      </c>
      <c r="S24" s="146"/>
      <c r="T24" s="146"/>
      <c r="U24" s="146"/>
    </row>
    <row r="25" spans="1:23" x14ac:dyDescent="0.25">
      <c r="A25" s="2" t="str">
        <f>'Population Definitions'!B11</f>
        <v>PLHIV Health Care Workers</v>
      </c>
      <c r="B25" s="143" t="s">
        <v>48</v>
      </c>
      <c r="C25" t="str">
        <f t="shared" si="1"/>
        <v>N.A.</v>
      </c>
      <c r="D25" s="2" t="s">
        <v>6</v>
      </c>
      <c r="E25" s="146">
        <v>0.184</v>
      </c>
      <c r="F25" s="146">
        <v>0.183948651437988</v>
      </c>
      <c r="G25" s="146">
        <v>0.1838988176268937</v>
      </c>
      <c r="H25" s="146">
        <v>0.18384502645485218</v>
      </c>
      <c r="I25" s="146">
        <v>0.1837038800778667</v>
      </c>
      <c r="J25" s="146">
        <v>0.18335497199633799</v>
      </c>
      <c r="K25" s="146">
        <v>0.1828628864483211</v>
      </c>
      <c r="L25" s="146">
        <v>0.18216204424176841</v>
      </c>
      <c r="M25" s="146">
        <v>0.18137081392447349</v>
      </c>
      <c r="N25" s="146">
        <v>0.1804358083649289</v>
      </c>
      <c r="O25" s="146">
        <v>0.17919172627146349</v>
      </c>
      <c r="P25" s="146">
        <v>0.17749984919498041</v>
      </c>
      <c r="Q25" s="146">
        <v>0.1759351614670864</v>
      </c>
      <c r="R25" s="146">
        <v>0.17448613117172479</v>
      </c>
      <c r="S25" s="146">
        <v>0.1735351493099285</v>
      </c>
      <c r="T25" s="146">
        <v>0.17290288267507409</v>
      </c>
      <c r="U25" s="146">
        <v>0.17168879164707629</v>
      </c>
    </row>
    <row r="26" spans="1:23" x14ac:dyDescent="0.25">
      <c r="A26" s="2" t="str">
        <f>'Population Definitions'!B12</f>
        <v>Miners</v>
      </c>
      <c r="B26" s="143" t="s">
        <v>48</v>
      </c>
      <c r="C26" t="str">
        <f t="shared" si="1"/>
        <v>N.A.</v>
      </c>
      <c r="D26" s="2" t="s">
        <v>6</v>
      </c>
      <c r="E26" s="146">
        <v>0.12915683846293935</v>
      </c>
      <c r="F26" s="146">
        <v>0.13005930141006369</v>
      </c>
      <c r="G26" s="146">
        <v>0.1311691973208963</v>
      </c>
      <c r="H26" s="146">
        <v>0.1322864004391382</v>
      </c>
      <c r="I26" s="146">
        <v>0.1326735043308937</v>
      </c>
      <c r="J26" s="146">
        <v>0.13277320435626619</v>
      </c>
      <c r="K26" s="146">
        <v>0.13270232408005159</v>
      </c>
      <c r="L26" s="146">
        <v>0.13226681479130301</v>
      </c>
      <c r="M26" s="146">
        <v>0.1318325987058051</v>
      </c>
      <c r="N26" s="146">
        <v>0.13122099464516529</v>
      </c>
      <c r="O26" s="146">
        <v>0.13033619828708048</v>
      </c>
      <c r="P26" s="146">
        <v>0.12930902912331951</v>
      </c>
      <c r="Q26" s="146">
        <v>0.12853499545894004</v>
      </c>
      <c r="R26" s="146">
        <v>0.12774277656267988</v>
      </c>
      <c r="S26" s="146"/>
      <c r="T26" s="146"/>
      <c r="U26" s="146"/>
    </row>
    <row r="27" spans="1:23" x14ac:dyDescent="0.25">
      <c r="A27" s="2" t="str">
        <f>'Population Definitions'!B13</f>
        <v>PLHIV Miners</v>
      </c>
      <c r="B27" s="143" t="s">
        <v>48</v>
      </c>
      <c r="C27" t="str">
        <f t="shared" si="1"/>
        <v>N.A.</v>
      </c>
      <c r="D27" s="2" t="s">
        <v>6</v>
      </c>
      <c r="E27" s="146">
        <v>0.184</v>
      </c>
      <c r="F27" s="146">
        <v>0.183948651437988</v>
      </c>
      <c r="G27" s="146">
        <v>0.1838988176268937</v>
      </c>
      <c r="H27" s="146">
        <v>0.18384502645485218</v>
      </c>
      <c r="I27" s="146">
        <v>0.1837038800778667</v>
      </c>
      <c r="J27" s="146">
        <v>0.18335497199633799</v>
      </c>
      <c r="K27" s="146">
        <v>0.1828628864483211</v>
      </c>
      <c r="L27" s="146">
        <v>0.18216204424176841</v>
      </c>
      <c r="M27" s="146">
        <v>0.18137081392447349</v>
      </c>
      <c r="N27" s="146">
        <v>0.1804358083649289</v>
      </c>
      <c r="O27" s="146">
        <v>0.17919172627146349</v>
      </c>
      <c r="P27" s="146">
        <v>0.17749984919498041</v>
      </c>
      <c r="Q27" s="146">
        <v>0.1759351614670864</v>
      </c>
      <c r="R27" s="146">
        <v>0.17448613117172479</v>
      </c>
      <c r="S27" s="146">
        <v>0.1735351493099285</v>
      </c>
      <c r="T27" s="146">
        <v>0.17290288267507409</v>
      </c>
      <c r="U27" s="146">
        <v>0.17168879164707629</v>
      </c>
    </row>
    <row r="29" spans="1:23" x14ac:dyDescent="0.25">
      <c r="A29" s="1" t="s">
        <v>101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s="143" t="s">
        <v>48</v>
      </c>
      <c r="C30" t="str">
        <f t="shared" ref="C30:C41" si="2">IF(SUMPRODUCT(--(E30:W30&lt;&gt;""))=0,0,"N.A.")</f>
        <v>N.A.</v>
      </c>
      <c r="D30" s="2" t="s">
        <v>6</v>
      </c>
      <c r="E30" s="147">
        <v>0.12725373961218836</v>
      </c>
      <c r="F30" s="147">
        <v>0.12754172015404364</v>
      </c>
      <c r="G30" s="147">
        <v>0.12859907578558225</v>
      </c>
      <c r="H30" s="147">
        <v>0.12977512231840421</v>
      </c>
      <c r="I30" s="147">
        <v>0.1309975129137172</v>
      </c>
      <c r="J30" s="147">
        <v>0.1319463255098115</v>
      </c>
      <c r="K30" s="147">
        <v>0.1324815962805114</v>
      </c>
      <c r="L30" s="147">
        <v>0.13182540592168099</v>
      </c>
      <c r="M30" s="147">
        <v>0.13140550595238099</v>
      </c>
      <c r="N30" s="147">
        <v>0.12944434356273832</v>
      </c>
      <c r="O30" s="147">
        <v>0.12861112107623318</v>
      </c>
      <c r="P30" s="147">
        <v>0.12679263157894738</v>
      </c>
      <c r="Q30" s="147">
        <v>0.12661699507389163</v>
      </c>
      <c r="R30" s="147">
        <v>0.12629827709978464</v>
      </c>
      <c r="S30" s="147"/>
      <c r="T30" s="147"/>
      <c r="U30" s="147"/>
    </row>
    <row r="31" spans="1:23" x14ac:dyDescent="0.25">
      <c r="A31" s="2" t="str">
        <f>'Population Definitions'!B3</f>
        <v>Gen 5-14</v>
      </c>
      <c r="B31" s="143" t="s">
        <v>48</v>
      </c>
      <c r="C31" t="str">
        <f t="shared" si="2"/>
        <v>N.A.</v>
      </c>
      <c r="D31" s="2" t="s">
        <v>6</v>
      </c>
      <c r="E31" s="147">
        <v>0.12065641175896083</v>
      </c>
      <c r="F31" s="147">
        <v>0.12068852459016392</v>
      </c>
      <c r="G31" s="147">
        <v>0.12074768786127167</v>
      </c>
      <c r="H31" s="147">
        <v>0.12082996842407424</v>
      </c>
      <c r="I31" s="147">
        <v>0.12094574528840663</v>
      </c>
      <c r="J31" s="147">
        <v>0.12096942070275403</v>
      </c>
      <c r="K31" s="147">
        <v>0.12093937671687031</v>
      </c>
      <c r="L31" s="147">
        <v>0.12090507349454717</v>
      </c>
      <c r="M31" s="147">
        <v>0.12087392877547133</v>
      </c>
      <c r="N31" s="147">
        <v>0.12084799463960945</v>
      </c>
      <c r="O31" s="147">
        <v>0.1208880338591766</v>
      </c>
      <c r="P31" s="147">
        <v>0.12080144787644786</v>
      </c>
      <c r="Q31" s="147">
        <v>0.12086946454413892</v>
      </c>
      <c r="R31" s="147">
        <v>0.12063795255930088</v>
      </c>
      <c r="S31" s="147"/>
      <c r="T31" s="147"/>
      <c r="U31" s="147"/>
    </row>
    <row r="32" spans="1:23" x14ac:dyDescent="0.25">
      <c r="A32" s="2" t="str">
        <f>'Population Definitions'!B4</f>
        <v>Gen 15-64</v>
      </c>
      <c r="B32" s="143" t="s">
        <v>48</v>
      </c>
      <c r="C32" t="str">
        <f t="shared" si="2"/>
        <v>N.A.</v>
      </c>
      <c r="D32" s="2" t="s">
        <v>6</v>
      </c>
      <c r="E32" s="147">
        <v>0.12915683846293935</v>
      </c>
      <c r="F32" s="147">
        <v>0.13005930141006369</v>
      </c>
      <c r="G32" s="147">
        <v>0.1311691973208963</v>
      </c>
      <c r="H32" s="147">
        <v>0.1322864004391382</v>
      </c>
      <c r="I32" s="147">
        <v>0.1326735043308937</v>
      </c>
      <c r="J32" s="147">
        <v>0.13277320435626619</v>
      </c>
      <c r="K32" s="147">
        <v>0.13270232408005159</v>
      </c>
      <c r="L32" s="147">
        <v>0.13226681479130301</v>
      </c>
      <c r="M32" s="147">
        <v>0.1318325987058051</v>
      </c>
      <c r="N32" s="147">
        <v>0.13122099464516529</v>
      </c>
      <c r="O32" s="147">
        <v>0.13033619828708048</v>
      </c>
      <c r="P32" s="147">
        <v>0.12930902912331951</v>
      </c>
      <c r="Q32" s="147">
        <v>0.12853499545894004</v>
      </c>
      <c r="R32" s="147">
        <v>0.12774277656267988</v>
      </c>
      <c r="S32" s="147"/>
      <c r="T32" s="147"/>
      <c r="U32" s="147"/>
    </row>
    <row r="33" spans="1:23" x14ac:dyDescent="0.25">
      <c r="A33" s="2" t="str">
        <f>'Population Definitions'!B5</f>
        <v>Gen 65+</v>
      </c>
      <c r="B33" s="143" t="s">
        <v>48</v>
      </c>
      <c r="C33" t="str">
        <f t="shared" si="2"/>
        <v>N.A.</v>
      </c>
      <c r="D33" s="2" t="s">
        <v>6</v>
      </c>
      <c r="E33" s="147">
        <v>0.18678803131991051</v>
      </c>
      <c r="F33" s="147">
        <v>0.18735394456289978</v>
      </c>
      <c r="G33" s="147">
        <v>0.18612563580874869</v>
      </c>
      <c r="H33" s="147">
        <v>0.18756511175898929</v>
      </c>
      <c r="I33" s="147">
        <v>0.18187616387337061</v>
      </c>
      <c r="J33" s="147">
        <v>0.18194133452754141</v>
      </c>
      <c r="K33" s="147">
        <v>0.18269389509888218</v>
      </c>
      <c r="L33" s="147">
        <v>0.18121659751037339</v>
      </c>
      <c r="M33" s="147">
        <v>0.17970512303348118</v>
      </c>
      <c r="N33" s="147">
        <v>0.1815330188679245</v>
      </c>
      <c r="O33" s="147">
        <v>0.1779773686229382</v>
      </c>
      <c r="P33" s="147">
        <v>0.1790019011406844</v>
      </c>
      <c r="Q33" s="147">
        <v>0.1776626506024096</v>
      </c>
      <c r="R33" s="147">
        <v>0.17519746646795831</v>
      </c>
      <c r="S33" s="147"/>
      <c r="T33" s="147"/>
      <c r="U33" s="147"/>
    </row>
    <row r="34" spans="1:23" x14ac:dyDescent="0.25">
      <c r="A34" s="2" t="str">
        <f>'Population Definitions'!B6</f>
        <v>PLHIV 15-64</v>
      </c>
      <c r="B34" s="143" t="s">
        <v>48</v>
      </c>
      <c r="C34" t="str">
        <f t="shared" si="2"/>
        <v>N.A.</v>
      </c>
      <c r="D34" s="2" t="s">
        <v>6</v>
      </c>
      <c r="E34" s="147">
        <v>0.33999999999999997</v>
      </c>
      <c r="F34" s="147"/>
      <c r="G34" s="147"/>
      <c r="H34" s="147"/>
      <c r="I34" s="147">
        <v>0.33999999999999997</v>
      </c>
      <c r="J34" s="147">
        <v>0.22</v>
      </c>
      <c r="K34" s="147"/>
      <c r="L34" s="147"/>
      <c r="M34" s="147"/>
      <c r="N34" s="147">
        <v>0.215</v>
      </c>
      <c r="O34" s="147"/>
      <c r="P34" s="147"/>
      <c r="Q34" s="147"/>
      <c r="R34" s="147"/>
      <c r="S34" s="147"/>
      <c r="T34" s="147"/>
      <c r="U34" s="147">
        <v>0.17169999999999999</v>
      </c>
    </row>
    <row r="35" spans="1:23" x14ac:dyDescent="0.25">
      <c r="A35" s="2" t="str">
        <f>'Population Definitions'!B7</f>
        <v>PLHIV 65+</v>
      </c>
      <c r="B35" s="143" t="s">
        <v>48</v>
      </c>
      <c r="C35" t="str">
        <f t="shared" si="2"/>
        <v>N.A.</v>
      </c>
      <c r="D35" s="2" t="s">
        <v>6</v>
      </c>
      <c r="E35" s="147">
        <v>0.25078803131991101</v>
      </c>
      <c r="F35" s="147">
        <v>0.251302596000888</v>
      </c>
      <c r="G35" s="147">
        <v>0.250024453435642</v>
      </c>
      <c r="H35" s="147">
        <v>0.251410138213842</v>
      </c>
      <c r="I35" s="147">
        <v>0.245580043951237</v>
      </c>
      <c r="J35" s="147">
        <v>0.24529630652387899</v>
      </c>
      <c r="K35" s="147">
        <v>0.24555678154720301</v>
      </c>
      <c r="L35" s="147">
        <v>0.24337864175214199</v>
      </c>
      <c r="M35" s="147">
        <v>0.24107593695795498</v>
      </c>
      <c r="N35" s="147">
        <v>0.24196882723285301</v>
      </c>
      <c r="O35" s="147">
        <v>0.23716909489440199</v>
      </c>
      <c r="P35" s="147">
        <v>0.23650175033566501</v>
      </c>
      <c r="Q35" s="147">
        <v>0.23359781206949598</v>
      </c>
      <c r="R35" s="147">
        <v>0.22968359763968299</v>
      </c>
      <c r="S35" s="147"/>
      <c r="T35" s="147"/>
      <c r="U35" s="147">
        <v>0.22339999999999999</v>
      </c>
    </row>
    <row r="36" spans="1:23" x14ac:dyDescent="0.25">
      <c r="A36" s="2" t="str">
        <f>'Population Definitions'!B8</f>
        <v>Prisoners</v>
      </c>
      <c r="B36" s="143" t="s">
        <v>48</v>
      </c>
      <c r="C36" t="str">
        <f t="shared" si="2"/>
        <v>N.A.</v>
      </c>
      <c r="D36" s="2" t="s">
        <v>6</v>
      </c>
      <c r="E36" s="147">
        <v>0.12915683846293935</v>
      </c>
      <c r="F36" s="147">
        <v>0.13005930141006369</v>
      </c>
      <c r="G36" s="147">
        <v>0.1311691973208963</v>
      </c>
      <c r="H36" s="147">
        <v>0.1322864004391382</v>
      </c>
      <c r="I36" s="147">
        <v>0.1326735043308937</v>
      </c>
      <c r="J36" s="147">
        <v>0.13277320435626619</v>
      </c>
      <c r="K36" s="147">
        <v>0.13270232408005159</v>
      </c>
      <c r="L36" s="147">
        <v>0.13226681479130301</v>
      </c>
      <c r="M36" s="147">
        <v>0.1318325987058051</v>
      </c>
      <c r="N36" s="147">
        <v>0.13122099464516529</v>
      </c>
      <c r="O36" s="147">
        <v>0.13033619828708048</v>
      </c>
      <c r="P36" s="147">
        <v>0.12930902912331951</v>
      </c>
      <c r="Q36" s="147">
        <v>0.12853499545894004</v>
      </c>
      <c r="R36" s="147">
        <v>0.12774277656267988</v>
      </c>
      <c r="S36" s="147"/>
      <c r="T36" s="147"/>
      <c r="U36" s="147"/>
    </row>
    <row r="37" spans="1:23" x14ac:dyDescent="0.25">
      <c r="A37" s="2" t="str">
        <f>'Population Definitions'!B9</f>
        <v>PLHIV Prisoners</v>
      </c>
      <c r="B37" s="143" t="s">
        <v>48</v>
      </c>
      <c r="C37" t="str">
        <f t="shared" si="2"/>
        <v>N.A.</v>
      </c>
      <c r="D37" s="2" t="s">
        <v>6</v>
      </c>
      <c r="E37" s="147">
        <v>0.184</v>
      </c>
      <c r="F37" s="147">
        <v>0.183948651437988</v>
      </c>
      <c r="G37" s="147">
        <v>0.1838988176268937</v>
      </c>
      <c r="H37" s="147">
        <v>0.18384502645485218</v>
      </c>
      <c r="I37" s="147">
        <v>0.1837038800778667</v>
      </c>
      <c r="J37" s="147">
        <v>0.18335497199633799</v>
      </c>
      <c r="K37" s="147">
        <v>0.1828628864483211</v>
      </c>
      <c r="L37" s="147">
        <v>0.18216204424176841</v>
      </c>
      <c r="M37" s="147">
        <v>0.18137081392447349</v>
      </c>
      <c r="N37" s="147">
        <v>0.1804358083649289</v>
      </c>
      <c r="O37" s="147">
        <v>0.17919172627146349</v>
      </c>
      <c r="P37" s="147">
        <v>0.17749984919498041</v>
      </c>
      <c r="Q37" s="147">
        <v>0.1759351614670864</v>
      </c>
      <c r="R37" s="147">
        <v>0.17448613117172479</v>
      </c>
      <c r="S37" s="147">
        <v>0.1735351493099285</v>
      </c>
      <c r="T37" s="147">
        <v>0.17290288267507409</v>
      </c>
      <c r="U37" s="147">
        <v>0.17168879164707629</v>
      </c>
    </row>
    <row r="38" spans="1:23" x14ac:dyDescent="0.25">
      <c r="A38" s="2" t="str">
        <f>'Population Definitions'!B10</f>
        <v>Health Care Workers</v>
      </c>
      <c r="B38" s="143" t="s">
        <v>48</v>
      </c>
      <c r="C38" t="str">
        <f t="shared" si="2"/>
        <v>N.A.</v>
      </c>
      <c r="D38" s="2" t="s">
        <v>6</v>
      </c>
      <c r="E38" s="147">
        <v>0.12915683846293935</v>
      </c>
      <c r="F38" s="147">
        <v>0.13005930141006369</v>
      </c>
      <c r="G38" s="147">
        <v>0.1311691973208963</v>
      </c>
      <c r="H38" s="147">
        <v>0.1322864004391382</v>
      </c>
      <c r="I38" s="147">
        <v>0.1326735043308937</v>
      </c>
      <c r="J38" s="147">
        <v>0.13277320435626619</v>
      </c>
      <c r="K38" s="147">
        <v>0.13270232408005159</v>
      </c>
      <c r="L38" s="147">
        <v>0.13226681479130301</v>
      </c>
      <c r="M38" s="147">
        <v>0.1318325987058051</v>
      </c>
      <c r="N38" s="147">
        <v>0.13122099464516529</v>
      </c>
      <c r="O38" s="147">
        <v>0.13033619828708048</v>
      </c>
      <c r="P38" s="147">
        <v>0.12930902912331951</v>
      </c>
      <c r="Q38" s="147">
        <v>0.12853499545894004</v>
      </c>
      <c r="R38" s="147">
        <v>0.12774277656267988</v>
      </c>
      <c r="S38" s="147"/>
      <c r="T38" s="147"/>
      <c r="U38" s="147"/>
    </row>
    <row r="39" spans="1:23" x14ac:dyDescent="0.25">
      <c r="A39" s="2" t="str">
        <f>'Population Definitions'!B11</f>
        <v>PLHIV Health Care Workers</v>
      </c>
      <c r="B39" s="143" t="s">
        <v>48</v>
      </c>
      <c r="C39" t="str">
        <f t="shared" si="2"/>
        <v>N.A.</v>
      </c>
      <c r="D39" s="2" t="s">
        <v>6</v>
      </c>
      <c r="E39" s="147">
        <v>0.184</v>
      </c>
      <c r="F39" s="147">
        <v>0.183948651437988</v>
      </c>
      <c r="G39" s="147">
        <v>0.1838988176268937</v>
      </c>
      <c r="H39" s="147">
        <v>0.18384502645485218</v>
      </c>
      <c r="I39" s="147">
        <v>0.1837038800778667</v>
      </c>
      <c r="J39" s="147">
        <v>0.18335497199633799</v>
      </c>
      <c r="K39" s="147">
        <v>0.1828628864483211</v>
      </c>
      <c r="L39" s="147">
        <v>0.18216204424176841</v>
      </c>
      <c r="M39" s="147">
        <v>0.18137081392447349</v>
      </c>
      <c r="N39" s="147">
        <v>0.1804358083649289</v>
      </c>
      <c r="O39" s="147">
        <v>0.17919172627146349</v>
      </c>
      <c r="P39" s="147">
        <v>0.17749984919498041</v>
      </c>
      <c r="Q39" s="147">
        <v>0.1759351614670864</v>
      </c>
      <c r="R39" s="147">
        <v>0.17448613117172479</v>
      </c>
      <c r="S39" s="147">
        <v>0.1735351493099285</v>
      </c>
      <c r="T39" s="147">
        <v>0.17290288267507409</v>
      </c>
      <c r="U39" s="147">
        <v>0.17168879164707629</v>
      </c>
    </row>
    <row r="40" spans="1:23" x14ac:dyDescent="0.25">
      <c r="A40" s="2" t="str">
        <f>'Population Definitions'!B12</f>
        <v>Miners</v>
      </c>
      <c r="B40" s="143" t="s">
        <v>48</v>
      </c>
      <c r="C40" t="str">
        <f t="shared" si="2"/>
        <v>N.A.</v>
      </c>
      <c r="D40" s="2" t="s">
        <v>6</v>
      </c>
      <c r="E40" s="147">
        <v>0.12915683846293935</v>
      </c>
      <c r="F40" s="147">
        <v>0.13005930141006369</v>
      </c>
      <c r="G40" s="147">
        <v>0.1311691973208963</v>
      </c>
      <c r="H40" s="147">
        <v>0.1322864004391382</v>
      </c>
      <c r="I40" s="147">
        <v>0.1326735043308937</v>
      </c>
      <c r="J40" s="147">
        <v>0.13277320435626619</v>
      </c>
      <c r="K40" s="147">
        <v>0.13270232408005159</v>
      </c>
      <c r="L40" s="147">
        <v>0.13226681479130301</v>
      </c>
      <c r="M40" s="147">
        <v>0.1318325987058051</v>
      </c>
      <c r="N40" s="147">
        <v>0.13122099464516529</v>
      </c>
      <c r="O40" s="147">
        <v>0.13033619828708048</v>
      </c>
      <c r="P40" s="147">
        <v>0.12930902912331951</v>
      </c>
      <c r="Q40" s="147">
        <v>0.12853499545894004</v>
      </c>
      <c r="R40" s="147">
        <v>0.12774277656267988</v>
      </c>
      <c r="S40" s="147"/>
      <c r="T40" s="147"/>
      <c r="U40" s="147"/>
    </row>
    <row r="41" spans="1:23" x14ac:dyDescent="0.25">
      <c r="A41" s="2" t="str">
        <f>'Population Definitions'!B13</f>
        <v>PLHIV Miners</v>
      </c>
      <c r="B41" s="143" t="s">
        <v>48</v>
      </c>
      <c r="C41" t="str">
        <f t="shared" si="2"/>
        <v>N.A.</v>
      </c>
      <c r="D41" s="2" t="s">
        <v>6</v>
      </c>
      <c r="E41" s="147">
        <v>0.184</v>
      </c>
      <c r="F41" s="147">
        <v>0.183948651437988</v>
      </c>
      <c r="G41" s="147">
        <v>0.1838988176268937</v>
      </c>
      <c r="H41" s="147">
        <v>0.18384502645485218</v>
      </c>
      <c r="I41" s="147">
        <v>0.1837038800778667</v>
      </c>
      <c r="J41" s="147">
        <v>0.18335497199633799</v>
      </c>
      <c r="K41" s="147">
        <v>0.1828628864483211</v>
      </c>
      <c r="L41" s="147">
        <v>0.18216204424176841</v>
      </c>
      <c r="M41" s="147">
        <v>0.18137081392447349</v>
      </c>
      <c r="N41" s="147">
        <v>0.1804358083649289</v>
      </c>
      <c r="O41" s="147">
        <v>0.17919172627146349</v>
      </c>
      <c r="P41" s="147">
        <v>0.17749984919498041</v>
      </c>
      <c r="Q41" s="147">
        <v>0.1759351614670864</v>
      </c>
      <c r="R41" s="147">
        <v>0.17448613117172479</v>
      </c>
      <c r="S41" s="147">
        <v>0.1735351493099285</v>
      </c>
      <c r="T41" s="147">
        <v>0.17290288267507409</v>
      </c>
      <c r="U41" s="147">
        <v>0.17168879164707629</v>
      </c>
    </row>
    <row r="43" spans="1:23" x14ac:dyDescent="0.25">
      <c r="A43" s="1" t="s">
        <v>102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s="143" t="s">
        <v>48</v>
      </c>
      <c r="C44" t="str">
        <f t="shared" ref="C44:C51" si="3">IF(SUMPRODUCT(--(E44:W44&lt;&gt;""))=0,0,"N.A.")</f>
        <v>N.A.</v>
      </c>
      <c r="D44" s="2" t="s">
        <v>6</v>
      </c>
      <c r="H44" s="148"/>
      <c r="I44" s="148">
        <v>5.0893158072126729E-2</v>
      </c>
      <c r="J44" s="148">
        <v>4.2280414620840152E-2</v>
      </c>
      <c r="K44" s="148">
        <v>3.4728829686013318E-2</v>
      </c>
      <c r="L44" s="148">
        <v>4.0057915057915061E-2</v>
      </c>
      <c r="M44" s="148">
        <v>3.1868882312770318E-2</v>
      </c>
      <c r="N44" s="148">
        <v>2.4430350011745362E-2</v>
      </c>
      <c r="O44" s="148">
        <v>1.7618927762396173E-2</v>
      </c>
      <c r="P44" s="148">
        <v>1.4056224899598393E-2</v>
      </c>
      <c r="Q44" s="148">
        <v>1.3333333333333334E-2</v>
      </c>
      <c r="R44" s="148">
        <v>1.2536676447052548E-2</v>
      </c>
      <c r="S44" s="148">
        <v>1.2337662337662338E-2</v>
      </c>
      <c r="T44" s="148">
        <v>1.2662559890485968E-2</v>
      </c>
    </row>
    <row r="45" spans="1:23" x14ac:dyDescent="0.25">
      <c r="A45" s="2" t="str">
        <f>'Population Definitions'!B3</f>
        <v>Gen 5-14</v>
      </c>
      <c r="B45" s="143" t="s">
        <v>48</v>
      </c>
      <c r="C45" t="str">
        <f t="shared" si="3"/>
        <v>N.A.</v>
      </c>
      <c r="D45" s="2" t="s">
        <v>6</v>
      </c>
      <c r="H45" s="148"/>
      <c r="I45" s="148">
        <v>5.4991034070531977E-2</v>
      </c>
      <c r="J45" s="148">
        <v>4.6202867764206054E-2</v>
      </c>
      <c r="K45" s="148">
        <v>3.9403620873269436E-2</v>
      </c>
      <c r="L45" s="148">
        <v>3.5398230088495575E-2</v>
      </c>
      <c r="M45" s="148">
        <v>2.7470093043863535E-2</v>
      </c>
      <c r="N45" s="148">
        <v>2.6864289022695692E-2</v>
      </c>
      <c r="O45" s="148">
        <v>1.9890601690701143E-2</v>
      </c>
      <c r="P45" s="148">
        <v>2.0795660036166366E-2</v>
      </c>
      <c r="Q45" s="148">
        <v>1.4314928425357873E-2</v>
      </c>
      <c r="R45" s="148">
        <v>1.4906832298136646E-2</v>
      </c>
      <c r="S45" s="148">
        <v>2.313030069390902E-2</v>
      </c>
      <c r="T45" s="148">
        <v>2.526487367563162E-2</v>
      </c>
    </row>
    <row r="46" spans="1:23" x14ac:dyDescent="0.25">
      <c r="A46" s="2" t="str">
        <f>'Population Definitions'!B4</f>
        <v>Gen 15-64</v>
      </c>
      <c r="B46" s="143" t="s">
        <v>48</v>
      </c>
      <c r="C46" t="str">
        <f t="shared" si="3"/>
        <v>N.A.</v>
      </c>
      <c r="D46" s="2" t="s">
        <v>6</v>
      </c>
      <c r="H46" s="148">
        <v>0.11797978445679094</v>
      </c>
      <c r="I46" s="148">
        <v>0.12582017010935603</v>
      </c>
      <c r="J46" s="148">
        <v>0.13173282501738751</v>
      </c>
      <c r="K46" s="148">
        <v>0.11613705078080136</v>
      </c>
      <c r="L46" s="148">
        <v>0.10884116180150458</v>
      </c>
      <c r="M46" s="148">
        <v>8.7771787665731987E-2</v>
      </c>
      <c r="N46" s="148">
        <v>6.569905197021389E-2</v>
      </c>
      <c r="O46" s="148">
        <v>4.9268606820485179E-2</v>
      </c>
      <c r="P46" s="148">
        <v>4.6772377289933401E-2</v>
      </c>
      <c r="Q46" s="148">
        <v>4.1917283793324454E-2</v>
      </c>
      <c r="R46" s="148">
        <v>3.942762321770623E-2</v>
      </c>
      <c r="S46" s="148">
        <v>3.9936829834587927E-2</v>
      </c>
      <c r="T46" s="148">
        <v>3.7857082510877042E-2</v>
      </c>
    </row>
    <row r="47" spans="1:23" x14ac:dyDescent="0.25">
      <c r="A47" s="2" t="str">
        <f>'Population Definitions'!B5</f>
        <v>Gen 65+</v>
      </c>
      <c r="B47" s="143" t="s">
        <v>48</v>
      </c>
      <c r="C47" t="str">
        <f t="shared" si="3"/>
        <v>N.A.</v>
      </c>
      <c r="D47" s="2" t="s">
        <v>6</v>
      </c>
      <c r="H47" s="148">
        <v>0.23999999999999996</v>
      </c>
      <c r="I47" s="148">
        <v>0.23126338329764451</v>
      </c>
      <c r="J47" s="148">
        <v>0.22187499999999999</v>
      </c>
      <c r="K47" s="148">
        <v>0.23538461538461539</v>
      </c>
      <c r="L47" s="148">
        <v>0.2142813565526264</v>
      </c>
      <c r="M47" s="148">
        <v>0.20334259180629913</v>
      </c>
      <c r="N47" s="148">
        <v>0.20307210172779691</v>
      </c>
      <c r="O47" s="148"/>
      <c r="P47" s="148">
        <v>0.18729063789214634</v>
      </c>
      <c r="Q47" s="148">
        <v>0.1754822145586985</v>
      </c>
      <c r="R47" s="148">
        <v>0.18639214701404841</v>
      </c>
      <c r="S47" s="148"/>
      <c r="T47" s="148">
        <v>0.16776970259264987</v>
      </c>
    </row>
    <row r="48" spans="1:23" x14ac:dyDescent="0.25">
      <c r="A48" s="2" t="str">
        <f>'Population Definitions'!B6</f>
        <v>PLHIV 15-64</v>
      </c>
      <c r="B48" s="143" t="s">
        <v>48</v>
      </c>
      <c r="C48" t="str">
        <f t="shared" si="3"/>
        <v>N.A.</v>
      </c>
      <c r="D48" s="2" t="s">
        <v>6</v>
      </c>
      <c r="H48" s="148">
        <v>0.11797019625268639</v>
      </c>
      <c r="I48" s="148">
        <v>0.12581552965057555</v>
      </c>
      <c r="J48" s="148">
        <v>0.13172046570556253</v>
      </c>
      <c r="K48" s="148">
        <v>0.11625361982845815</v>
      </c>
      <c r="L48" s="148">
        <v>0.11263263117463254</v>
      </c>
      <c r="M48" s="148">
        <v>0.1073244204082599</v>
      </c>
      <c r="N48" s="148">
        <v>9.1866921120217784E-2</v>
      </c>
      <c r="O48" s="148">
        <v>8.150790147757532E-2</v>
      </c>
      <c r="P48" s="148">
        <v>8.2946386576295772E-2</v>
      </c>
      <c r="Q48" s="148">
        <v>8.2772908062547307E-2</v>
      </c>
      <c r="R48" s="148">
        <v>7.6743707431563085E-2</v>
      </c>
      <c r="S48" s="148">
        <v>7.1985984878794054E-2</v>
      </c>
      <c r="T48" s="148">
        <v>7.51569946659425E-2</v>
      </c>
    </row>
    <row r="49" spans="1:23" x14ac:dyDescent="0.25">
      <c r="A49" s="2" t="str">
        <f>'Population Definitions'!B7</f>
        <v>PLHIV 65+</v>
      </c>
      <c r="B49" s="143" t="s">
        <v>48</v>
      </c>
      <c r="C49" t="str">
        <f t="shared" si="3"/>
        <v>N.A.</v>
      </c>
      <c r="D49" s="2" t="s">
        <v>6</v>
      </c>
      <c r="H49" s="148">
        <v>0.24</v>
      </c>
      <c r="I49" s="148">
        <v>0.23126338329764454</v>
      </c>
      <c r="J49" s="148">
        <v>0.22187499999999999</v>
      </c>
      <c r="K49" s="148">
        <v>0.23538461538461541</v>
      </c>
      <c r="L49" s="148">
        <v>0.2306769387845006</v>
      </c>
      <c r="M49" s="148">
        <v>0.23536319409495049</v>
      </c>
      <c r="N49" s="148"/>
      <c r="O49" s="148"/>
      <c r="P49" s="148"/>
      <c r="Q49" s="148">
        <v>0.2242763472180534</v>
      </c>
      <c r="R49" s="148">
        <v>0.22657601167203545</v>
      </c>
      <c r="S49" s="148">
        <v>0.23530684778718342</v>
      </c>
      <c r="T49" s="148">
        <v>0.24341040620971505</v>
      </c>
    </row>
    <row r="50" spans="1:23" x14ac:dyDescent="0.25">
      <c r="A50" s="2" t="str">
        <f>'Population Definitions'!B8</f>
        <v>Prisoners</v>
      </c>
      <c r="B50" s="143" t="s">
        <v>48</v>
      </c>
      <c r="C50" t="str">
        <f t="shared" si="3"/>
        <v>N.A.</v>
      </c>
      <c r="D50" s="2" t="s">
        <v>6</v>
      </c>
      <c r="H50" s="148"/>
      <c r="I50" s="148">
        <v>9.8966026587887737E-2</v>
      </c>
      <c r="J50" s="148"/>
      <c r="K50" s="148">
        <v>8.3155650319829411E-2</v>
      </c>
      <c r="L50" s="148"/>
      <c r="M50" s="148">
        <v>7.9971157943036941E-2</v>
      </c>
      <c r="N50" s="148">
        <v>4.5432414338749935E-2</v>
      </c>
      <c r="O50" s="148">
        <v>2.7149541821017743E-2</v>
      </c>
      <c r="P50" s="148">
        <v>2.3607064280192665E-2</v>
      </c>
      <c r="Q50" s="148">
        <v>2.8947590513967426E-2</v>
      </c>
      <c r="R50" s="148">
        <v>1.6541353383458648E-2</v>
      </c>
      <c r="S50" s="148"/>
      <c r="T50" s="148">
        <v>1.3673633821508126E-2</v>
      </c>
    </row>
    <row r="51" spans="1:23" x14ac:dyDescent="0.25">
      <c r="A51" s="2" t="str">
        <f>'Population Definitions'!B9</f>
        <v>PLHIV Prisoners</v>
      </c>
      <c r="B51" s="143" t="s">
        <v>48</v>
      </c>
      <c r="C51" t="str">
        <f t="shared" si="3"/>
        <v>N.A.</v>
      </c>
      <c r="D51" s="2" t="s">
        <v>6</v>
      </c>
      <c r="H51" s="148"/>
      <c r="I51" s="148">
        <v>9.8966026587887723E-2</v>
      </c>
      <c r="J51" s="148"/>
      <c r="K51" s="148"/>
      <c r="L51" s="148">
        <v>0.11024327784891166</v>
      </c>
      <c r="M51" s="148">
        <v>0.10692436753144943</v>
      </c>
      <c r="N51" s="148">
        <v>9.4096251423837637E-2</v>
      </c>
      <c r="O51" s="148">
        <v>7.5132457012188278E-2</v>
      </c>
      <c r="P51" s="148">
        <v>7.5596792752643791E-2</v>
      </c>
      <c r="Q51" s="148"/>
      <c r="R51" s="148">
        <v>5.8534588620548507E-2</v>
      </c>
      <c r="S51" s="148">
        <v>5.3481810153574429E-2</v>
      </c>
      <c r="T51" s="148">
        <v>4.7948232323232323E-2</v>
      </c>
    </row>
    <row r="52" spans="1:23" x14ac:dyDescent="0.25">
      <c r="A52" s="2" t="str">
        <f>'Population Definitions'!B10</f>
        <v>Health Care Workers</v>
      </c>
      <c r="B52" s="143" t="s">
        <v>48</v>
      </c>
      <c r="C52" s="149">
        <v>0.03</v>
      </c>
      <c r="D52" s="2" t="s">
        <v>6</v>
      </c>
    </row>
    <row r="53" spans="1:23" x14ac:dyDescent="0.25">
      <c r="A53" s="2" t="str">
        <f>'Population Definitions'!B11</f>
        <v>PLHIV Health Care Workers</v>
      </c>
      <c r="B53" s="143" t="s">
        <v>48</v>
      </c>
      <c r="C53" s="149">
        <v>0.03</v>
      </c>
      <c r="D53" s="2" t="s">
        <v>6</v>
      </c>
    </row>
    <row r="54" spans="1:23" x14ac:dyDescent="0.25">
      <c r="A54" s="2" t="str">
        <f>'Population Definitions'!B12</f>
        <v>Miners</v>
      </c>
      <c r="B54" s="143" t="s">
        <v>48</v>
      </c>
      <c r="C54" s="149">
        <v>0.03</v>
      </c>
      <c r="D54" s="2" t="s">
        <v>6</v>
      </c>
    </row>
    <row r="55" spans="1:23" x14ac:dyDescent="0.25">
      <c r="A55" s="2" t="str">
        <f>'Population Definitions'!B13</f>
        <v>PLHIV Miners</v>
      </c>
      <c r="B55" s="143" t="s">
        <v>48</v>
      </c>
      <c r="C55" s="149">
        <v>0.03</v>
      </c>
      <c r="D55" s="2" t="s">
        <v>6</v>
      </c>
    </row>
    <row r="57" spans="1:23" x14ac:dyDescent="0.25">
      <c r="A57" s="1" t="s">
        <v>103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s="143" t="s">
        <v>48</v>
      </c>
      <c r="C58" t="str">
        <f t="shared" ref="C58:C63" si="4">IF(SUMPRODUCT(--(E58:W58&lt;&gt;""))=0,0,"N.A.")</f>
        <v>N.A.</v>
      </c>
      <c r="D58" s="2" t="s">
        <v>6</v>
      </c>
      <c r="N58" s="151"/>
      <c r="O58" s="151">
        <v>0.14285714285714285</v>
      </c>
      <c r="P58" s="151"/>
      <c r="Q58" s="151"/>
      <c r="R58" s="151"/>
      <c r="S58" s="151"/>
    </row>
    <row r="59" spans="1:23" x14ac:dyDescent="0.25">
      <c r="A59" s="2" t="str">
        <f>'Population Definitions'!B3</f>
        <v>Gen 5-14</v>
      </c>
      <c r="B59" s="143" t="s">
        <v>48</v>
      </c>
      <c r="C59" t="str">
        <f t="shared" si="4"/>
        <v>N.A.</v>
      </c>
      <c r="D59" s="2" t="s">
        <v>6</v>
      </c>
      <c r="N59" s="151"/>
      <c r="O59" s="151">
        <v>0.25</v>
      </c>
      <c r="P59" s="151"/>
      <c r="Q59" s="151">
        <v>0.21428571428571427</v>
      </c>
      <c r="R59" s="151"/>
      <c r="S59" s="151">
        <v>0.2</v>
      </c>
    </row>
    <row r="60" spans="1:23" x14ac:dyDescent="0.25">
      <c r="A60" s="2" t="str">
        <f>'Population Definitions'!B4</f>
        <v>Gen 15-64</v>
      </c>
      <c r="B60" s="143" t="s">
        <v>48</v>
      </c>
      <c r="C60" t="str">
        <f t="shared" si="4"/>
        <v>N.A.</v>
      </c>
      <c r="D60" s="2" t="s">
        <v>6</v>
      </c>
      <c r="N60" s="151">
        <v>0.23305084745762711</v>
      </c>
      <c r="O60" s="151">
        <v>0.18584983498349836</v>
      </c>
      <c r="P60" s="151">
        <v>0.13733401804709855</v>
      </c>
      <c r="Q60" s="151">
        <v>0.10407413080104151</v>
      </c>
      <c r="R60" s="151">
        <v>0.10439663470553674</v>
      </c>
      <c r="S60" s="151">
        <v>9.8266447649331151E-2</v>
      </c>
    </row>
    <row r="61" spans="1:23" x14ac:dyDescent="0.25">
      <c r="A61" s="2" t="str">
        <f>'Population Definitions'!B5</f>
        <v>Gen 65+</v>
      </c>
      <c r="B61" s="143" t="s">
        <v>48</v>
      </c>
      <c r="C61" t="str">
        <f t="shared" si="4"/>
        <v>N.A.</v>
      </c>
      <c r="D61" s="2" t="s">
        <v>6</v>
      </c>
      <c r="N61" s="151"/>
      <c r="O61" s="151">
        <v>0.40389610389610386</v>
      </c>
      <c r="P61" s="151"/>
      <c r="Q61" s="151"/>
      <c r="R61" s="151"/>
      <c r="S61" s="151">
        <v>0.23333333333333331</v>
      </c>
    </row>
    <row r="62" spans="1:23" x14ac:dyDescent="0.25">
      <c r="A62" s="2" t="str">
        <f>'Population Definitions'!B6</f>
        <v>PLHIV 15-64</v>
      </c>
      <c r="B62" s="143" t="s">
        <v>48</v>
      </c>
      <c r="C62" t="str">
        <f t="shared" si="4"/>
        <v>N.A.</v>
      </c>
      <c r="D62" s="2" t="s">
        <v>6</v>
      </c>
      <c r="N62" s="151">
        <v>0.24202898550724639</v>
      </c>
      <c r="O62" s="151">
        <v>0.22193883064951903</v>
      </c>
      <c r="P62" s="151">
        <v>0.21117817052312896</v>
      </c>
      <c r="Q62" s="151">
        <v>0.1941584094294411</v>
      </c>
      <c r="R62" s="151">
        <v>0.24728171052083919</v>
      </c>
      <c r="S62" s="151">
        <v>0.19567066279869047</v>
      </c>
    </row>
    <row r="63" spans="1:23" x14ac:dyDescent="0.25">
      <c r="A63" s="2" t="str">
        <f>'Population Definitions'!B7</f>
        <v>PLHIV 65+</v>
      </c>
      <c r="B63" s="143" t="s">
        <v>48</v>
      </c>
      <c r="C63" t="str">
        <f t="shared" si="4"/>
        <v>N.A.</v>
      </c>
      <c r="D63" s="2" t="s">
        <v>6</v>
      </c>
      <c r="N63" s="151"/>
      <c r="O63" s="151">
        <v>0.74794069192751234</v>
      </c>
      <c r="P63" s="151">
        <v>0.5</v>
      </c>
      <c r="Q63" s="151"/>
      <c r="R63" s="151"/>
      <c r="S63" s="151">
        <v>0.33333333333333331</v>
      </c>
    </row>
    <row r="64" spans="1:23" x14ac:dyDescent="0.25">
      <c r="A64" s="2" t="str">
        <f>'Population Definitions'!B8</f>
        <v>Prisoners</v>
      </c>
      <c r="B64" s="143" t="s">
        <v>48</v>
      </c>
      <c r="C64" s="150">
        <v>0.17</v>
      </c>
      <c r="D64" s="2" t="s">
        <v>6</v>
      </c>
    </row>
    <row r="65" spans="1:23" x14ac:dyDescent="0.25">
      <c r="A65" s="2" t="str">
        <f>'Population Definitions'!B9</f>
        <v>PLHIV Prisoners</v>
      </c>
      <c r="B65" s="143" t="s">
        <v>48</v>
      </c>
      <c r="C65" s="150">
        <v>0.17</v>
      </c>
      <c r="D65" s="2" t="s">
        <v>6</v>
      </c>
    </row>
    <row r="66" spans="1:23" x14ac:dyDescent="0.25">
      <c r="A66" s="2" t="str">
        <f>'Population Definitions'!B10</f>
        <v>Health Care Workers</v>
      </c>
      <c r="B66" s="143" t="s">
        <v>48</v>
      </c>
      <c r="C66" s="150">
        <v>0.17</v>
      </c>
      <c r="D66" s="2" t="s">
        <v>6</v>
      </c>
    </row>
    <row r="67" spans="1:23" x14ac:dyDescent="0.25">
      <c r="A67" s="2" t="str">
        <f>'Population Definitions'!B11</f>
        <v>PLHIV Health Care Workers</v>
      </c>
      <c r="B67" s="143" t="s">
        <v>48</v>
      </c>
      <c r="C67" s="150">
        <v>0.17</v>
      </c>
      <c r="D67" s="2" t="s">
        <v>6</v>
      </c>
    </row>
    <row r="68" spans="1:23" x14ac:dyDescent="0.25">
      <c r="A68" s="2" t="str">
        <f>'Population Definitions'!B12</f>
        <v>Miners</v>
      </c>
      <c r="B68" s="143" t="s">
        <v>48</v>
      </c>
      <c r="C68" s="150">
        <v>0.17</v>
      </c>
      <c r="D68" s="2" t="s">
        <v>6</v>
      </c>
    </row>
    <row r="69" spans="1:23" x14ac:dyDescent="0.25">
      <c r="A69" s="2" t="str">
        <f>'Population Definitions'!B13</f>
        <v>PLHIV Miners</v>
      </c>
      <c r="B69" s="143" t="s">
        <v>48</v>
      </c>
      <c r="C69" s="150">
        <v>0.17</v>
      </c>
      <c r="D69" s="2" t="s">
        <v>6</v>
      </c>
    </row>
    <row r="71" spans="1:23" x14ac:dyDescent="0.25">
      <c r="A71" s="1" t="s">
        <v>104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2" t="str">
        <f>'Population Definitions'!B2</f>
        <v>Gen 0-4</v>
      </c>
      <c r="B72" s="143" t="s">
        <v>48</v>
      </c>
      <c r="C72" s="152">
        <v>0.27</v>
      </c>
      <c r="D72" s="2" t="s">
        <v>6</v>
      </c>
    </row>
    <row r="73" spans="1:23" x14ac:dyDescent="0.25">
      <c r="A73" s="2" t="str">
        <f>'Population Definitions'!B3</f>
        <v>Gen 5-14</v>
      </c>
      <c r="B73" s="143" t="s">
        <v>48</v>
      </c>
      <c r="C73" s="152">
        <v>0.27</v>
      </c>
      <c r="D73" s="2" t="s">
        <v>6</v>
      </c>
    </row>
    <row r="74" spans="1:23" x14ac:dyDescent="0.25">
      <c r="A74" s="2" t="str">
        <f>'Population Definitions'!B4</f>
        <v>Gen 15-64</v>
      </c>
      <c r="B74" s="143" t="s">
        <v>48</v>
      </c>
      <c r="C74" s="152" t="s">
        <v>41</v>
      </c>
      <c r="D74" s="2" t="s">
        <v>6</v>
      </c>
      <c r="N74" s="153">
        <v>0.41176470588235292</v>
      </c>
      <c r="O74" s="153">
        <v>0.31975867269984914</v>
      </c>
      <c r="P74" s="153"/>
      <c r="Q74" s="153"/>
      <c r="R74" s="153"/>
      <c r="S74" s="153">
        <v>0.20909090909090908</v>
      </c>
    </row>
    <row r="75" spans="1:23" x14ac:dyDescent="0.25">
      <c r="A75" s="2" t="str">
        <f>'Population Definitions'!B5</f>
        <v>Gen 65+</v>
      </c>
      <c r="B75" s="143" t="s">
        <v>48</v>
      </c>
      <c r="C75" s="152">
        <v>0.27</v>
      </c>
      <c r="D75" s="2" t="s">
        <v>6</v>
      </c>
      <c r="N75" s="153"/>
      <c r="O75" s="153"/>
      <c r="P75" s="153"/>
      <c r="Q75" s="153"/>
      <c r="R75" s="153"/>
      <c r="S75" s="153"/>
    </row>
    <row r="76" spans="1:23" x14ac:dyDescent="0.25">
      <c r="A76" s="2" t="str">
        <f>'Population Definitions'!B6</f>
        <v>PLHIV 15-64</v>
      </c>
      <c r="B76" s="143" t="s">
        <v>48</v>
      </c>
      <c r="C76" s="152" t="s">
        <v>41</v>
      </c>
      <c r="D76" s="2" t="s">
        <v>6</v>
      </c>
      <c r="N76" s="153">
        <v>0.39233038348082594</v>
      </c>
      <c r="O76" s="153">
        <v>0.34262125902992774</v>
      </c>
      <c r="P76" s="153"/>
      <c r="Q76" s="153">
        <v>0.33333333333333331</v>
      </c>
      <c r="R76" s="153"/>
      <c r="S76" s="153">
        <v>0.25000000000000006</v>
      </c>
    </row>
    <row r="77" spans="1:23" x14ac:dyDescent="0.25">
      <c r="A77" s="2" t="str">
        <f>'Population Definitions'!B7</f>
        <v>PLHIV 65+</v>
      </c>
      <c r="B77" s="143" t="s">
        <v>48</v>
      </c>
      <c r="C77" s="152">
        <v>0.27</v>
      </c>
      <c r="D77" s="2" t="s">
        <v>6</v>
      </c>
    </row>
    <row r="78" spans="1:23" x14ac:dyDescent="0.25">
      <c r="A78" s="2" t="str">
        <f>'Population Definitions'!B8</f>
        <v>Prisoners</v>
      </c>
      <c r="B78" s="143" t="s">
        <v>48</v>
      </c>
      <c r="C78" s="152">
        <v>0.27</v>
      </c>
      <c r="D78" s="2" t="s">
        <v>6</v>
      </c>
    </row>
    <row r="79" spans="1:23" x14ac:dyDescent="0.25">
      <c r="A79" s="2" t="str">
        <f>'Population Definitions'!B9</f>
        <v>PLHIV Prisoners</v>
      </c>
      <c r="B79" s="143" t="s">
        <v>48</v>
      </c>
      <c r="C79" s="152">
        <v>0.27</v>
      </c>
      <c r="D79" s="2" t="s">
        <v>6</v>
      </c>
    </row>
    <row r="80" spans="1:23" x14ac:dyDescent="0.25">
      <c r="A80" s="2" t="str">
        <f>'Population Definitions'!B10</f>
        <v>Health Care Workers</v>
      </c>
      <c r="B80" s="143" t="s">
        <v>48</v>
      </c>
      <c r="C80" s="152">
        <v>0.27</v>
      </c>
      <c r="D80" s="2" t="s">
        <v>6</v>
      </c>
    </row>
    <row r="81" spans="1:23" x14ac:dyDescent="0.25">
      <c r="A81" s="2" t="str">
        <f>'Population Definitions'!B11</f>
        <v>PLHIV Health Care Workers</v>
      </c>
      <c r="B81" s="143" t="s">
        <v>48</v>
      </c>
      <c r="C81" s="152">
        <v>0.27</v>
      </c>
      <c r="D81" s="2" t="s">
        <v>6</v>
      </c>
    </row>
    <row r="82" spans="1:23" x14ac:dyDescent="0.25">
      <c r="A82" s="2" t="str">
        <f>'Population Definitions'!B12</f>
        <v>Miners</v>
      </c>
      <c r="B82" s="143" t="s">
        <v>48</v>
      </c>
      <c r="C82" s="152">
        <v>0.27</v>
      </c>
      <c r="D82" s="2" t="s">
        <v>6</v>
      </c>
    </row>
    <row r="83" spans="1:23" x14ac:dyDescent="0.25">
      <c r="A83" s="2" t="str">
        <f>'Population Definitions'!B13</f>
        <v>PLHIV Miners</v>
      </c>
      <c r="B83" s="143" t="s">
        <v>48</v>
      </c>
      <c r="C83" s="152">
        <v>0.27</v>
      </c>
      <c r="D83" s="2" t="s">
        <v>6</v>
      </c>
    </row>
    <row r="85" spans="1:23" x14ac:dyDescent="0.25">
      <c r="A85" s="1" t="s">
        <v>105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2" t="str">
        <f>'Population Definitions'!B2</f>
        <v>Gen 0-4</v>
      </c>
      <c r="B86" s="143" t="s">
        <v>48</v>
      </c>
      <c r="C86" t="str">
        <f t="shared" ref="C86:C97" si="5">IF(SUMPRODUCT(--(E86:W86&lt;&gt;""))=0,0,"N.A.")</f>
        <v>N.A.</v>
      </c>
      <c r="D86" s="2" t="s">
        <v>6</v>
      </c>
      <c r="E86" s="154">
        <v>2.7253739612188368E-2</v>
      </c>
      <c r="F86" s="154">
        <v>2.7541720154043652E-2</v>
      </c>
      <c r="G86" s="154">
        <v>2.859907578558225E-2</v>
      </c>
      <c r="H86" s="154">
        <v>2.9775122318404221E-2</v>
      </c>
      <c r="I86" s="154">
        <v>3.09975129137172E-2</v>
      </c>
      <c r="J86" s="154">
        <v>3.1946325509811496E-2</v>
      </c>
      <c r="K86" s="154">
        <v>3.24815962805114E-2</v>
      </c>
      <c r="L86" s="154">
        <v>3.1825405921680996E-2</v>
      </c>
      <c r="M86" s="154">
        <v>3.1405505952381001E-2</v>
      </c>
      <c r="N86" s="154">
        <v>2.9444343562738333E-2</v>
      </c>
      <c r="O86" s="154">
        <v>2.8611121076233183E-2</v>
      </c>
      <c r="P86" s="154">
        <v>2.679263157894737E-2</v>
      </c>
      <c r="Q86" s="154">
        <v>2.661699507389163E-2</v>
      </c>
      <c r="R86" s="154">
        <v>2.6298277099784641E-2</v>
      </c>
      <c r="S86" s="154"/>
      <c r="T86" s="154"/>
      <c r="U86" s="154"/>
    </row>
    <row r="87" spans="1:23" x14ac:dyDescent="0.25">
      <c r="A87" s="2" t="str">
        <f>'Population Definitions'!B3</f>
        <v>Gen 5-14</v>
      </c>
      <c r="B87" s="143" t="s">
        <v>48</v>
      </c>
      <c r="C87" t="str">
        <f t="shared" si="5"/>
        <v>N.A.</v>
      </c>
      <c r="D87" s="2" t="s">
        <v>6</v>
      </c>
      <c r="E87" s="154">
        <v>2.0656411758960838E-2</v>
      </c>
      <c r="F87" s="154">
        <v>2.0688524590163935E-2</v>
      </c>
      <c r="G87" s="154">
        <v>2.0747687861271676E-2</v>
      </c>
      <c r="H87" s="154">
        <v>2.0829968424074252E-2</v>
      </c>
      <c r="I87" s="154">
        <v>2.0945745288406627E-2</v>
      </c>
      <c r="J87" s="154">
        <v>2.0969420702754038E-2</v>
      </c>
      <c r="K87" s="154">
        <v>2.0939376716870323E-2</v>
      </c>
      <c r="L87" s="154">
        <v>2.0905073494547181E-2</v>
      </c>
      <c r="M87" s="154">
        <v>2.087392877547134E-2</v>
      </c>
      <c r="N87" s="154">
        <v>2.0847994639609457E-2</v>
      </c>
      <c r="O87" s="154">
        <v>2.0888033859176605E-2</v>
      </c>
      <c r="P87" s="154">
        <v>2.0801447876447877E-2</v>
      </c>
      <c r="Q87" s="154">
        <v>2.0869464544138929E-2</v>
      </c>
      <c r="R87" s="154">
        <v>2.0637952559300874E-2</v>
      </c>
      <c r="S87" s="154"/>
      <c r="T87" s="154"/>
      <c r="U87" s="154"/>
    </row>
    <row r="88" spans="1:23" x14ac:dyDescent="0.25">
      <c r="A88" s="2" t="str">
        <f>'Population Definitions'!B4</f>
        <v>Gen 15-64</v>
      </c>
      <c r="B88" s="143" t="s">
        <v>48</v>
      </c>
      <c r="C88" t="str">
        <f t="shared" si="5"/>
        <v>N.A.</v>
      </c>
      <c r="D88" s="2" t="s">
        <v>6</v>
      </c>
      <c r="E88" s="154">
        <v>2.9156838462939358E-2</v>
      </c>
      <c r="F88" s="154">
        <v>3.0059301410063702E-2</v>
      </c>
      <c r="G88" s="154">
        <v>3.1169197320896298E-2</v>
      </c>
      <c r="H88" s="154">
        <v>3.2286400439138198E-2</v>
      </c>
      <c r="I88" s="154">
        <v>3.26735043308937E-2</v>
      </c>
      <c r="J88" s="154">
        <v>3.2773204356266197E-2</v>
      </c>
      <c r="K88" s="154">
        <v>3.2702324080051602E-2</v>
      </c>
      <c r="L88" s="154">
        <v>3.2266814791303E-2</v>
      </c>
      <c r="M88" s="154">
        <v>3.1832598705805099E-2</v>
      </c>
      <c r="N88" s="154">
        <v>3.1220994645165298E-2</v>
      </c>
      <c r="O88" s="154">
        <v>3.03361982870805E-2</v>
      </c>
      <c r="P88" s="154">
        <v>2.9309029123319522E-2</v>
      </c>
      <c r="Q88" s="154">
        <v>2.8534995458940032E-2</v>
      </c>
      <c r="R88" s="154">
        <v>2.7742776562679872E-2</v>
      </c>
      <c r="S88" s="154"/>
      <c r="T88" s="154"/>
      <c r="U88" s="154"/>
    </row>
    <row r="89" spans="1:23" x14ac:dyDescent="0.25">
      <c r="A89" s="2" t="str">
        <f>'Population Definitions'!B5</f>
        <v>Gen 65+</v>
      </c>
      <c r="B89" s="143" t="s">
        <v>48</v>
      </c>
      <c r="C89" t="str">
        <f t="shared" si="5"/>
        <v>N.A.</v>
      </c>
      <c r="D89" s="2" t="s">
        <v>6</v>
      </c>
      <c r="E89" s="154">
        <v>8.6788031319910502E-2</v>
      </c>
      <c r="F89" s="154">
        <v>8.7353944562899799E-2</v>
      </c>
      <c r="G89" s="154">
        <v>8.6125635808748699E-2</v>
      </c>
      <c r="H89" s="154">
        <v>8.7565111758989303E-2</v>
      </c>
      <c r="I89" s="154">
        <v>8.18761638733706E-2</v>
      </c>
      <c r="J89" s="154">
        <v>8.1941334527541404E-2</v>
      </c>
      <c r="K89" s="154">
        <v>8.2693895098882197E-2</v>
      </c>
      <c r="L89" s="154">
        <v>8.1216597510373398E-2</v>
      </c>
      <c r="M89" s="154">
        <v>7.9705123033481207E-2</v>
      </c>
      <c r="N89" s="154">
        <v>8.1533018867924495E-2</v>
      </c>
      <c r="O89" s="154">
        <v>7.7977368622938206E-2</v>
      </c>
      <c r="P89" s="154">
        <v>7.9001901140684394E-2</v>
      </c>
      <c r="Q89" s="154">
        <v>7.7662650602409594E-2</v>
      </c>
      <c r="R89" s="154">
        <v>7.5197466467958302E-2</v>
      </c>
      <c r="S89" s="154"/>
      <c r="T89" s="154"/>
      <c r="U89" s="154"/>
    </row>
    <row r="90" spans="1:23" x14ac:dyDescent="0.25">
      <c r="A90" s="2" t="str">
        <f>'Population Definitions'!B6</f>
        <v>PLHIV 15-64</v>
      </c>
      <c r="B90" s="143" t="s">
        <v>48</v>
      </c>
      <c r="C90" t="str">
        <f t="shared" si="5"/>
        <v>N.A.</v>
      </c>
      <c r="D90" s="2" t="s">
        <v>6</v>
      </c>
      <c r="E90" s="154">
        <v>0.24</v>
      </c>
      <c r="F90" s="154"/>
      <c r="G90" s="154"/>
      <c r="H90" s="154"/>
      <c r="I90" s="154">
        <v>0.24</v>
      </c>
      <c r="J90" s="154">
        <v>0.12000000000000001</v>
      </c>
      <c r="K90" s="154"/>
      <c r="L90" s="154"/>
      <c r="M90" s="154"/>
      <c r="N90" s="154">
        <v>0.115</v>
      </c>
      <c r="O90" s="154"/>
      <c r="P90" s="154"/>
      <c r="Q90" s="154"/>
      <c r="R90" s="154"/>
      <c r="S90" s="154"/>
      <c r="T90" s="154"/>
      <c r="U90" s="154">
        <v>7.17E-2</v>
      </c>
    </row>
    <row r="91" spans="1:23" x14ac:dyDescent="0.25">
      <c r="A91" s="2" t="str">
        <f>'Population Definitions'!B7</f>
        <v>PLHIV 65+</v>
      </c>
      <c r="B91" s="143" t="s">
        <v>48</v>
      </c>
      <c r="C91" t="str">
        <f t="shared" si="5"/>
        <v>N.A.</v>
      </c>
      <c r="D91" s="2" t="s">
        <v>6</v>
      </c>
      <c r="E91" s="154">
        <v>0.150788031319911</v>
      </c>
      <c r="F91" s="154">
        <v>0.151302596000888</v>
      </c>
      <c r="G91" s="154">
        <v>0.150024453435642</v>
      </c>
      <c r="H91" s="154">
        <v>0.151410138213842</v>
      </c>
      <c r="I91" s="154">
        <v>0.145580043951237</v>
      </c>
      <c r="J91" s="154">
        <v>0.14529630652387898</v>
      </c>
      <c r="K91" s="154">
        <v>0.145556781547203</v>
      </c>
      <c r="L91" s="154">
        <v>0.14337864175214199</v>
      </c>
      <c r="M91" s="154">
        <v>0.14107593695795501</v>
      </c>
      <c r="N91" s="154">
        <v>0.14196882723285301</v>
      </c>
      <c r="O91" s="154">
        <v>0.13716909489440199</v>
      </c>
      <c r="P91" s="154">
        <v>0.136501750335665</v>
      </c>
      <c r="Q91" s="154">
        <v>0.133597812069496</v>
      </c>
      <c r="R91" s="154">
        <v>0.12968359763968298</v>
      </c>
      <c r="S91" s="154"/>
      <c r="T91" s="154"/>
      <c r="U91" s="154">
        <v>0.12340000000000001</v>
      </c>
    </row>
    <row r="92" spans="1:23" x14ac:dyDescent="0.25">
      <c r="A92" s="2" t="str">
        <f>'Population Definitions'!B8</f>
        <v>Prisoners</v>
      </c>
      <c r="B92" s="143" t="s">
        <v>48</v>
      </c>
      <c r="C92" t="str">
        <f t="shared" si="5"/>
        <v>N.A.</v>
      </c>
      <c r="D92" s="2" t="s">
        <v>6</v>
      </c>
      <c r="E92" s="154">
        <v>2.9156838462939358E-2</v>
      </c>
      <c r="F92" s="154">
        <v>3.0059301410063702E-2</v>
      </c>
      <c r="G92" s="154">
        <v>3.1169197320896298E-2</v>
      </c>
      <c r="H92" s="154">
        <v>3.2286400439138198E-2</v>
      </c>
      <c r="I92" s="154">
        <v>3.26735043308937E-2</v>
      </c>
      <c r="J92" s="154">
        <v>3.2773204356266197E-2</v>
      </c>
      <c r="K92" s="154">
        <v>3.2702324080051602E-2</v>
      </c>
      <c r="L92" s="154">
        <v>3.2266814791303E-2</v>
      </c>
      <c r="M92" s="154">
        <v>3.1832598705805099E-2</v>
      </c>
      <c r="N92" s="154">
        <v>3.1220994645165298E-2</v>
      </c>
      <c r="O92" s="154">
        <v>3.03361982870805E-2</v>
      </c>
      <c r="P92" s="154">
        <v>2.9309029123319522E-2</v>
      </c>
      <c r="Q92" s="154">
        <v>2.8534995458940032E-2</v>
      </c>
      <c r="R92" s="154">
        <v>2.7742776562679872E-2</v>
      </c>
      <c r="S92" s="154"/>
      <c r="T92" s="154"/>
      <c r="U92" s="154"/>
    </row>
    <row r="93" spans="1:23" x14ac:dyDescent="0.25">
      <c r="A93" s="2" t="str">
        <f>'Population Definitions'!B9</f>
        <v>PLHIV Prisoners</v>
      </c>
      <c r="B93" s="143" t="s">
        <v>48</v>
      </c>
      <c r="C93" t="str">
        <f t="shared" si="5"/>
        <v>N.A.</v>
      </c>
      <c r="D93" s="2" t="s">
        <v>6</v>
      </c>
      <c r="E93" s="154">
        <v>8.4000000000000005E-2</v>
      </c>
      <c r="F93" s="154">
        <v>8.3948651437988006E-2</v>
      </c>
      <c r="G93" s="154">
        <v>8.3898817626893704E-2</v>
      </c>
      <c r="H93" s="154">
        <v>8.3845026454852201E-2</v>
      </c>
      <c r="I93" s="154">
        <v>8.3703880077866707E-2</v>
      </c>
      <c r="J93" s="154">
        <v>8.3354971996337998E-2</v>
      </c>
      <c r="K93" s="154">
        <v>8.2862886448321099E-2</v>
      </c>
      <c r="L93" s="154">
        <v>8.21620442417684E-2</v>
      </c>
      <c r="M93" s="154">
        <v>8.1370813924473498E-2</v>
      </c>
      <c r="N93" s="154">
        <v>8.0435808364928904E-2</v>
      </c>
      <c r="O93" s="154">
        <v>7.9191726271463495E-2</v>
      </c>
      <c r="P93" s="154">
        <v>7.7499849194980402E-2</v>
      </c>
      <c r="Q93" s="154">
        <v>7.5935161467086398E-2</v>
      </c>
      <c r="R93" s="154">
        <v>7.4486131171724798E-2</v>
      </c>
      <c r="S93" s="154">
        <v>7.3535149309928494E-2</v>
      </c>
      <c r="T93" s="154">
        <v>7.2902882675074096E-2</v>
      </c>
      <c r="U93" s="154">
        <v>7.1688791647076297E-2</v>
      </c>
    </row>
    <row r="94" spans="1:23" x14ac:dyDescent="0.25">
      <c r="A94" s="2" t="str">
        <f>'Population Definitions'!B10</f>
        <v>Health Care Workers</v>
      </c>
      <c r="B94" s="143" t="s">
        <v>48</v>
      </c>
      <c r="C94" t="str">
        <f t="shared" si="5"/>
        <v>N.A.</v>
      </c>
      <c r="D94" s="2" t="s">
        <v>6</v>
      </c>
      <c r="E94" s="154">
        <v>2.9156838462939358E-2</v>
      </c>
      <c r="F94" s="154">
        <v>3.0059301410063702E-2</v>
      </c>
      <c r="G94" s="154">
        <v>3.1169197320896298E-2</v>
      </c>
      <c r="H94" s="154">
        <v>3.2286400439138198E-2</v>
      </c>
      <c r="I94" s="154">
        <v>3.26735043308937E-2</v>
      </c>
      <c r="J94" s="154">
        <v>3.2773204356266197E-2</v>
      </c>
      <c r="K94" s="154">
        <v>3.2702324080051602E-2</v>
      </c>
      <c r="L94" s="154">
        <v>3.2266814791303E-2</v>
      </c>
      <c r="M94" s="154">
        <v>3.1832598705805099E-2</v>
      </c>
      <c r="N94" s="154">
        <v>3.1220994645165298E-2</v>
      </c>
      <c r="O94" s="154">
        <v>3.03361982870805E-2</v>
      </c>
      <c r="P94" s="154">
        <v>2.9309029123319522E-2</v>
      </c>
      <c r="Q94" s="154">
        <v>2.8534995458940032E-2</v>
      </c>
      <c r="R94" s="154">
        <v>2.7742776562679872E-2</v>
      </c>
      <c r="S94" s="154"/>
      <c r="T94" s="154"/>
      <c r="U94" s="154"/>
    </row>
    <row r="95" spans="1:23" x14ac:dyDescent="0.25">
      <c r="A95" s="2" t="str">
        <f>'Population Definitions'!B11</f>
        <v>PLHIV Health Care Workers</v>
      </c>
      <c r="B95" s="143" t="s">
        <v>48</v>
      </c>
      <c r="C95" t="str">
        <f t="shared" si="5"/>
        <v>N.A.</v>
      </c>
      <c r="D95" s="2" t="s">
        <v>6</v>
      </c>
      <c r="E95" s="154">
        <v>8.4000000000000005E-2</v>
      </c>
      <c r="F95" s="154">
        <v>8.3948651437988006E-2</v>
      </c>
      <c r="G95" s="154">
        <v>8.3898817626893704E-2</v>
      </c>
      <c r="H95" s="154">
        <v>8.3845026454852201E-2</v>
      </c>
      <c r="I95" s="154">
        <v>8.3703880077866707E-2</v>
      </c>
      <c r="J95" s="154">
        <v>8.3354971996337998E-2</v>
      </c>
      <c r="K95" s="154">
        <v>8.2862886448321099E-2</v>
      </c>
      <c r="L95" s="154">
        <v>8.21620442417684E-2</v>
      </c>
      <c r="M95" s="154">
        <v>8.1370813924473498E-2</v>
      </c>
      <c r="N95" s="154">
        <v>8.0435808364928904E-2</v>
      </c>
      <c r="O95" s="154">
        <v>7.9191726271463495E-2</v>
      </c>
      <c r="P95" s="154">
        <v>7.7499849194980402E-2</v>
      </c>
      <c r="Q95" s="154">
        <v>7.5935161467086398E-2</v>
      </c>
      <c r="R95" s="154">
        <v>7.4486131171724798E-2</v>
      </c>
      <c r="S95" s="154">
        <v>7.3535149309928494E-2</v>
      </c>
      <c r="T95" s="154">
        <v>7.2902882675074096E-2</v>
      </c>
      <c r="U95" s="154">
        <v>7.1688791647076297E-2</v>
      </c>
    </row>
    <row r="96" spans="1:23" x14ac:dyDescent="0.25">
      <c r="A96" s="2" t="str">
        <f>'Population Definitions'!B12</f>
        <v>Miners</v>
      </c>
      <c r="B96" s="143" t="s">
        <v>48</v>
      </c>
      <c r="C96" t="str">
        <f t="shared" si="5"/>
        <v>N.A.</v>
      </c>
      <c r="D96" s="2" t="s">
        <v>6</v>
      </c>
      <c r="E96" s="154">
        <v>2.9156838462939358E-2</v>
      </c>
      <c r="F96" s="154">
        <v>3.0059301410063702E-2</v>
      </c>
      <c r="G96" s="154">
        <v>3.1169197320896298E-2</v>
      </c>
      <c r="H96" s="154">
        <v>3.2286400439138198E-2</v>
      </c>
      <c r="I96" s="154">
        <v>3.26735043308937E-2</v>
      </c>
      <c r="J96" s="154">
        <v>3.2773204356266197E-2</v>
      </c>
      <c r="K96" s="154">
        <v>3.2702324080051602E-2</v>
      </c>
      <c r="L96" s="154">
        <v>3.2266814791303E-2</v>
      </c>
      <c r="M96" s="154">
        <v>3.1832598705805099E-2</v>
      </c>
      <c r="N96" s="154">
        <v>3.1220994645165298E-2</v>
      </c>
      <c r="O96" s="154">
        <v>3.03361982870805E-2</v>
      </c>
      <c r="P96" s="154">
        <v>2.9309029123319522E-2</v>
      </c>
      <c r="Q96" s="154">
        <v>2.8534995458940032E-2</v>
      </c>
      <c r="R96" s="154">
        <v>2.7742776562679872E-2</v>
      </c>
      <c r="S96" s="154"/>
      <c r="T96" s="154"/>
      <c r="U96" s="154"/>
    </row>
    <row r="97" spans="1:23" x14ac:dyDescent="0.25">
      <c r="A97" s="2" t="str">
        <f>'Population Definitions'!B13</f>
        <v>PLHIV Miners</v>
      </c>
      <c r="B97" s="143" t="s">
        <v>48</v>
      </c>
      <c r="C97" t="str">
        <f t="shared" si="5"/>
        <v>N.A.</v>
      </c>
      <c r="D97" s="2" t="s">
        <v>6</v>
      </c>
      <c r="E97" s="154">
        <v>8.4000000000000005E-2</v>
      </c>
      <c r="F97" s="154">
        <v>8.3948651437988006E-2</v>
      </c>
      <c r="G97" s="154">
        <v>8.3898817626893704E-2</v>
      </c>
      <c r="H97" s="154">
        <v>8.3845026454852201E-2</v>
      </c>
      <c r="I97" s="154">
        <v>8.3703880077866707E-2</v>
      </c>
      <c r="J97" s="154">
        <v>8.3354971996337998E-2</v>
      </c>
      <c r="K97" s="154">
        <v>8.2862886448321099E-2</v>
      </c>
      <c r="L97" s="154">
        <v>8.21620442417684E-2</v>
      </c>
      <c r="M97" s="154">
        <v>8.1370813924473498E-2</v>
      </c>
      <c r="N97" s="154">
        <v>8.0435808364928904E-2</v>
      </c>
      <c r="O97" s="154">
        <v>7.9191726271463495E-2</v>
      </c>
      <c r="P97" s="154">
        <v>7.7499849194980402E-2</v>
      </c>
      <c r="Q97" s="154">
        <v>7.5935161467086398E-2</v>
      </c>
      <c r="R97" s="154">
        <v>7.4486131171724798E-2</v>
      </c>
      <c r="S97" s="154">
        <v>7.3535149309928494E-2</v>
      </c>
      <c r="T97" s="154">
        <v>7.2902882675074096E-2</v>
      </c>
      <c r="U97" s="154">
        <v>7.1688791647076297E-2</v>
      </c>
    </row>
    <row r="99" spans="1:23" x14ac:dyDescent="0.25">
      <c r="A99" s="1" t="s">
        <v>106</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2" t="str">
        <f>'Population Definitions'!B2</f>
        <v>Gen 0-4</v>
      </c>
      <c r="B100" s="143" t="s">
        <v>48</v>
      </c>
      <c r="C100" t="str">
        <f t="shared" ref="C100:C111" si="6">IF(SUMPRODUCT(--(E100:W100&lt;&gt;""))=0,0,"N.A.")</f>
        <v>N.A.</v>
      </c>
      <c r="D100" s="2" t="s">
        <v>6</v>
      </c>
      <c r="E100" s="155">
        <v>2.7253739612188368E-2</v>
      </c>
      <c r="F100" s="155">
        <v>2.7541720154043652E-2</v>
      </c>
      <c r="G100" s="155">
        <v>2.859907578558225E-2</v>
      </c>
      <c r="H100" s="155">
        <v>2.9775122318404221E-2</v>
      </c>
      <c r="I100" s="155">
        <v>3.09975129137172E-2</v>
      </c>
      <c r="J100" s="155">
        <v>3.1946325509811496E-2</v>
      </c>
      <c r="K100" s="155">
        <v>3.24815962805114E-2</v>
      </c>
      <c r="L100" s="155">
        <v>3.1825405921680996E-2</v>
      </c>
      <c r="M100" s="155">
        <v>3.1405505952381001E-2</v>
      </c>
      <c r="N100" s="155">
        <v>2.9444343562738333E-2</v>
      </c>
      <c r="O100" s="155">
        <v>2.8611121076233183E-2</v>
      </c>
      <c r="P100" s="155">
        <v>2.679263157894737E-2</v>
      </c>
      <c r="Q100" s="155">
        <v>2.661699507389163E-2</v>
      </c>
      <c r="R100" s="155">
        <v>2.6298277099784641E-2</v>
      </c>
      <c r="S100" s="155"/>
      <c r="T100" s="155"/>
      <c r="U100" s="155"/>
    </row>
    <row r="101" spans="1:23" x14ac:dyDescent="0.25">
      <c r="A101" s="2" t="str">
        <f>'Population Definitions'!B3</f>
        <v>Gen 5-14</v>
      </c>
      <c r="B101" s="143" t="s">
        <v>48</v>
      </c>
      <c r="C101" t="str">
        <f t="shared" si="6"/>
        <v>N.A.</v>
      </c>
      <c r="D101" s="2" t="s">
        <v>6</v>
      </c>
      <c r="E101" s="155">
        <v>2.0656411758960838E-2</v>
      </c>
      <c r="F101" s="155">
        <v>2.0688524590163935E-2</v>
      </c>
      <c r="G101" s="155">
        <v>2.0747687861271676E-2</v>
      </c>
      <c r="H101" s="155">
        <v>2.0829968424074252E-2</v>
      </c>
      <c r="I101" s="155">
        <v>2.0945745288406627E-2</v>
      </c>
      <c r="J101" s="155">
        <v>2.0969420702754038E-2</v>
      </c>
      <c r="K101" s="155">
        <v>2.0939376716870323E-2</v>
      </c>
      <c r="L101" s="155">
        <v>2.0905073494547181E-2</v>
      </c>
      <c r="M101" s="155">
        <v>2.087392877547134E-2</v>
      </c>
      <c r="N101" s="155">
        <v>2.0847994639609457E-2</v>
      </c>
      <c r="O101" s="155">
        <v>2.0888033859176605E-2</v>
      </c>
      <c r="P101" s="155">
        <v>2.0801447876447877E-2</v>
      </c>
      <c r="Q101" s="155">
        <v>2.0869464544138929E-2</v>
      </c>
      <c r="R101" s="155">
        <v>2.0637952559300874E-2</v>
      </c>
      <c r="S101" s="155"/>
      <c r="T101" s="155"/>
      <c r="U101" s="155"/>
    </row>
    <row r="102" spans="1:23" x14ac:dyDescent="0.25">
      <c r="A102" s="2" t="str">
        <f>'Population Definitions'!B4</f>
        <v>Gen 15-64</v>
      </c>
      <c r="B102" s="143" t="s">
        <v>48</v>
      </c>
      <c r="C102" t="str">
        <f t="shared" si="6"/>
        <v>N.A.</v>
      </c>
      <c r="D102" s="2" t="s">
        <v>6</v>
      </c>
      <c r="E102" s="155">
        <v>2.9156838462939358E-2</v>
      </c>
      <c r="F102" s="155">
        <v>3.0059301410063702E-2</v>
      </c>
      <c r="G102" s="155">
        <v>3.1169197320896298E-2</v>
      </c>
      <c r="H102" s="155">
        <v>3.2286400439138198E-2</v>
      </c>
      <c r="I102" s="155">
        <v>3.26735043308937E-2</v>
      </c>
      <c r="J102" s="155">
        <v>3.2773204356266197E-2</v>
      </c>
      <c r="K102" s="155">
        <v>3.2702324080051602E-2</v>
      </c>
      <c r="L102" s="155">
        <v>3.2266814791303E-2</v>
      </c>
      <c r="M102" s="155">
        <v>3.1832598705805099E-2</v>
      </c>
      <c r="N102" s="155">
        <v>3.1220994645165298E-2</v>
      </c>
      <c r="O102" s="155">
        <v>3.03361982870805E-2</v>
      </c>
      <c r="P102" s="155">
        <v>2.9309029123319522E-2</v>
      </c>
      <c r="Q102" s="155">
        <v>2.8534995458940032E-2</v>
      </c>
      <c r="R102" s="155">
        <v>2.7742776562679872E-2</v>
      </c>
      <c r="S102" s="155"/>
      <c r="T102" s="155"/>
      <c r="U102" s="155"/>
    </row>
    <row r="103" spans="1:23" x14ac:dyDescent="0.25">
      <c r="A103" s="2" t="str">
        <f>'Population Definitions'!B5</f>
        <v>Gen 65+</v>
      </c>
      <c r="B103" s="143" t="s">
        <v>48</v>
      </c>
      <c r="C103" t="str">
        <f t="shared" si="6"/>
        <v>N.A.</v>
      </c>
      <c r="D103" s="2" t="s">
        <v>6</v>
      </c>
      <c r="E103" s="155">
        <v>8.6788031319910502E-2</v>
      </c>
      <c r="F103" s="155">
        <v>8.7353944562899799E-2</v>
      </c>
      <c r="G103" s="155">
        <v>8.6125635808748699E-2</v>
      </c>
      <c r="H103" s="155">
        <v>8.7565111758989303E-2</v>
      </c>
      <c r="I103" s="155">
        <v>8.18761638733706E-2</v>
      </c>
      <c r="J103" s="155">
        <v>8.1941334527541404E-2</v>
      </c>
      <c r="K103" s="155">
        <v>8.2693895098882197E-2</v>
      </c>
      <c r="L103" s="155">
        <v>8.1216597510373398E-2</v>
      </c>
      <c r="M103" s="155">
        <v>7.9705123033481207E-2</v>
      </c>
      <c r="N103" s="155">
        <v>8.1533018867924495E-2</v>
      </c>
      <c r="O103" s="155">
        <v>7.7977368622938206E-2</v>
      </c>
      <c r="P103" s="155">
        <v>7.9001901140684394E-2</v>
      </c>
      <c r="Q103" s="155">
        <v>7.7662650602409594E-2</v>
      </c>
      <c r="R103" s="155">
        <v>7.5197466467958302E-2</v>
      </c>
      <c r="S103" s="155"/>
      <c r="T103" s="155"/>
      <c r="U103" s="155"/>
    </row>
    <row r="104" spans="1:23" x14ac:dyDescent="0.25">
      <c r="A104" s="2" t="str">
        <f>'Population Definitions'!B6</f>
        <v>PLHIV 15-64</v>
      </c>
      <c r="B104" s="143" t="s">
        <v>48</v>
      </c>
      <c r="C104" t="str">
        <f t="shared" si="6"/>
        <v>N.A.</v>
      </c>
      <c r="D104" s="2" t="s">
        <v>6</v>
      </c>
      <c r="E104" s="155">
        <v>0.24</v>
      </c>
      <c r="F104" s="155"/>
      <c r="G104" s="155"/>
      <c r="H104" s="155"/>
      <c r="I104" s="155">
        <v>0.24</v>
      </c>
      <c r="J104" s="155">
        <v>0.12000000000000001</v>
      </c>
      <c r="K104" s="155"/>
      <c r="L104" s="155"/>
      <c r="M104" s="155"/>
      <c r="N104" s="155">
        <v>0.115</v>
      </c>
      <c r="O104" s="155"/>
      <c r="P104" s="155"/>
      <c r="Q104" s="155"/>
      <c r="R104" s="155"/>
      <c r="S104" s="155"/>
      <c r="T104" s="155"/>
      <c r="U104" s="155">
        <v>7.17E-2</v>
      </c>
    </row>
    <row r="105" spans="1:23" x14ac:dyDescent="0.25">
      <c r="A105" s="2" t="str">
        <f>'Population Definitions'!B7</f>
        <v>PLHIV 65+</v>
      </c>
      <c r="B105" s="143" t="s">
        <v>48</v>
      </c>
      <c r="C105" t="str">
        <f t="shared" si="6"/>
        <v>N.A.</v>
      </c>
      <c r="D105" s="2" t="s">
        <v>6</v>
      </c>
      <c r="E105" s="155">
        <v>0.150788031319911</v>
      </c>
      <c r="F105" s="155">
        <v>0.151302596000888</v>
      </c>
      <c r="G105" s="155">
        <v>0.150024453435642</v>
      </c>
      <c r="H105" s="155">
        <v>0.151410138213842</v>
      </c>
      <c r="I105" s="155">
        <v>0.145580043951237</v>
      </c>
      <c r="J105" s="155">
        <v>0.14529630652387898</v>
      </c>
      <c r="K105" s="155">
        <v>0.145556781547203</v>
      </c>
      <c r="L105" s="155">
        <v>0.14337864175214199</v>
      </c>
      <c r="M105" s="155">
        <v>0.14107593695795501</v>
      </c>
      <c r="N105" s="155">
        <v>0.14196882723285301</v>
      </c>
      <c r="O105" s="155">
        <v>0.13716909489440199</v>
      </c>
      <c r="P105" s="155">
        <v>0.136501750335665</v>
      </c>
      <c r="Q105" s="155">
        <v>0.133597812069496</v>
      </c>
      <c r="R105" s="155">
        <v>0.12968359763968298</v>
      </c>
      <c r="S105" s="155"/>
      <c r="T105" s="155"/>
      <c r="U105" s="155">
        <v>0.12340000000000001</v>
      </c>
    </row>
    <row r="106" spans="1:23" x14ac:dyDescent="0.25">
      <c r="A106" s="2" t="str">
        <f>'Population Definitions'!B8</f>
        <v>Prisoners</v>
      </c>
      <c r="B106" s="143" t="s">
        <v>48</v>
      </c>
      <c r="C106" t="str">
        <f t="shared" si="6"/>
        <v>N.A.</v>
      </c>
      <c r="D106" s="2" t="s">
        <v>6</v>
      </c>
      <c r="E106" s="155">
        <v>2.9156838462939358E-2</v>
      </c>
      <c r="F106" s="155">
        <v>3.0059301410063702E-2</v>
      </c>
      <c r="G106" s="155">
        <v>3.1169197320896298E-2</v>
      </c>
      <c r="H106" s="155">
        <v>3.2286400439138198E-2</v>
      </c>
      <c r="I106" s="155">
        <v>3.26735043308937E-2</v>
      </c>
      <c r="J106" s="155">
        <v>3.2773204356266197E-2</v>
      </c>
      <c r="K106" s="155">
        <v>3.2702324080051602E-2</v>
      </c>
      <c r="L106" s="155">
        <v>3.2266814791303E-2</v>
      </c>
      <c r="M106" s="155">
        <v>3.1832598705805099E-2</v>
      </c>
      <c r="N106" s="155">
        <v>3.1220994645165298E-2</v>
      </c>
      <c r="O106" s="155">
        <v>3.03361982870805E-2</v>
      </c>
      <c r="P106" s="155">
        <v>2.9309029123319522E-2</v>
      </c>
      <c r="Q106" s="155">
        <v>2.8534995458940032E-2</v>
      </c>
      <c r="R106" s="155">
        <v>2.7742776562679872E-2</v>
      </c>
      <c r="S106" s="155"/>
      <c r="T106" s="155"/>
      <c r="U106" s="155"/>
    </row>
    <row r="107" spans="1:23" x14ac:dyDescent="0.25">
      <c r="A107" s="2" t="str">
        <f>'Population Definitions'!B9</f>
        <v>PLHIV Prisoners</v>
      </c>
      <c r="B107" s="143" t="s">
        <v>48</v>
      </c>
      <c r="C107" t="str">
        <f t="shared" si="6"/>
        <v>N.A.</v>
      </c>
      <c r="D107" s="2" t="s">
        <v>6</v>
      </c>
      <c r="E107" s="155">
        <v>8.4000000000000005E-2</v>
      </c>
      <c r="F107" s="155">
        <v>8.3948651437988006E-2</v>
      </c>
      <c r="G107" s="155">
        <v>8.3898817626893704E-2</v>
      </c>
      <c r="H107" s="155">
        <v>8.3845026454852201E-2</v>
      </c>
      <c r="I107" s="155">
        <v>8.3703880077866707E-2</v>
      </c>
      <c r="J107" s="155">
        <v>8.3354971996337998E-2</v>
      </c>
      <c r="K107" s="155">
        <v>8.2862886448321099E-2</v>
      </c>
      <c r="L107" s="155">
        <v>8.21620442417684E-2</v>
      </c>
      <c r="M107" s="155">
        <v>8.1370813924473498E-2</v>
      </c>
      <c r="N107" s="155">
        <v>8.0435808364928904E-2</v>
      </c>
      <c r="O107" s="155">
        <v>7.9191726271463495E-2</v>
      </c>
      <c r="P107" s="155">
        <v>7.7499849194980402E-2</v>
      </c>
      <c r="Q107" s="155">
        <v>7.5935161467086398E-2</v>
      </c>
      <c r="R107" s="155">
        <v>7.4486131171724798E-2</v>
      </c>
      <c r="S107" s="155">
        <v>7.3535149309928494E-2</v>
      </c>
      <c r="T107" s="155">
        <v>7.2902882675074096E-2</v>
      </c>
      <c r="U107" s="155">
        <v>7.1688791647076297E-2</v>
      </c>
    </row>
    <row r="108" spans="1:23" x14ac:dyDescent="0.25">
      <c r="A108" s="2" t="str">
        <f>'Population Definitions'!B10</f>
        <v>Health Care Workers</v>
      </c>
      <c r="B108" s="143" t="s">
        <v>48</v>
      </c>
      <c r="C108" t="str">
        <f t="shared" si="6"/>
        <v>N.A.</v>
      </c>
      <c r="D108" s="2" t="s">
        <v>6</v>
      </c>
      <c r="E108" s="155">
        <v>2.9156838462939358E-2</v>
      </c>
      <c r="F108" s="155">
        <v>3.0059301410063702E-2</v>
      </c>
      <c r="G108" s="155">
        <v>3.1169197320896298E-2</v>
      </c>
      <c r="H108" s="155">
        <v>3.2286400439138198E-2</v>
      </c>
      <c r="I108" s="155">
        <v>3.26735043308937E-2</v>
      </c>
      <c r="J108" s="155">
        <v>3.2773204356266197E-2</v>
      </c>
      <c r="K108" s="155">
        <v>3.2702324080051602E-2</v>
      </c>
      <c r="L108" s="155">
        <v>3.2266814791303E-2</v>
      </c>
      <c r="M108" s="155">
        <v>3.1832598705805099E-2</v>
      </c>
      <c r="N108" s="155">
        <v>3.1220994645165298E-2</v>
      </c>
      <c r="O108" s="155">
        <v>3.03361982870805E-2</v>
      </c>
      <c r="P108" s="155">
        <v>2.9309029123319522E-2</v>
      </c>
      <c r="Q108" s="155">
        <v>2.8534995458940032E-2</v>
      </c>
      <c r="R108" s="155">
        <v>2.7742776562679872E-2</v>
      </c>
      <c r="S108" s="155"/>
      <c r="T108" s="155"/>
      <c r="U108" s="155"/>
    </row>
    <row r="109" spans="1:23" x14ac:dyDescent="0.25">
      <c r="A109" s="2" t="str">
        <f>'Population Definitions'!B11</f>
        <v>PLHIV Health Care Workers</v>
      </c>
      <c r="B109" s="143" t="s">
        <v>48</v>
      </c>
      <c r="C109" t="str">
        <f t="shared" si="6"/>
        <v>N.A.</v>
      </c>
      <c r="D109" s="2" t="s">
        <v>6</v>
      </c>
      <c r="E109" s="155">
        <v>8.4000000000000005E-2</v>
      </c>
      <c r="F109" s="155">
        <v>8.3948651437988006E-2</v>
      </c>
      <c r="G109" s="155">
        <v>8.3898817626893704E-2</v>
      </c>
      <c r="H109" s="155">
        <v>8.3845026454852201E-2</v>
      </c>
      <c r="I109" s="155">
        <v>8.3703880077866707E-2</v>
      </c>
      <c r="J109" s="155">
        <v>8.3354971996337998E-2</v>
      </c>
      <c r="K109" s="155">
        <v>8.2862886448321099E-2</v>
      </c>
      <c r="L109" s="155">
        <v>8.21620442417684E-2</v>
      </c>
      <c r="M109" s="155">
        <v>8.1370813924473498E-2</v>
      </c>
      <c r="N109" s="155">
        <v>8.0435808364928904E-2</v>
      </c>
      <c r="O109" s="155">
        <v>7.9191726271463495E-2</v>
      </c>
      <c r="P109" s="155">
        <v>7.7499849194980402E-2</v>
      </c>
      <c r="Q109" s="155">
        <v>7.5935161467086398E-2</v>
      </c>
      <c r="R109" s="155">
        <v>7.4486131171724798E-2</v>
      </c>
      <c r="S109" s="155">
        <v>7.3535149309928494E-2</v>
      </c>
      <c r="T109" s="155">
        <v>7.2902882675074096E-2</v>
      </c>
      <c r="U109" s="155">
        <v>7.1688791647076297E-2</v>
      </c>
    </row>
    <row r="110" spans="1:23" x14ac:dyDescent="0.25">
      <c r="A110" s="2" t="str">
        <f>'Population Definitions'!B12</f>
        <v>Miners</v>
      </c>
      <c r="B110" s="143" t="s">
        <v>48</v>
      </c>
      <c r="C110" t="str">
        <f t="shared" si="6"/>
        <v>N.A.</v>
      </c>
      <c r="D110" s="2" t="s">
        <v>6</v>
      </c>
      <c r="E110" s="155">
        <v>2.9156838462939358E-2</v>
      </c>
      <c r="F110" s="155">
        <v>3.0059301410063702E-2</v>
      </c>
      <c r="G110" s="155">
        <v>3.1169197320896298E-2</v>
      </c>
      <c r="H110" s="155">
        <v>3.2286400439138198E-2</v>
      </c>
      <c r="I110" s="155">
        <v>3.26735043308937E-2</v>
      </c>
      <c r="J110" s="155">
        <v>3.2773204356266197E-2</v>
      </c>
      <c r="K110" s="155">
        <v>3.2702324080051602E-2</v>
      </c>
      <c r="L110" s="155">
        <v>3.2266814791303E-2</v>
      </c>
      <c r="M110" s="155">
        <v>3.1832598705805099E-2</v>
      </c>
      <c r="N110" s="155">
        <v>3.1220994645165298E-2</v>
      </c>
      <c r="O110" s="155">
        <v>3.03361982870805E-2</v>
      </c>
      <c r="P110" s="155">
        <v>2.9309029123319522E-2</v>
      </c>
      <c r="Q110" s="155">
        <v>2.8534995458940032E-2</v>
      </c>
      <c r="R110" s="155">
        <v>2.7742776562679872E-2</v>
      </c>
      <c r="S110" s="155"/>
      <c r="T110" s="155"/>
      <c r="U110" s="155"/>
    </row>
    <row r="111" spans="1:23" x14ac:dyDescent="0.25">
      <c r="A111" s="2" t="str">
        <f>'Population Definitions'!B13</f>
        <v>PLHIV Miners</v>
      </c>
      <c r="B111" s="143" t="s">
        <v>48</v>
      </c>
      <c r="C111" t="str">
        <f t="shared" si="6"/>
        <v>N.A.</v>
      </c>
      <c r="D111" s="2" t="s">
        <v>6</v>
      </c>
      <c r="E111" s="155">
        <v>8.4000000000000005E-2</v>
      </c>
      <c r="F111" s="155">
        <v>8.3948651437988006E-2</v>
      </c>
      <c r="G111" s="155">
        <v>8.3898817626893704E-2</v>
      </c>
      <c r="H111" s="155">
        <v>8.3845026454852201E-2</v>
      </c>
      <c r="I111" s="155">
        <v>8.3703880077866707E-2</v>
      </c>
      <c r="J111" s="155">
        <v>8.3354971996337998E-2</v>
      </c>
      <c r="K111" s="155">
        <v>8.2862886448321099E-2</v>
      </c>
      <c r="L111" s="155">
        <v>8.21620442417684E-2</v>
      </c>
      <c r="M111" s="155">
        <v>8.1370813924473498E-2</v>
      </c>
      <c r="N111" s="155">
        <v>8.0435808364928904E-2</v>
      </c>
      <c r="O111" s="155">
        <v>7.9191726271463495E-2</v>
      </c>
      <c r="P111" s="155">
        <v>7.7499849194980402E-2</v>
      </c>
      <c r="Q111" s="155">
        <v>7.5935161467086398E-2</v>
      </c>
      <c r="R111" s="155">
        <v>7.4486131171724798E-2</v>
      </c>
      <c r="S111" s="155">
        <v>7.3535149309928494E-2</v>
      </c>
      <c r="T111" s="155">
        <v>7.2902882675074096E-2</v>
      </c>
      <c r="U111" s="155">
        <v>7.1688791647076297E-2</v>
      </c>
    </row>
    <row r="113" spans="1:23" x14ac:dyDescent="0.25">
      <c r="A113" s="1" t="s">
        <v>107</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2" t="str">
        <f>'Population Definitions'!B2</f>
        <v>Gen 0-4</v>
      </c>
      <c r="B114" s="143" t="s">
        <v>48</v>
      </c>
      <c r="C114" t="str">
        <f t="shared" ref="C114:C125" si="7">IF(SUMPRODUCT(--(E114:W114&lt;&gt;""))=0,0,"N.A.")</f>
        <v>N.A.</v>
      </c>
      <c r="D114" s="2" t="s">
        <v>6</v>
      </c>
      <c r="E114" s="156">
        <v>2.7253739612188368E-2</v>
      </c>
      <c r="F114" s="156">
        <v>2.7541720154043652E-2</v>
      </c>
      <c r="G114" s="156">
        <v>2.859907578558225E-2</v>
      </c>
      <c r="H114" s="156">
        <v>2.9775122318404221E-2</v>
      </c>
      <c r="I114" s="156">
        <v>3.09975129137172E-2</v>
      </c>
      <c r="J114" s="156">
        <v>3.1946325509811496E-2</v>
      </c>
      <c r="K114" s="156">
        <v>3.24815962805114E-2</v>
      </c>
      <c r="L114" s="156">
        <v>3.1825405921680996E-2</v>
      </c>
      <c r="M114" s="156">
        <v>3.1405505952381001E-2</v>
      </c>
      <c r="N114" s="156">
        <v>2.9444343562738333E-2</v>
      </c>
      <c r="O114" s="156">
        <v>2.8611121076233183E-2</v>
      </c>
      <c r="P114" s="156">
        <v>2.679263157894737E-2</v>
      </c>
      <c r="Q114" s="156">
        <v>2.661699507389163E-2</v>
      </c>
      <c r="R114" s="156">
        <v>2.6298277099784641E-2</v>
      </c>
      <c r="S114" s="156"/>
      <c r="T114" s="156"/>
      <c r="U114" s="156"/>
    </row>
    <row r="115" spans="1:23" x14ac:dyDescent="0.25">
      <c r="A115" s="2" t="str">
        <f>'Population Definitions'!B3</f>
        <v>Gen 5-14</v>
      </c>
      <c r="B115" s="143" t="s">
        <v>48</v>
      </c>
      <c r="C115" t="str">
        <f t="shared" si="7"/>
        <v>N.A.</v>
      </c>
      <c r="D115" s="2" t="s">
        <v>6</v>
      </c>
      <c r="E115" s="156">
        <v>2.0656411758960838E-2</v>
      </c>
      <c r="F115" s="156">
        <v>2.0688524590163935E-2</v>
      </c>
      <c r="G115" s="156">
        <v>2.0747687861271676E-2</v>
      </c>
      <c r="H115" s="156">
        <v>2.0829968424074252E-2</v>
      </c>
      <c r="I115" s="156">
        <v>2.0945745288406627E-2</v>
      </c>
      <c r="J115" s="156">
        <v>2.0969420702754038E-2</v>
      </c>
      <c r="K115" s="156">
        <v>2.0939376716870323E-2</v>
      </c>
      <c r="L115" s="156">
        <v>2.0905073494547181E-2</v>
      </c>
      <c r="M115" s="156">
        <v>2.087392877547134E-2</v>
      </c>
      <c r="N115" s="156">
        <v>2.0847994639609457E-2</v>
      </c>
      <c r="O115" s="156">
        <v>2.0888033859176605E-2</v>
      </c>
      <c r="P115" s="156">
        <v>2.0801447876447877E-2</v>
      </c>
      <c r="Q115" s="156">
        <v>2.0869464544138929E-2</v>
      </c>
      <c r="R115" s="156">
        <v>2.0637952559300874E-2</v>
      </c>
      <c r="S115" s="156"/>
      <c r="T115" s="156"/>
      <c r="U115" s="156"/>
    </row>
    <row r="116" spans="1:23" x14ac:dyDescent="0.25">
      <c r="A116" s="2" t="str">
        <f>'Population Definitions'!B4</f>
        <v>Gen 15-64</v>
      </c>
      <c r="B116" s="143" t="s">
        <v>48</v>
      </c>
      <c r="C116" t="str">
        <f t="shared" si="7"/>
        <v>N.A.</v>
      </c>
      <c r="D116" s="2" t="s">
        <v>6</v>
      </c>
      <c r="E116" s="156">
        <v>2.9156838462939358E-2</v>
      </c>
      <c r="F116" s="156">
        <v>3.0059301410063702E-2</v>
      </c>
      <c r="G116" s="156">
        <v>3.1169197320896298E-2</v>
      </c>
      <c r="H116" s="156">
        <v>3.2286400439138198E-2</v>
      </c>
      <c r="I116" s="156">
        <v>3.26735043308937E-2</v>
      </c>
      <c r="J116" s="156">
        <v>3.2773204356266197E-2</v>
      </c>
      <c r="K116" s="156">
        <v>3.2702324080051602E-2</v>
      </c>
      <c r="L116" s="156">
        <v>3.2266814791303E-2</v>
      </c>
      <c r="M116" s="156">
        <v>3.1832598705805099E-2</v>
      </c>
      <c r="N116" s="156">
        <v>3.1220994645165298E-2</v>
      </c>
      <c r="O116" s="156">
        <v>3.03361982870805E-2</v>
      </c>
      <c r="P116" s="156">
        <v>2.9309029123319522E-2</v>
      </c>
      <c r="Q116" s="156">
        <v>2.8534995458940032E-2</v>
      </c>
      <c r="R116" s="156">
        <v>2.7742776562679872E-2</v>
      </c>
      <c r="S116" s="156"/>
      <c r="T116" s="156"/>
      <c r="U116" s="156"/>
    </row>
    <row r="117" spans="1:23" x14ac:dyDescent="0.25">
      <c r="A117" s="2" t="str">
        <f>'Population Definitions'!B5</f>
        <v>Gen 65+</v>
      </c>
      <c r="B117" s="143" t="s">
        <v>48</v>
      </c>
      <c r="C117" t="str">
        <f t="shared" si="7"/>
        <v>N.A.</v>
      </c>
      <c r="D117" s="2" t="s">
        <v>6</v>
      </c>
      <c r="E117" s="156">
        <v>8.6788031319910502E-2</v>
      </c>
      <c r="F117" s="156">
        <v>8.7353944562899799E-2</v>
      </c>
      <c r="G117" s="156">
        <v>8.6125635808748699E-2</v>
      </c>
      <c r="H117" s="156">
        <v>8.7565111758989303E-2</v>
      </c>
      <c r="I117" s="156">
        <v>8.18761638733706E-2</v>
      </c>
      <c r="J117" s="156">
        <v>8.1941334527541404E-2</v>
      </c>
      <c r="K117" s="156">
        <v>8.2693895098882197E-2</v>
      </c>
      <c r="L117" s="156">
        <v>8.1216597510373398E-2</v>
      </c>
      <c r="M117" s="156">
        <v>7.9705123033481207E-2</v>
      </c>
      <c r="N117" s="156">
        <v>8.1533018867924495E-2</v>
      </c>
      <c r="O117" s="156">
        <v>7.7977368622938206E-2</v>
      </c>
      <c r="P117" s="156">
        <v>7.9001901140684394E-2</v>
      </c>
      <c r="Q117" s="156">
        <v>7.7662650602409594E-2</v>
      </c>
      <c r="R117" s="156">
        <v>7.5197466467958302E-2</v>
      </c>
      <c r="S117" s="156"/>
      <c r="T117" s="156"/>
      <c r="U117" s="156"/>
    </row>
    <row r="118" spans="1:23" x14ac:dyDescent="0.25">
      <c r="A118" s="2" t="str">
        <f>'Population Definitions'!B6</f>
        <v>PLHIV 15-64</v>
      </c>
      <c r="B118" s="143" t="s">
        <v>48</v>
      </c>
      <c r="C118" t="str">
        <f t="shared" si="7"/>
        <v>N.A.</v>
      </c>
      <c r="D118" s="2" t="s">
        <v>6</v>
      </c>
      <c r="E118" s="156">
        <v>0.24</v>
      </c>
      <c r="F118" s="156"/>
      <c r="G118" s="156"/>
      <c r="H118" s="156"/>
      <c r="I118" s="156">
        <v>0.24</v>
      </c>
      <c r="J118" s="156">
        <v>0.12000000000000001</v>
      </c>
      <c r="K118" s="156"/>
      <c r="L118" s="156"/>
      <c r="M118" s="156"/>
      <c r="N118" s="156">
        <v>0.115</v>
      </c>
      <c r="O118" s="156"/>
      <c r="P118" s="156"/>
      <c r="Q118" s="156"/>
      <c r="R118" s="156"/>
      <c r="S118" s="156"/>
      <c r="T118" s="156"/>
      <c r="U118" s="156">
        <v>7.17E-2</v>
      </c>
    </row>
    <row r="119" spans="1:23" x14ac:dyDescent="0.25">
      <c r="A119" s="2" t="str">
        <f>'Population Definitions'!B7</f>
        <v>PLHIV 65+</v>
      </c>
      <c r="B119" s="143" t="s">
        <v>48</v>
      </c>
      <c r="C119" t="str">
        <f t="shared" si="7"/>
        <v>N.A.</v>
      </c>
      <c r="D119" s="2" t="s">
        <v>6</v>
      </c>
      <c r="E119" s="156">
        <v>0.150788031319911</v>
      </c>
      <c r="F119" s="156">
        <v>0.151302596000888</v>
      </c>
      <c r="G119" s="156">
        <v>0.150024453435642</v>
      </c>
      <c r="H119" s="156">
        <v>0.151410138213842</v>
      </c>
      <c r="I119" s="156">
        <v>0.145580043951237</v>
      </c>
      <c r="J119" s="156">
        <v>0.14529630652387898</v>
      </c>
      <c r="K119" s="156">
        <v>0.145556781547203</v>
      </c>
      <c r="L119" s="156">
        <v>0.14337864175214199</v>
      </c>
      <c r="M119" s="156">
        <v>0.14107593695795501</v>
      </c>
      <c r="N119" s="156">
        <v>0.14196882723285301</v>
      </c>
      <c r="O119" s="156">
        <v>0.13716909489440199</v>
      </c>
      <c r="P119" s="156">
        <v>0.136501750335665</v>
      </c>
      <c r="Q119" s="156">
        <v>0.133597812069496</v>
      </c>
      <c r="R119" s="156">
        <v>0.12968359763968298</v>
      </c>
      <c r="S119" s="156"/>
      <c r="T119" s="156"/>
      <c r="U119" s="156">
        <v>0.12340000000000001</v>
      </c>
    </row>
    <row r="120" spans="1:23" x14ac:dyDescent="0.25">
      <c r="A120" s="2" t="str">
        <f>'Population Definitions'!B8</f>
        <v>Prisoners</v>
      </c>
      <c r="B120" s="143" t="s">
        <v>48</v>
      </c>
      <c r="C120" t="str">
        <f t="shared" si="7"/>
        <v>N.A.</v>
      </c>
      <c r="D120" s="2" t="s">
        <v>6</v>
      </c>
      <c r="E120" s="156">
        <v>2.9156838462939358E-2</v>
      </c>
      <c r="F120" s="156">
        <v>3.0059301410063702E-2</v>
      </c>
      <c r="G120" s="156">
        <v>3.1169197320896298E-2</v>
      </c>
      <c r="H120" s="156">
        <v>3.2286400439138198E-2</v>
      </c>
      <c r="I120" s="156">
        <v>3.26735043308937E-2</v>
      </c>
      <c r="J120" s="156">
        <v>3.2773204356266197E-2</v>
      </c>
      <c r="K120" s="156">
        <v>3.2702324080051602E-2</v>
      </c>
      <c r="L120" s="156">
        <v>3.2266814791303E-2</v>
      </c>
      <c r="M120" s="156">
        <v>3.1832598705805099E-2</v>
      </c>
      <c r="N120" s="156">
        <v>3.1220994645165298E-2</v>
      </c>
      <c r="O120" s="156">
        <v>3.03361982870805E-2</v>
      </c>
      <c r="P120" s="156">
        <v>2.9309029123319522E-2</v>
      </c>
      <c r="Q120" s="156">
        <v>2.8534995458940032E-2</v>
      </c>
      <c r="R120" s="156">
        <v>2.7742776562679872E-2</v>
      </c>
      <c r="S120" s="156"/>
      <c r="T120" s="156"/>
      <c r="U120" s="156"/>
    </row>
    <row r="121" spans="1:23" x14ac:dyDescent="0.25">
      <c r="A121" s="2" t="str">
        <f>'Population Definitions'!B9</f>
        <v>PLHIV Prisoners</v>
      </c>
      <c r="B121" s="143" t="s">
        <v>48</v>
      </c>
      <c r="C121" t="str">
        <f t="shared" si="7"/>
        <v>N.A.</v>
      </c>
      <c r="D121" s="2" t="s">
        <v>6</v>
      </c>
      <c r="E121" s="156">
        <v>8.4000000000000005E-2</v>
      </c>
      <c r="F121" s="156">
        <v>8.3948651437988006E-2</v>
      </c>
      <c r="G121" s="156">
        <v>8.3898817626893704E-2</v>
      </c>
      <c r="H121" s="156">
        <v>8.3845026454852201E-2</v>
      </c>
      <c r="I121" s="156">
        <v>8.3703880077866707E-2</v>
      </c>
      <c r="J121" s="156">
        <v>8.3354971996337998E-2</v>
      </c>
      <c r="K121" s="156">
        <v>8.2862886448321099E-2</v>
      </c>
      <c r="L121" s="156">
        <v>8.21620442417684E-2</v>
      </c>
      <c r="M121" s="156">
        <v>8.1370813924473498E-2</v>
      </c>
      <c r="N121" s="156">
        <v>8.0435808364928904E-2</v>
      </c>
      <c r="O121" s="156">
        <v>7.9191726271463495E-2</v>
      </c>
      <c r="P121" s="156">
        <v>7.7499849194980402E-2</v>
      </c>
      <c r="Q121" s="156">
        <v>7.5935161467086398E-2</v>
      </c>
      <c r="R121" s="156">
        <v>7.4486131171724798E-2</v>
      </c>
      <c r="S121" s="156">
        <v>7.3535149309928494E-2</v>
      </c>
      <c r="T121" s="156">
        <v>7.2902882675074096E-2</v>
      </c>
      <c r="U121" s="156">
        <v>7.1688791647076297E-2</v>
      </c>
    </row>
    <row r="122" spans="1:23" x14ac:dyDescent="0.25">
      <c r="A122" s="2" t="str">
        <f>'Population Definitions'!B10</f>
        <v>Health Care Workers</v>
      </c>
      <c r="B122" s="143" t="s">
        <v>48</v>
      </c>
      <c r="C122" t="str">
        <f t="shared" si="7"/>
        <v>N.A.</v>
      </c>
      <c r="D122" s="2" t="s">
        <v>6</v>
      </c>
      <c r="E122" s="156">
        <v>2.9156838462939358E-2</v>
      </c>
      <c r="F122" s="156">
        <v>3.0059301410063702E-2</v>
      </c>
      <c r="G122" s="156">
        <v>3.1169197320896298E-2</v>
      </c>
      <c r="H122" s="156">
        <v>3.2286400439138198E-2</v>
      </c>
      <c r="I122" s="156">
        <v>3.26735043308937E-2</v>
      </c>
      <c r="J122" s="156">
        <v>3.2773204356266197E-2</v>
      </c>
      <c r="K122" s="156">
        <v>3.2702324080051602E-2</v>
      </c>
      <c r="L122" s="156">
        <v>3.2266814791303E-2</v>
      </c>
      <c r="M122" s="156">
        <v>3.1832598705805099E-2</v>
      </c>
      <c r="N122" s="156">
        <v>3.1220994645165298E-2</v>
      </c>
      <c r="O122" s="156">
        <v>3.03361982870805E-2</v>
      </c>
      <c r="P122" s="156">
        <v>2.9309029123319522E-2</v>
      </c>
      <c r="Q122" s="156">
        <v>2.8534995458940032E-2</v>
      </c>
      <c r="R122" s="156">
        <v>2.7742776562679872E-2</v>
      </c>
      <c r="S122" s="156"/>
      <c r="T122" s="156"/>
      <c r="U122" s="156"/>
    </row>
    <row r="123" spans="1:23" x14ac:dyDescent="0.25">
      <c r="A123" s="2" t="str">
        <f>'Population Definitions'!B11</f>
        <v>PLHIV Health Care Workers</v>
      </c>
      <c r="B123" s="143" t="s">
        <v>48</v>
      </c>
      <c r="C123" t="str">
        <f t="shared" si="7"/>
        <v>N.A.</v>
      </c>
      <c r="D123" s="2" t="s">
        <v>6</v>
      </c>
      <c r="E123" s="156">
        <v>8.4000000000000005E-2</v>
      </c>
      <c r="F123" s="156">
        <v>8.3948651437988006E-2</v>
      </c>
      <c r="G123" s="156">
        <v>8.3898817626893704E-2</v>
      </c>
      <c r="H123" s="156">
        <v>8.3845026454852201E-2</v>
      </c>
      <c r="I123" s="156">
        <v>8.3703880077866707E-2</v>
      </c>
      <c r="J123" s="156">
        <v>8.3354971996337998E-2</v>
      </c>
      <c r="K123" s="156">
        <v>8.2862886448321099E-2</v>
      </c>
      <c r="L123" s="156">
        <v>8.21620442417684E-2</v>
      </c>
      <c r="M123" s="156">
        <v>8.1370813924473498E-2</v>
      </c>
      <c r="N123" s="156">
        <v>8.0435808364928904E-2</v>
      </c>
      <c r="O123" s="156">
        <v>7.9191726271463495E-2</v>
      </c>
      <c r="P123" s="156">
        <v>7.7499849194980402E-2</v>
      </c>
      <c r="Q123" s="156">
        <v>7.5935161467086398E-2</v>
      </c>
      <c r="R123" s="156">
        <v>7.4486131171724798E-2</v>
      </c>
      <c r="S123" s="156">
        <v>7.3535149309928494E-2</v>
      </c>
      <c r="T123" s="156">
        <v>7.2902882675074096E-2</v>
      </c>
      <c r="U123" s="156">
        <v>7.1688791647076297E-2</v>
      </c>
    </row>
    <row r="124" spans="1:23" x14ac:dyDescent="0.25">
      <c r="A124" s="2" t="str">
        <f>'Population Definitions'!B12</f>
        <v>Miners</v>
      </c>
      <c r="B124" s="143" t="s">
        <v>48</v>
      </c>
      <c r="C124" t="str">
        <f t="shared" si="7"/>
        <v>N.A.</v>
      </c>
      <c r="D124" s="2" t="s">
        <v>6</v>
      </c>
      <c r="E124" s="156">
        <v>2.9156838462939358E-2</v>
      </c>
      <c r="F124" s="156">
        <v>3.0059301410063702E-2</v>
      </c>
      <c r="G124" s="156">
        <v>3.1169197320896298E-2</v>
      </c>
      <c r="H124" s="156">
        <v>3.2286400439138198E-2</v>
      </c>
      <c r="I124" s="156">
        <v>3.26735043308937E-2</v>
      </c>
      <c r="J124" s="156">
        <v>3.2773204356266197E-2</v>
      </c>
      <c r="K124" s="156">
        <v>3.2702324080051602E-2</v>
      </c>
      <c r="L124" s="156">
        <v>3.2266814791303E-2</v>
      </c>
      <c r="M124" s="156">
        <v>3.1832598705805099E-2</v>
      </c>
      <c r="N124" s="156">
        <v>3.1220994645165298E-2</v>
      </c>
      <c r="O124" s="156">
        <v>3.03361982870805E-2</v>
      </c>
      <c r="P124" s="156">
        <v>2.9309029123319522E-2</v>
      </c>
      <c r="Q124" s="156">
        <v>2.8534995458940032E-2</v>
      </c>
      <c r="R124" s="156">
        <v>2.7742776562679872E-2</v>
      </c>
      <c r="S124" s="156"/>
      <c r="T124" s="156"/>
      <c r="U124" s="156"/>
    </row>
    <row r="125" spans="1:23" x14ac:dyDescent="0.25">
      <c r="A125" s="2" t="str">
        <f>'Population Definitions'!B13</f>
        <v>PLHIV Miners</v>
      </c>
      <c r="B125" s="143" t="s">
        <v>48</v>
      </c>
      <c r="C125" t="str">
        <f t="shared" si="7"/>
        <v>N.A.</v>
      </c>
      <c r="D125" s="2" t="s">
        <v>6</v>
      </c>
      <c r="E125" s="156">
        <v>8.4000000000000005E-2</v>
      </c>
      <c r="F125" s="156">
        <v>8.3948651437988006E-2</v>
      </c>
      <c r="G125" s="156">
        <v>8.3898817626893704E-2</v>
      </c>
      <c r="H125" s="156">
        <v>8.3845026454852201E-2</v>
      </c>
      <c r="I125" s="156">
        <v>8.3703880077866707E-2</v>
      </c>
      <c r="J125" s="156">
        <v>8.3354971996337998E-2</v>
      </c>
      <c r="K125" s="156">
        <v>8.2862886448321099E-2</v>
      </c>
      <c r="L125" s="156">
        <v>8.21620442417684E-2</v>
      </c>
      <c r="M125" s="156">
        <v>8.1370813924473498E-2</v>
      </c>
      <c r="N125" s="156">
        <v>8.0435808364928904E-2</v>
      </c>
      <c r="O125" s="156">
        <v>7.9191726271463495E-2</v>
      </c>
      <c r="P125" s="156">
        <v>7.7499849194980402E-2</v>
      </c>
      <c r="Q125" s="156">
        <v>7.5935161467086398E-2</v>
      </c>
      <c r="R125" s="156">
        <v>7.4486131171724798E-2</v>
      </c>
      <c r="S125" s="156">
        <v>7.3535149309928494E-2</v>
      </c>
      <c r="T125" s="156">
        <v>7.2902882675074096E-2</v>
      </c>
      <c r="U125" s="156">
        <v>7.1688791647076297E-2</v>
      </c>
    </row>
    <row r="127" spans="1:23" x14ac:dyDescent="0.25">
      <c r="A127" s="1" t="s">
        <v>108</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2" t="str">
        <f>'Population Definitions'!B2</f>
        <v>Gen 0-4</v>
      </c>
      <c r="B128" s="143" t="s">
        <v>48</v>
      </c>
      <c r="C128" t="str">
        <f t="shared" ref="C128:C135" si="8">IF(SUMPRODUCT(--(E128:W128&lt;&gt;""))=0,0,"N.A.")</f>
        <v>N.A.</v>
      </c>
      <c r="D128" s="2" t="s">
        <v>6</v>
      </c>
      <c r="H128" s="158"/>
      <c r="I128" s="158">
        <v>5.0893158072126729E-2</v>
      </c>
      <c r="J128" s="158">
        <v>4.2280414620840152E-2</v>
      </c>
      <c r="K128" s="158">
        <v>3.4728829686013318E-2</v>
      </c>
      <c r="L128" s="158">
        <v>4.0057915057915061E-2</v>
      </c>
      <c r="M128" s="158">
        <v>3.1868882312770318E-2</v>
      </c>
      <c r="N128" s="158">
        <v>2.4430350011745362E-2</v>
      </c>
      <c r="O128" s="158">
        <v>1.7618927762396173E-2</v>
      </c>
      <c r="P128" s="158">
        <v>1.4056224899598393E-2</v>
      </c>
      <c r="Q128" s="158">
        <v>1.3333333333333334E-2</v>
      </c>
      <c r="R128" s="158">
        <v>1.2536676447052548E-2</v>
      </c>
      <c r="S128" s="158">
        <v>1.2337662337662338E-2</v>
      </c>
      <c r="T128" s="158">
        <v>1.2662559890485968E-2</v>
      </c>
    </row>
    <row r="129" spans="1:23" x14ac:dyDescent="0.25">
      <c r="A129" s="2" t="str">
        <f>'Population Definitions'!B3</f>
        <v>Gen 5-14</v>
      </c>
      <c r="B129" s="143" t="s">
        <v>48</v>
      </c>
      <c r="C129" t="str">
        <f t="shared" si="8"/>
        <v>N.A.</v>
      </c>
      <c r="D129" s="2" t="s">
        <v>6</v>
      </c>
      <c r="H129" s="158"/>
      <c r="I129" s="158">
        <v>5.4991034070531977E-2</v>
      </c>
      <c r="J129" s="158">
        <v>4.6202867764206054E-2</v>
      </c>
      <c r="K129" s="158">
        <v>3.9403620873269436E-2</v>
      </c>
      <c r="L129" s="158">
        <v>3.5398230088495575E-2</v>
      </c>
      <c r="M129" s="158">
        <v>2.7470093043863535E-2</v>
      </c>
      <c r="N129" s="158">
        <v>2.6864289022695692E-2</v>
      </c>
      <c r="O129" s="158">
        <v>1.9890601690701143E-2</v>
      </c>
      <c r="P129" s="158">
        <v>2.0795660036166366E-2</v>
      </c>
      <c r="Q129" s="158">
        <v>1.4314928425357873E-2</v>
      </c>
      <c r="R129" s="158">
        <v>1.4906832298136646E-2</v>
      </c>
      <c r="S129" s="158">
        <v>2.313030069390902E-2</v>
      </c>
      <c r="T129" s="158">
        <v>2.526487367563162E-2</v>
      </c>
    </row>
    <row r="130" spans="1:23" x14ac:dyDescent="0.25">
      <c r="A130" s="2" t="str">
        <f>'Population Definitions'!B4</f>
        <v>Gen 15-64</v>
      </c>
      <c r="B130" s="143" t="s">
        <v>48</v>
      </c>
      <c r="C130" t="str">
        <f t="shared" si="8"/>
        <v>N.A.</v>
      </c>
      <c r="D130" s="2" t="s">
        <v>6</v>
      </c>
      <c r="H130" s="158">
        <v>0.11797978445679094</v>
      </c>
      <c r="I130" s="158">
        <v>0.12582017010935603</v>
      </c>
      <c r="J130" s="158">
        <v>0.13173282501738751</v>
      </c>
      <c r="K130" s="158">
        <v>0.11613705078080136</v>
      </c>
      <c r="L130" s="158">
        <v>0.10884116180150458</v>
      </c>
      <c r="M130" s="158">
        <v>8.7771787665731987E-2</v>
      </c>
      <c r="N130" s="158">
        <v>6.569905197021389E-2</v>
      </c>
      <c r="O130" s="158">
        <v>4.9268606820485179E-2</v>
      </c>
      <c r="P130" s="158">
        <v>4.6772377289933401E-2</v>
      </c>
      <c r="Q130" s="158">
        <v>4.1917283793324454E-2</v>
      </c>
      <c r="R130" s="158">
        <v>3.942762321770623E-2</v>
      </c>
      <c r="S130" s="158">
        <v>3.9936829834587927E-2</v>
      </c>
      <c r="T130" s="158">
        <v>3.7857082510877042E-2</v>
      </c>
    </row>
    <row r="131" spans="1:23" x14ac:dyDescent="0.25">
      <c r="A131" s="2" t="str">
        <f>'Population Definitions'!B5</f>
        <v>Gen 65+</v>
      </c>
      <c r="B131" s="143" t="s">
        <v>48</v>
      </c>
      <c r="C131" t="str">
        <f t="shared" si="8"/>
        <v>N.A.</v>
      </c>
      <c r="D131" s="2" t="s">
        <v>6</v>
      </c>
      <c r="H131" s="158">
        <v>0.23999999999999996</v>
      </c>
      <c r="I131" s="158">
        <v>0.23126338329764451</v>
      </c>
      <c r="J131" s="158">
        <v>0.22187499999999999</v>
      </c>
      <c r="K131" s="158">
        <v>0.23538461538461539</v>
      </c>
      <c r="L131" s="158">
        <v>0.2142813565526264</v>
      </c>
      <c r="M131" s="158">
        <v>0.20334259180629913</v>
      </c>
      <c r="N131" s="158">
        <v>0.20307210172779691</v>
      </c>
      <c r="O131" s="158"/>
      <c r="P131" s="158">
        <v>0.18729063789214634</v>
      </c>
      <c r="Q131" s="158">
        <v>0.1754822145586985</v>
      </c>
      <c r="R131" s="158">
        <v>0.18639214701404841</v>
      </c>
      <c r="S131" s="158"/>
      <c r="T131" s="158">
        <v>0.16776970259264987</v>
      </c>
    </row>
    <row r="132" spans="1:23" x14ac:dyDescent="0.25">
      <c r="A132" s="2" t="str">
        <f>'Population Definitions'!B6</f>
        <v>PLHIV 15-64</v>
      </c>
      <c r="B132" s="143" t="s">
        <v>48</v>
      </c>
      <c r="C132" t="str">
        <f t="shared" si="8"/>
        <v>N.A.</v>
      </c>
      <c r="D132" s="2" t="s">
        <v>6</v>
      </c>
      <c r="H132" s="158">
        <v>0.11797019625268639</v>
      </c>
      <c r="I132" s="158">
        <v>0.12581552965057555</v>
      </c>
      <c r="J132" s="158">
        <v>0.13172046570556253</v>
      </c>
      <c r="K132" s="158">
        <v>0.11625361982845815</v>
      </c>
      <c r="L132" s="158">
        <v>0.11263263117463254</v>
      </c>
      <c r="M132" s="158">
        <v>0.1073244204082599</v>
      </c>
      <c r="N132" s="158">
        <v>9.1866921120217784E-2</v>
      </c>
      <c r="O132" s="158">
        <v>8.150790147757532E-2</v>
      </c>
      <c r="P132" s="158">
        <v>8.2946386576295772E-2</v>
      </c>
      <c r="Q132" s="158">
        <v>8.2772908062547307E-2</v>
      </c>
      <c r="R132" s="158">
        <v>7.6743707431563085E-2</v>
      </c>
      <c r="S132" s="158">
        <v>7.1985984878794054E-2</v>
      </c>
      <c r="T132" s="158">
        <v>7.51569946659425E-2</v>
      </c>
    </row>
    <row r="133" spans="1:23" x14ac:dyDescent="0.25">
      <c r="A133" s="2" t="str">
        <f>'Population Definitions'!B7</f>
        <v>PLHIV 65+</v>
      </c>
      <c r="B133" s="143" t="s">
        <v>48</v>
      </c>
      <c r="C133" t="str">
        <f t="shared" si="8"/>
        <v>N.A.</v>
      </c>
      <c r="D133" s="2" t="s">
        <v>6</v>
      </c>
      <c r="H133" s="158">
        <v>0.24</v>
      </c>
      <c r="I133" s="158">
        <v>0.23126338329764454</v>
      </c>
      <c r="J133" s="158">
        <v>0.22187499999999999</v>
      </c>
      <c r="K133" s="158">
        <v>0.23538461538461541</v>
      </c>
      <c r="L133" s="158">
        <v>0.2306769387845006</v>
      </c>
      <c r="M133" s="158">
        <v>0.23536319409495049</v>
      </c>
      <c r="N133" s="158"/>
      <c r="O133" s="158"/>
      <c r="P133" s="158"/>
      <c r="Q133" s="158">
        <v>0.2242763472180534</v>
      </c>
      <c r="R133" s="158">
        <v>0.22657601167203545</v>
      </c>
      <c r="S133" s="158">
        <v>0.23530684778718342</v>
      </c>
      <c r="T133" s="158">
        <v>0.24341040620971505</v>
      </c>
    </row>
    <row r="134" spans="1:23" x14ac:dyDescent="0.25">
      <c r="A134" s="2" t="str">
        <f>'Population Definitions'!B8</f>
        <v>Prisoners</v>
      </c>
      <c r="B134" s="143" t="s">
        <v>48</v>
      </c>
      <c r="C134" t="str">
        <f t="shared" si="8"/>
        <v>N.A.</v>
      </c>
      <c r="D134" s="2" t="s">
        <v>6</v>
      </c>
      <c r="H134" s="158"/>
      <c r="I134" s="158">
        <v>9.8966026587887737E-2</v>
      </c>
      <c r="J134" s="158"/>
      <c r="K134" s="158">
        <v>8.3155650319829411E-2</v>
      </c>
      <c r="L134" s="158"/>
      <c r="M134" s="158">
        <v>7.9971157943036941E-2</v>
      </c>
      <c r="N134" s="158">
        <v>4.5432414338749935E-2</v>
      </c>
      <c r="O134" s="158">
        <v>2.7149541821017743E-2</v>
      </c>
      <c r="P134" s="158">
        <v>2.3607064280192665E-2</v>
      </c>
      <c r="Q134" s="158">
        <v>2.8947590513967426E-2</v>
      </c>
      <c r="R134" s="158">
        <v>1.6541353383458648E-2</v>
      </c>
      <c r="S134" s="158"/>
      <c r="T134" s="158">
        <v>1.3673633821508126E-2</v>
      </c>
    </row>
    <row r="135" spans="1:23" x14ac:dyDescent="0.25">
      <c r="A135" s="2" t="str">
        <f>'Population Definitions'!B9</f>
        <v>PLHIV Prisoners</v>
      </c>
      <c r="B135" s="143" t="s">
        <v>48</v>
      </c>
      <c r="C135" t="str">
        <f t="shared" si="8"/>
        <v>N.A.</v>
      </c>
      <c r="D135" s="2" t="s">
        <v>6</v>
      </c>
      <c r="H135" s="158"/>
      <c r="I135" s="158">
        <v>9.8966026587887723E-2</v>
      </c>
      <c r="J135" s="158"/>
      <c r="K135" s="158"/>
      <c r="L135" s="158">
        <v>0.11024327784891166</v>
      </c>
      <c r="M135" s="158">
        <v>0.10692436753144943</v>
      </c>
      <c r="N135" s="158">
        <v>9.4096251423837637E-2</v>
      </c>
      <c r="O135" s="158">
        <v>7.5132457012188278E-2</v>
      </c>
      <c r="P135" s="158">
        <v>7.5596792752643791E-2</v>
      </c>
      <c r="Q135" s="158"/>
      <c r="R135" s="158">
        <v>5.8534588620548507E-2</v>
      </c>
      <c r="S135" s="158">
        <v>5.3481810153574429E-2</v>
      </c>
      <c r="T135" s="158">
        <v>4.7948232323232323E-2</v>
      </c>
    </row>
    <row r="136" spans="1:23" x14ac:dyDescent="0.25">
      <c r="A136" s="2" t="str">
        <f>'Population Definitions'!B10</f>
        <v>Health Care Workers</v>
      </c>
      <c r="B136" s="143" t="s">
        <v>48</v>
      </c>
      <c r="C136" s="157">
        <v>0.03</v>
      </c>
      <c r="D136" s="2" t="s">
        <v>6</v>
      </c>
    </row>
    <row r="137" spans="1:23" x14ac:dyDescent="0.25">
      <c r="A137" s="2" t="str">
        <f>'Population Definitions'!B11</f>
        <v>PLHIV Health Care Workers</v>
      </c>
      <c r="B137" s="143" t="s">
        <v>48</v>
      </c>
      <c r="C137" s="157">
        <v>0.03</v>
      </c>
      <c r="D137" s="2" t="s">
        <v>6</v>
      </c>
    </row>
    <row r="138" spans="1:23" x14ac:dyDescent="0.25">
      <c r="A138" s="2" t="str">
        <f>'Population Definitions'!B12</f>
        <v>Miners</v>
      </c>
      <c r="B138" s="143" t="s">
        <v>48</v>
      </c>
      <c r="C138" s="157">
        <v>0.03</v>
      </c>
      <c r="D138" s="2" t="s">
        <v>6</v>
      </c>
    </row>
    <row r="139" spans="1:23" x14ac:dyDescent="0.25">
      <c r="A139" s="2" t="str">
        <f>'Population Definitions'!B13</f>
        <v>PLHIV Miners</v>
      </c>
      <c r="B139" s="143" t="s">
        <v>48</v>
      </c>
      <c r="C139" s="157">
        <v>0.03</v>
      </c>
      <c r="D139" s="2" t="s">
        <v>6</v>
      </c>
    </row>
    <row r="141" spans="1:23" x14ac:dyDescent="0.25">
      <c r="A141" s="1" t="s">
        <v>109</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2" t="str">
        <f>'Population Definitions'!B2</f>
        <v>Gen 0-4</v>
      </c>
      <c r="B142" s="143" t="s">
        <v>48</v>
      </c>
      <c r="C142" t="str">
        <f t="shared" ref="C142:C147" si="9">IF(SUMPRODUCT(--(E142:W142&lt;&gt;""))=0,0,"N.A.")</f>
        <v>N.A.</v>
      </c>
      <c r="D142" s="2" t="s">
        <v>6</v>
      </c>
      <c r="N142" s="160"/>
      <c r="O142" s="160">
        <v>0.14285714285714285</v>
      </c>
      <c r="P142" s="160"/>
      <c r="Q142" s="160"/>
      <c r="R142" s="160"/>
      <c r="S142" s="160"/>
    </row>
    <row r="143" spans="1:23" x14ac:dyDescent="0.25">
      <c r="A143" s="2" t="str">
        <f>'Population Definitions'!B3</f>
        <v>Gen 5-14</v>
      </c>
      <c r="B143" s="143" t="s">
        <v>48</v>
      </c>
      <c r="C143" t="str">
        <f t="shared" si="9"/>
        <v>N.A.</v>
      </c>
      <c r="D143" s="2" t="s">
        <v>6</v>
      </c>
      <c r="N143" s="160"/>
      <c r="O143" s="160">
        <v>0.25</v>
      </c>
      <c r="P143" s="160"/>
      <c r="Q143" s="160">
        <v>0.21428571428571427</v>
      </c>
      <c r="R143" s="160"/>
      <c r="S143" s="160">
        <v>0.2</v>
      </c>
    </row>
    <row r="144" spans="1:23" x14ac:dyDescent="0.25">
      <c r="A144" s="2" t="str">
        <f>'Population Definitions'!B4</f>
        <v>Gen 15-64</v>
      </c>
      <c r="B144" s="143" t="s">
        <v>48</v>
      </c>
      <c r="C144" t="str">
        <f t="shared" si="9"/>
        <v>N.A.</v>
      </c>
      <c r="D144" s="2" t="s">
        <v>6</v>
      </c>
      <c r="N144" s="160">
        <v>0.23305084745762711</v>
      </c>
      <c r="O144" s="160">
        <v>0.18584983498349836</v>
      </c>
      <c r="P144" s="160">
        <v>0.13733401804709855</v>
      </c>
      <c r="Q144" s="160">
        <v>0.10407413080104151</v>
      </c>
      <c r="R144" s="160">
        <v>0.10439663470553674</v>
      </c>
      <c r="S144" s="160">
        <v>9.8266447649331151E-2</v>
      </c>
    </row>
    <row r="145" spans="1:23" x14ac:dyDescent="0.25">
      <c r="A145" s="2" t="str">
        <f>'Population Definitions'!B5</f>
        <v>Gen 65+</v>
      </c>
      <c r="B145" s="143" t="s">
        <v>48</v>
      </c>
      <c r="C145" t="str">
        <f t="shared" si="9"/>
        <v>N.A.</v>
      </c>
      <c r="D145" s="2" t="s">
        <v>6</v>
      </c>
      <c r="N145" s="160"/>
      <c r="O145" s="160">
        <v>0.40389610389610386</v>
      </c>
      <c r="P145" s="160"/>
      <c r="Q145" s="160"/>
      <c r="R145" s="160"/>
      <c r="S145" s="160">
        <v>0.23333333333333331</v>
      </c>
    </row>
    <row r="146" spans="1:23" x14ac:dyDescent="0.25">
      <c r="A146" s="2" t="str">
        <f>'Population Definitions'!B6</f>
        <v>PLHIV 15-64</v>
      </c>
      <c r="B146" s="143" t="s">
        <v>48</v>
      </c>
      <c r="C146" t="str">
        <f t="shared" si="9"/>
        <v>N.A.</v>
      </c>
      <c r="D146" s="2" t="s">
        <v>6</v>
      </c>
      <c r="N146" s="160">
        <v>0.24202898550724639</v>
      </c>
      <c r="O146" s="160">
        <v>0.22193883064951903</v>
      </c>
      <c r="P146" s="160">
        <v>0.21117817052312896</v>
      </c>
      <c r="Q146" s="160">
        <v>0.1941584094294411</v>
      </c>
      <c r="R146" s="160">
        <v>0.24728171052083919</v>
      </c>
      <c r="S146" s="160">
        <v>0.19567066279869047</v>
      </c>
    </row>
    <row r="147" spans="1:23" x14ac:dyDescent="0.25">
      <c r="A147" s="2" t="str">
        <f>'Population Definitions'!B7</f>
        <v>PLHIV 65+</v>
      </c>
      <c r="B147" s="143" t="s">
        <v>48</v>
      </c>
      <c r="C147" t="str">
        <f t="shared" si="9"/>
        <v>N.A.</v>
      </c>
      <c r="D147" s="2" t="s">
        <v>6</v>
      </c>
      <c r="N147" s="160"/>
      <c r="O147" s="160">
        <v>0.74794069192751234</v>
      </c>
      <c r="P147" s="160">
        <v>0.5</v>
      </c>
      <c r="Q147" s="160"/>
      <c r="R147" s="160"/>
      <c r="S147" s="160">
        <v>0.33333333333333331</v>
      </c>
    </row>
    <row r="148" spans="1:23" x14ac:dyDescent="0.25">
      <c r="A148" s="2" t="str">
        <f>'Population Definitions'!B8</f>
        <v>Prisoners</v>
      </c>
      <c r="B148" s="143" t="s">
        <v>48</v>
      </c>
      <c r="C148" s="159">
        <v>0.17</v>
      </c>
      <c r="D148" s="2" t="s">
        <v>6</v>
      </c>
    </row>
    <row r="149" spans="1:23" x14ac:dyDescent="0.25">
      <c r="A149" s="2" t="str">
        <f>'Population Definitions'!B9</f>
        <v>PLHIV Prisoners</v>
      </c>
      <c r="B149" s="143" t="s">
        <v>48</v>
      </c>
      <c r="C149" s="159">
        <v>0.17</v>
      </c>
      <c r="D149" s="2" t="s">
        <v>6</v>
      </c>
    </row>
    <row r="150" spans="1:23" x14ac:dyDescent="0.25">
      <c r="A150" s="2" t="str">
        <f>'Population Definitions'!B10</f>
        <v>Health Care Workers</v>
      </c>
      <c r="B150" s="143" t="s">
        <v>48</v>
      </c>
      <c r="C150" s="159">
        <v>0.17</v>
      </c>
      <c r="D150" s="2" t="s">
        <v>6</v>
      </c>
    </row>
    <row r="151" spans="1:23" x14ac:dyDescent="0.25">
      <c r="A151" s="2" t="str">
        <f>'Population Definitions'!B11</f>
        <v>PLHIV Health Care Workers</v>
      </c>
      <c r="B151" s="143" t="s">
        <v>48</v>
      </c>
      <c r="C151" s="159">
        <v>0.17</v>
      </c>
      <c r="D151" s="2" t="s">
        <v>6</v>
      </c>
    </row>
    <row r="152" spans="1:23" x14ac:dyDescent="0.25">
      <c r="A152" s="2" t="str">
        <f>'Population Definitions'!B12</f>
        <v>Miners</v>
      </c>
      <c r="B152" s="143" t="s">
        <v>48</v>
      </c>
      <c r="C152" s="159">
        <v>0.17</v>
      </c>
      <c r="D152" s="2" t="s">
        <v>6</v>
      </c>
    </row>
    <row r="153" spans="1:23" x14ac:dyDescent="0.25">
      <c r="A153" s="2" t="str">
        <f>'Population Definitions'!B13</f>
        <v>PLHIV Miners</v>
      </c>
      <c r="B153" s="143" t="s">
        <v>48</v>
      </c>
      <c r="C153" s="159">
        <v>0.17</v>
      </c>
      <c r="D153" s="2" t="s">
        <v>6</v>
      </c>
    </row>
    <row r="155" spans="1:23" x14ac:dyDescent="0.25">
      <c r="A155" s="1" t="s">
        <v>110</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2" t="str">
        <f>'Population Definitions'!B2</f>
        <v>Gen 0-4</v>
      </c>
      <c r="B156" s="143" t="s">
        <v>48</v>
      </c>
      <c r="C156" s="162">
        <v>0.27</v>
      </c>
      <c r="D156" s="2" t="s">
        <v>6</v>
      </c>
    </row>
    <row r="157" spans="1:23" x14ac:dyDescent="0.25">
      <c r="A157" s="2" t="str">
        <f>'Population Definitions'!B3</f>
        <v>Gen 5-14</v>
      </c>
      <c r="B157" s="143" t="s">
        <v>48</v>
      </c>
      <c r="C157" s="162">
        <v>0.27</v>
      </c>
      <c r="D157" s="2" t="s">
        <v>6</v>
      </c>
    </row>
    <row r="158" spans="1:23" x14ac:dyDescent="0.25">
      <c r="A158" s="2" t="str">
        <f>'Population Definitions'!B4</f>
        <v>Gen 15-64</v>
      </c>
      <c r="B158" s="143" t="s">
        <v>48</v>
      </c>
      <c r="C158" s="162" t="s">
        <v>41</v>
      </c>
      <c r="D158" s="2" t="s">
        <v>6</v>
      </c>
      <c r="N158" s="161">
        <v>0.41176470588235292</v>
      </c>
      <c r="O158" s="161">
        <v>0.31975867269984914</v>
      </c>
      <c r="P158" s="161"/>
      <c r="Q158" s="161"/>
      <c r="R158" s="161"/>
      <c r="S158" s="161">
        <v>0.20909090909090908</v>
      </c>
    </row>
    <row r="159" spans="1:23" x14ac:dyDescent="0.25">
      <c r="A159" s="2" t="str">
        <f>'Population Definitions'!B5</f>
        <v>Gen 65+</v>
      </c>
      <c r="B159" s="143" t="s">
        <v>48</v>
      </c>
      <c r="C159" s="162">
        <v>0.27</v>
      </c>
      <c r="D159" s="2" t="s">
        <v>6</v>
      </c>
      <c r="N159" s="161"/>
      <c r="O159" s="161"/>
      <c r="P159" s="161"/>
      <c r="Q159" s="161"/>
      <c r="R159" s="161"/>
      <c r="S159" s="161"/>
    </row>
    <row r="160" spans="1:23" x14ac:dyDescent="0.25">
      <c r="A160" s="2" t="str">
        <f>'Population Definitions'!B6</f>
        <v>PLHIV 15-64</v>
      </c>
      <c r="B160" s="143" t="s">
        <v>48</v>
      </c>
      <c r="C160" s="162" t="s">
        <v>41</v>
      </c>
      <c r="D160" s="2" t="s">
        <v>6</v>
      </c>
      <c r="N160" s="161">
        <v>0.39233038348082594</v>
      </c>
      <c r="O160" s="161">
        <v>0.34262125902992774</v>
      </c>
      <c r="P160" s="161"/>
      <c r="Q160" s="161">
        <v>0.33333333333333331</v>
      </c>
      <c r="R160" s="161"/>
      <c r="S160" s="161">
        <v>0.25000000000000006</v>
      </c>
    </row>
    <row r="161" spans="1:4" x14ac:dyDescent="0.25">
      <c r="A161" s="2" t="str">
        <f>'Population Definitions'!B7</f>
        <v>PLHIV 65+</v>
      </c>
      <c r="B161" s="143" t="s">
        <v>48</v>
      </c>
      <c r="C161" s="162">
        <v>0.27</v>
      </c>
      <c r="D161" s="2" t="s">
        <v>6</v>
      </c>
    </row>
    <row r="162" spans="1:4" x14ac:dyDescent="0.25">
      <c r="A162" s="2" t="str">
        <f>'Population Definitions'!B8</f>
        <v>Prisoners</v>
      </c>
      <c r="B162" s="143" t="s">
        <v>48</v>
      </c>
      <c r="C162" s="162">
        <v>0.27</v>
      </c>
      <c r="D162" s="2" t="s">
        <v>6</v>
      </c>
    </row>
    <row r="163" spans="1:4" x14ac:dyDescent="0.25">
      <c r="A163" s="2" t="str">
        <f>'Population Definitions'!B9</f>
        <v>PLHIV Prisoners</v>
      </c>
      <c r="B163" s="143" t="s">
        <v>48</v>
      </c>
      <c r="C163" s="162">
        <v>0.27</v>
      </c>
      <c r="D163" s="2" t="s">
        <v>6</v>
      </c>
    </row>
    <row r="164" spans="1:4" x14ac:dyDescent="0.25">
      <c r="A164" s="2" t="str">
        <f>'Population Definitions'!B10</f>
        <v>Health Care Workers</v>
      </c>
      <c r="B164" s="143" t="s">
        <v>48</v>
      </c>
      <c r="C164" s="162">
        <v>0.27</v>
      </c>
      <c r="D164" s="2" t="s">
        <v>6</v>
      </c>
    </row>
    <row r="165" spans="1:4" x14ac:dyDescent="0.25">
      <c r="A165" s="2" t="str">
        <f>'Population Definitions'!B11</f>
        <v>PLHIV Health Care Workers</v>
      </c>
      <c r="B165" s="143" t="s">
        <v>48</v>
      </c>
      <c r="C165" s="162">
        <v>0.27</v>
      </c>
      <c r="D165" s="2" t="s">
        <v>6</v>
      </c>
    </row>
    <row r="166" spans="1:4" x14ac:dyDescent="0.25">
      <c r="A166" s="2" t="str">
        <f>'Population Definitions'!B12</f>
        <v>Miners</v>
      </c>
      <c r="B166" s="143" t="s">
        <v>48</v>
      </c>
      <c r="C166" s="162">
        <v>0.27</v>
      </c>
      <c r="D166" s="2" t="s">
        <v>6</v>
      </c>
    </row>
    <row r="167" spans="1:4" x14ac:dyDescent="0.25">
      <c r="A167" s="2" t="str">
        <f>'Population Definitions'!B13</f>
        <v>PLHIV Miners</v>
      </c>
      <c r="B167" s="143" t="s">
        <v>48</v>
      </c>
      <c r="C167" s="162">
        <v>0.27</v>
      </c>
      <c r="D167" s="2" t="s">
        <v>6</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5" x14ac:dyDescent="0.25"/>
  <sheetData>
    <row r="1" spans="1:2" x14ac:dyDescent="0.25">
      <c r="A1" t="s">
        <v>111</v>
      </c>
      <c r="B1">
        <v>2000</v>
      </c>
    </row>
    <row r="2" spans="1:2" x14ac:dyDescent="0.25">
      <c r="A2" t="s">
        <v>112</v>
      </c>
      <c r="B2">
        <v>2018</v>
      </c>
    </row>
    <row r="3" spans="1:2" x14ac:dyDescent="0.25">
      <c r="A3" t="s">
        <v>113</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9255-0B6D-41A7-8133-CB3A9221CAB5}">
  <dimension ref="A1:M76"/>
  <sheetViews>
    <sheetView workbookViewId="0">
      <selection activeCell="A36" sqref="A36:M76"/>
    </sheetView>
  </sheetViews>
  <sheetFormatPr defaultColWidth="9" defaultRowHeight="15" x14ac:dyDescent="0.25"/>
  <cols>
    <col min="1" max="1" width="11.28515625" style="143" bestFit="1" customWidth="1"/>
    <col min="2" max="2" width="10.85546875" style="143" bestFit="1" customWidth="1"/>
    <col min="3" max="3" width="4.28515625" style="143" bestFit="1" customWidth="1"/>
    <col min="4" max="4" width="5.28515625" style="143" bestFit="1" customWidth="1"/>
    <col min="5" max="5" width="4" style="143" bestFit="1" customWidth="1"/>
    <col min="6" max="6" width="10.85546875" style="143" bestFit="1" customWidth="1"/>
    <col min="7" max="7" width="9.140625" style="143" bestFit="1" customWidth="1"/>
    <col min="8" max="8" width="4" style="143" bestFit="1" customWidth="1"/>
    <col min="9" max="9" width="9.140625" style="143" bestFit="1" customWidth="1"/>
    <col min="10" max="10" width="4.7109375" style="143" bestFit="1" customWidth="1"/>
    <col min="11" max="11" width="10.140625" style="143" bestFit="1" customWidth="1"/>
    <col min="12" max="12" width="5" style="143" bestFit="1" customWidth="1"/>
    <col min="13" max="13" width="10.42578125" style="143" bestFit="1" customWidth="1"/>
    <col min="14" max="16384" width="9" style="143"/>
  </cols>
  <sheetData>
    <row r="1" spans="1:13" x14ac:dyDescent="0.25">
      <c r="A1" s="1" t="s">
        <v>0</v>
      </c>
      <c r="B1" s="1" t="s">
        <v>1</v>
      </c>
    </row>
    <row r="2" spans="1:13" x14ac:dyDescent="0.25">
      <c r="A2" s="48" t="s">
        <v>150</v>
      </c>
      <c r="B2" s="48" t="s">
        <v>146</v>
      </c>
    </row>
    <row r="3" spans="1:13" x14ac:dyDescent="0.25">
      <c r="A3" s="48" t="s">
        <v>149</v>
      </c>
      <c r="B3" s="48" t="s">
        <v>148</v>
      </c>
    </row>
    <row r="4" spans="1:13" x14ac:dyDescent="0.25">
      <c r="A4" s="48" t="s">
        <v>139</v>
      </c>
      <c r="B4" s="48" t="s">
        <v>140</v>
      </c>
    </row>
    <row r="5" spans="1:13" x14ac:dyDescent="0.25">
      <c r="A5" s="48" t="s">
        <v>141</v>
      </c>
      <c r="B5" s="48" t="s">
        <v>142</v>
      </c>
    </row>
    <row r="6" spans="1:13" x14ac:dyDescent="0.25">
      <c r="A6" s="48" t="s">
        <v>143</v>
      </c>
      <c r="B6" s="48" t="s">
        <v>144</v>
      </c>
    </row>
    <row r="8" spans="1:13" x14ac:dyDescent="0.25">
      <c r="A8" s="1" t="str">
        <f>$B$2</f>
        <v>Aging</v>
      </c>
      <c r="B8" s="163" t="str">
        <f>'Population Definitions'!$A$2</f>
        <v>0-4</v>
      </c>
      <c r="C8" s="163" t="str">
        <f>'Population Definitions'!$A$3</f>
        <v>5-14</v>
      </c>
      <c r="D8" s="163" t="str">
        <f>'Population Definitions'!$A$4</f>
        <v>15-64</v>
      </c>
      <c r="E8" s="163" t="str">
        <f>'Population Definitions'!$A$5</f>
        <v>65+</v>
      </c>
      <c r="F8" s="163" t="str">
        <f>'Population Definitions'!$A$6</f>
        <v>15-64 (HIV+)</v>
      </c>
      <c r="G8" s="163" t="str">
        <f>'Population Definitions'!$A$7</f>
        <v>65+ (HIV+)</v>
      </c>
      <c r="H8" s="163" t="str">
        <f>'Population Definitions'!$A$8</f>
        <v>Pris</v>
      </c>
      <c r="I8" s="163" t="str">
        <f>'Population Definitions'!$A$9</f>
        <v>Pris (HIV+)</v>
      </c>
      <c r="J8" s="163" t="str">
        <f>'Population Definitions'!$A$10</f>
        <v>HCW</v>
      </c>
      <c r="K8" s="163" t="str">
        <f>'Population Definitions'!$A$11</f>
        <v>HCW (HIV+)</v>
      </c>
      <c r="L8" s="163" t="str">
        <f>'Population Definitions'!$A$12</f>
        <v>Mine</v>
      </c>
      <c r="M8" s="163" t="str">
        <f>'Population Definitions'!$A$13</f>
        <v>Mine (HIV+)</v>
      </c>
    </row>
    <row r="9" spans="1:13" x14ac:dyDescent="0.25">
      <c r="A9" s="163" t="str">
        <f>'Population Definitions'!$A$2</f>
        <v>0-4</v>
      </c>
      <c r="B9" s="48" t="s">
        <v>41</v>
      </c>
      <c r="C9" s="48" t="s">
        <v>147</v>
      </c>
      <c r="D9" s="48" t="s">
        <v>145</v>
      </c>
      <c r="E9" s="48" t="s">
        <v>145</v>
      </c>
      <c r="F9" s="48" t="s">
        <v>145</v>
      </c>
      <c r="G9" s="48" t="s">
        <v>145</v>
      </c>
      <c r="H9" s="48" t="s">
        <v>145</v>
      </c>
      <c r="I9" s="48" t="s">
        <v>145</v>
      </c>
      <c r="J9" s="48" t="s">
        <v>145</v>
      </c>
      <c r="K9" s="48" t="s">
        <v>145</v>
      </c>
      <c r="L9" s="48" t="s">
        <v>145</v>
      </c>
      <c r="M9" s="48" t="s">
        <v>145</v>
      </c>
    </row>
    <row r="10" spans="1:13" x14ac:dyDescent="0.25">
      <c r="A10" s="163" t="str">
        <f>'Population Definitions'!$A$3</f>
        <v>5-14</v>
      </c>
      <c r="B10" s="48" t="s">
        <v>145</v>
      </c>
      <c r="C10" s="48" t="s">
        <v>41</v>
      </c>
      <c r="D10" s="48" t="s">
        <v>147</v>
      </c>
      <c r="E10" s="48" t="s">
        <v>145</v>
      </c>
      <c r="F10" s="48" t="s">
        <v>145</v>
      </c>
      <c r="G10" s="48" t="s">
        <v>145</v>
      </c>
      <c r="H10" s="48" t="s">
        <v>145</v>
      </c>
      <c r="I10" s="48" t="s">
        <v>145</v>
      </c>
      <c r="J10" s="48" t="s">
        <v>145</v>
      </c>
      <c r="K10" s="48" t="s">
        <v>145</v>
      </c>
      <c r="L10" s="48" t="s">
        <v>145</v>
      </c>
      <c r="M10" s="48" t="s">
        <v>145</v>
      </c>
    </row>
    <row r="11" spans="1:13" x14ac:dyDescent="0.25">
      <c r="A11" s="163" t="str">
        <f>'Population Definitions'!$A$4</f>
        <v>15-64</v>
      </c>
      <c r="B11" s="48" t="s">
        <v>145</v>
      </c>
      <c r="C11" s="48" t="s">
        <v>145</v>
      </c>
      <c r="D11" s="48" t="s">
        <v>41</v>
      </c>
      <c r="E11" s="48" t="s">
        <v>147</v>
      </c>
      <c r="F11" s="48" t="s">
        <v>145</v>
      </c>
      <c r="G11" s="48" t="s">
        <v>145</v>
      </c>
      <c r="H11" s="48" t="s">
        <v>145</v>
      </c>
      <c r="I11" s="48" t="s">
        <v>145</v>
      </c>
      <c r="J11" s="48" t="s">
        <v>145</v>
      </c>
      <c r="K11" s="48" t="s">
        <v>145</v>
      </c>
      <c r="L11" s="48" t="s">
        <v>145</v>
      </c>
      <c r="M11" s="48" t="s">
        <v>145</v>
      </c>
    </row>
    <row r="12" spans="1:13" x14ac:dyDescent="0.25">
      <c r="A12" s="163" t="str">
        <f>'Population Definitions'!$A$5</f>
        <v>65+</v>
      </c>
      <c r="B12" s="48" t="s">
        <v>145</v>
      </c>
      <c r="C12" s="48" t="s">
        <v>145</v>
      </c>
      <c r="D12" s="48" t="s">
        <v>145</v>
      </c>
      <c r="E12" s="48" t="s">
        <v>41</v>
      </c>
      <c r="F12" s="48" t="s">
        <v>145</v>
      </c>
      <c r="G12" s="48" t="s">
        <v>145</v>
      </c>
      <c r="H12" s="48" t="s">
        <v>145</v>
      </c>
      <c r="I12" s="48" t="s">
        <v>145</v>
      </c>
      <c r="J12" s="48" t="s">
        <v>145</v>
      </c>
      <c r="K12" s="48" t="s">
        <v>145</v>
      </c>
      <c r="L12" s="48" t="s">
        <v>145</v>
      </c>
      <c r="M12" s="48" t="s">
        <v>145</v>
      </c>
    </row>
    <row r="13" spans="1:13" x14ac:dyDescent="0.25">
      <c r="A13" s="163" t="str">
        <f>'Population Definitions'!$A$6</f>
        <v>15-64 (HIV+)</v>
      </c>
      <c r="B13" s="48" t="s">
        <v>145</v>
      </c>
      <c r="C13" s="48" t="s">
        <v>145</v>
      </c>
      <c r="D13" s="48" t="s">
        <v>145</v>
      </c>
      <c r="E13" s="48" t="s">
        <v>145</v>
      </c>
      <c r="F13" s="48" t="s">
        <v>41</v>
      </c>
      <c r="G13" s="48" t="s">
        <v>147</v>
      </c>
      <c r="H13" s="48" t="s">
        <v>145</v>
      </c>
      <c r="I13" s="48" t="s">
        <v>145</v>
      </c>
      <c r="J13" s="48" t="s">
        <v>145</v>
      </c>
      <c r="K13" s="48" t="s">
        <v>145</v>
      </c>
      <c r="L13" s="48" t="s">
        <v>145</v>
      </c>
      <c r="M13" s="48" t="s">
        <v>145</v>
      </c>
    </row>
    <row r="14" spans="1:13" x14ac:dyDescent="0.25">
      <c r="A14" s="163" t="str">
        <f>'Population Definitions'!$A$7</f>
        <v>65+ (HIV+)</v>
      </c>
      <c r="B14" s="48" t="s">
        <v>145</v>
      </c>
      <c r="C14" s="48" t="s">
        <v>145</v>
      </c>
      <c r="D14" s="48" t="s">
        <v>145</v>
      </c>
      <c r="E14" s="48" t="s">
        <v>145</v>
      </c>
      <c r="F14" s="48" t="s">
        <v>145</v>
      </c>
      <c r="G14" s="48" t="s">
        <v>41</v>
      </c>
      <c r="H14" s="48" t="s">
        <v>145</v>
      </c>
      <c r="I14" s="48" t="s">
        <v>145</v>
      </c>
      <c r="J14" s="48" t="s">
        <v>145</v>
      </c>
      <c r="K14" s="48" t="s">
        <v>145</v>
      </c>
      <c r="L14" s="48" t="s">
        <v>145</v>
      </c>
      <c r="M14" s="48" t="s">
        <v>145</v>
      </c>
    </row>
    <row r="15" spans="1:13" x14ac:dyDescent="0.25">
      <c r="A15" s="163" t="str">
        <f>'Population Definitions'!$A$8</f>
        <v>Pris</v>
      </c>
      <c r="B15" s="48" t="s">
        <v>145</v>
      </c>
      <c r="C15" s="48" t="s">
        <v>145</v>
      </c>
      <c r="D15" s="48" t="s">
        <v>145</v>
      </c>
      <c r="E15" s="48" t="s">
        <v>145</v>
      </c>
      <c r="F15" s="48" t="s">
        <v>145</v>
      </c>
      <c r="G15" s="48" t="s">
        <v>145</v>
      </c>
      <c r="H15" s="48" t="s">
        <v>41</v>
      </c>
      <c r="I15" s="48" t="s">
        <v>145</v>
      </c>
      <c r="J15" s="48" t="s">
        <v>145</v>
      </c>
      <c r="K15" s="48" t="s">
        <v>145</v>
      </c>
      <c r="L15" s="48" t="s">
        <v>145</v>
      </c>
      <c r="M15" s="48" t="s">
        <v>145</v>
      </c>
    </row>
    <row r="16" spans="1:13" x14ac:dyDescent="0.25">
      <c r="A16" s="163" t="str">
        <f>'Population Definitions'!$A$9</f>
        <v>Pris (HIV+)</v>
      </c>
      <c r="B16" s="48" t="s">
        <v>145</v>
      </c>
      <c r="C16" s="48" t="s">
        <v>145</v>
      </c>
      <c r="D16" s="48" t="s">
        <v>145</v>
      </c>
      <c r="E16" s="48" t="s">
        <v>145</v>
      </c>
      <c r="F16" s="48" t="s">
        <v>145</v>
      </c>
      <c r="G16" s="48" t="s">
        <v>145</v>
      </c>
      <c r="H16" s="48" t="s">
        <v>145</v>
      </c>
      <c r="I16" s="48" t="s">
        <v>41</v>
      </c>
      <c r="J16" s="48" t="s">
        <v>145</v>
      </c>
      <c r="K16" s="48" t="s">
        <v>145</v>
      </c>
      <c r="L16" s="48" t="s">
        <v>145</v>
      </c>
      <c r="M16" s="48" t="s">
        <v>145</v>
      </c>
    </row>
    <row r="17" spans="1:13" x14ac:dyDescent="0.25">
      <c r="A17" s="163" t="str">
        <f>'Population Definitions'!$A$10</f>
        <v>HCW</v>
      </c>
      <c r="B17" s="48" t="s">
        <v>145</v>
      </c>
      <c r="C17" s="48" t="s">
        <v>145</v>
      </c>
      <c r="D17" s="48" t="s">
        <v>145</v>
      </c>
      <c r="E17" s="48" t="s">
        <v>145</v>
      </c>
      <c r="F17" s="48" t="s">
        <v>145</v>
      </c>
      <c r="G17" s="48" t="s">
        <v>145</v>
      </c>
      <c r="H17" s="48" t="s">
        <v>145</v>
      </c>
      <c r="I17" s="48" t="s">
        <v>145</v>
      </c>
      <c r="J17" s="48" t="s">
        <v>41</v>
      </c>
      <c r="K17" s="48" t="s">
        <v>145</v>
      </c>
      <c r="L17" s="48" t="s">
        <v>145</v>
      </c>
      <c r="M17" s="48" t="s">
        <v>145</v>
      </c>
    </row>
    <row r="18" spans="1:13" x14ac:dyDescent="0.25">
      <c r="A18" s="163" t="str">
        <f>'Population Definitions'!$A$11</f>
        <v>HCW (HIV+)</v>
      </c>
      <c r="B18" s="48" t="s">
        <v>145</v>
      </c>
      <c r="C18" s="48" t="s">
        <v>145</v>
      </c>
      <c r="D18" s="48" t="s">
        <v>145</v>
      </c>
      <c r="E18" s="48" t="s">
        <v>145</v>
      </c>
      <c r="F18" s="48" t="s">
        <v>145</v>
      </c>
      <c r="G18" s="48" t="s">
        <v>145</v>
      </c>
      <c r="H18" s="48" t="s">
        <v>145</v>
      </c>
      <c r="I18" s="48" t="s">
        <v>145</v>
      </c>
      <c r="J18" s="48" t="s">
        <v>145</v>
      </c>
      <c r="K18" s="48" t="s">
        <v>41</v>
      </c>
      <c r="L18" s="48" t="s">
        <v>145</v>
      </c>
      <c r="M18" s="48" t="s">
        <v>145</v>
      </c>
    </row>
    <row r="19" spans="1:13" x14ac:dyDescent="0.25">
      <c r="A19" s="163" t="str">
        <f>'Population Definitions'!$A$12</f>
        <v>Mine</v>
      </c>
      <c r="B19" s="48" t="s">
        <v>145</v>
      </c>
      <c r="C19" s="48" t="s">
        <v>145</v>
      </c>
      <c r="D19" s="48" t="s">
        <v>145</v>
      </c>
      <c r="E19" s="48" t="s">
        <v>145</v>
      </c>
      <c r="F19" s="48" t="s">
        <v>145</v>
      </c>
      <c r="G19" s="48" t="s">
        <v>145</v>
      </c>
      <c r="H19" s="48" t="s">
        <v>145</v>
      </c>
      <c r="I19" s="48" t="s">
        <v>145</v>
      </c>
      <c r="J19" s="48" t="s">
        <v>145</v>
      </c>
      <c r="K19" s="48" t="s">
        <v>145</v>
      </c>
      <c r="L19" s="48" t="s">
        <v>41</v>
      </c>
      <c r="M19" s="48" t="s">
        <v>145</v>
      </c>
    </row>
    <row r="20" spans="1:13" x14ac:dyDescent="0.25">
      <c r="A20" s="163" t="str">
        <f>'Population Definitions'!$A$13</f>
        <v>Mine (HIV+)</v>
      </c>
      <c r="B20" s="48" t="s">
        <v>145</v>
      </c>
      <c r="C20" s="48" t="s">
        <v>145</v>
      </c>
      <c r="D20" s="48" t="s">
        <v>145</v>
      </c>
      <c r="E20" s="48" t="s">
        <v>145</v>
      </c>
      <c r="F20" s="48" t="s">
        <v>145</v>
      </c>
      <c r="G20" s="48" t="s">
        <v>145</v>
      </c>
      <c r="H20" s="48" t="s">
        <v>145</v>
      </c>
      <c r="I20" s="48" t="s">
        <v>145</v>
      </c>
      <c r="J20" s="48" t="s">
        <v>145</v>
      </c>
      <c r="K20" s="48" t="s">
        <v>145</v>
      </c>
      <c r="L20" s="48" t="s">
        <v>145</v>
      </c>
      <c r="M20" s="48" t="s">
        <v>41</v>
      </c>
    </row>
    <row r="22" spans="1:13" x14ac:dyDescent="0.25">
      <c r="A22" s="1" t="str">
        <f>$B$3</f>
        <v>HIV Infection</v>
      </c>
      <c r="B22" s="163" t="str">
        <f>'Population Definitions'!$A$2</f>
        <v>0-4</v>
      </c>
      <c r="C22" s="163" t="str">
        <f>'Population Definitions'!$A$3</f>
        <v>5-14</v>
      </c>
      <c r="D22" s="163" t="str">
        <f>'Population Definitions'!$A$4</f>
        <v>15-64</v>
      </c>
      <c r="E22" s="163" t="str">
        <f>'Population Definitions'!$A$5</f>
        <v>65+</v>
      </c>
      <c r="F22" s="163" t="str">
        <f>'Population Definitions'!$A$6</f>
        <v>15-64 (HIV+)</v>
      </c>
      <c r="G22" s="163" t="str">
        <f>'Population Definitions'!$A$7</f>
        <v>65+ (HIV+)</v>
      </c>
      <c r="H22" s="163" t="str">
        <f>'Population Definitions'!$A$8</f>
        <v>Pris</v>
      </c>
      <c r="I22" s="163" t="str">
        <f>'Population Definitions'!$A$9</f>
        <v>Pris (HIV+)</v>
      </c>
      <c r="J22" s="163" t="str">
        <f>'Population Definitions'!$A$10</f>
        <v>HCW</v>
      </c>
      <c r="K22" s="163" t="str">
        <f>'Population Definitions'!$A$11</f>
        <v>HCW (HIV+)</v>
      </c>
      <c r="L22" s="163" t="str">
        <f>'Population Definitions'!$A$12</f>
        <v>Mine</v>
      </c>
      <c r="M22" s="163" t="str">
        <f>'Population Definitions'!$A$13</f>
        <v>Mine (HIV+)</v>
      </c>
    </row>
    <row r="23" spans="1:13" x14ac:dyDescent="0.25">
      <c r="A23" s="163" t="str">
        <f>'Population Definitions'!$A$2</f>
        <v>0-4</v>
      </c>
      <c r="B23" s="48" t="s">
        <v>41</v>
      </c>
      <c r="C23" s="48" t="s">
        <v>145</v>
      </c>
      <c r="D23" s="48" t="s">
        <v>145</v>
      </c>
      <c r="E23" s="48" t="s">
        <v>145</v>
      </c>
      <c r="F23" s="48" t="s">
        <v>145</v>
      </c>
      <c r="G23" s="48" t="s">
        <v>145</v>
      </c>
      <c r="H23" s="48" t="s">
        <v>145</v>
      </c>
      <c r="I23" s="48" t="s">
        <v>145</v>
      </c>
      <c r="J23" s="48" t="s">
        <v>145</v>
      </c>
      <c r="K23" s="48" t="s">
        <v>145</v>
      </c>
      <c r="L23" s="48" t="s">
        <v>145</v>
      </c>
      <c r="M23" s="48" t="s">
        <v>145</v>
      </c>
    </row>
    <row r="24" spans="1:13" x14ac:dyDescent="0.25">
      <c r="A24" s="163" t="str">
        <f>'Population Definitions'!$A$3</f>
        <v>5-14</v>
      </c>
      <c r="B24" s="48" t="s">
        <v>145</v>
      </c>
      <c r="C24" s="48" t="s">
        <v>41</v>
      </c>
      <c r="D24" s="48" t="s">
        <v>145</v>
      </c>
      <c r="E24" s="48" t="s">
        <v>145</v>
      </c>
      <c r="F24" s="48" t="s">
        <v>145</v>
      </c>
      <c r="G24" s="48" t="s">
        <v>145</v>
      </c>
      <c r="H24" s="48" t="s">
        <v>145</v>
      </c>
      <c r="I24" s="48" t="s">
        <v>145</v>
      </c>
      <c r="J24" s="48" t="s">
        <v>145</v>
      </c>
      <c r="K24" s="48" t="s">
        <v>145</v>
      </c>
      <c r="L24" s="48" t="s">
        <v>145</v>
      </c>
      <c r="M24" s="48" t="s">
        <v>145</v>
      </c>
    </row>
    <row r="25" spans="1:13" x14ac:dyDescent="0.25">
      <c r="A25" s="163" t="str">
        <f>'Population Definitions'!$A$4</f>
        <v>15-64</v>
      </c>
      <c r="B25" s="48" t="s">
        <v>145</v>
      </c>
      <c r="C25" s="48" t="s">
        <v>145</v>
      </c>
      <c r="D25" s="48" t="s">
        <v>41</v>
      </c>
      <c r="E25" s="48" t="s">
        <v>145</v>
      </c>
      <c r="F25" s="48" t="s">
        <v>147</v>
      </c>
      <c r="G25" s="48" t="s">
        <v>145</v>
      </c>
      <c r="H25" s="48" t="s">
        <v>145</v>
      </c>
      <c r="I25" s="48" t="s">
        <v>145</v>
      </c>
      <c r="J25" s="48" t="s">
        <v>145</v>
      </c>
      <c r="K25" s="48" t="s">
        <v>145</v>
      </c>
      <c r="L25" s="48" t="s">
        <v>145</v>
      </c>
      <c r="M25" s="48" t="s">
        <v>145</v>
      </c>
    </row>
    <row r="26" spans="1:13" x14ac:dyDescent="0.25">
      <c r="A26" s="163" t="str">
        <f>'Population Definitions'!$A$5</f>
        <v>65+</v>
      </c>
      <c r="B26" s="48" t="s">
        <v>145</v>
      </c>
      <c r="C26" s="48" t="s">
        <v>145</v>
      </c>
      <c r="D26" s="48" t="s">
        <v>145</v>
      </c>
      <c r="E26" s="48" t="s">
        <v>41</v>
      </c>
      <c r="F26" s="48" t="s">
        <v>145</v>
      </c>
      <c r="G26" s="48" t="s">
        <v>147</v>
      </c>
      <c r="H26" s="48" t="s">
        <v>145</v>
      </c>
      <c r="I26" s="48" t="s">
        <v>145</v>
      </c>
      <c r="J26" s="48" t="s">
        <v>145</v>
      </c>
      <c r="K26" s="48" t="s">
        <v>145</v>
      </c>
      <c r="L26" s="48" t="s">
        <v>145</v>
      </c>
      <c r="M26" s="48" t="s">
        <v>145</v>
      </c>
    </row>
    <row r="27" spans="1:13" x14ac:dyDescent="0.25">
      <c r="A27" s="163" t="str">
        <f>'Population Definitions'!$A$6</f>
        <v>15-64 (HIV+)</v>
      </c>
      <c r="B27" s="48" t="s">
        <v>145</v>
      </c>
      <c r="C27" s="48" t="s">
        <v>145</v>
      </c>
      <c r="D27" s="48" t="s">
        <v>145</v>
      </c>
      <c r="E27" s="48" t="s">
        <v>145</v>
      </c>
      <c r="F27" s="48" t="s">
        <v>41</v>
      </c>
      <c r="G27" s="48" t="s">
        <v>145</v>
      </c>
      <c r="H27" s="48" t="s">
        <v>145</v>
      </c>
      <c r="I27" s="48" t="s">
        <v>145</v>
      </c>
      <c r="J27" s="48" t="s">
        <v>145</v>
      </c>
      <c r="K27" s="48" t="s">
        <v>145</v>
      </c>
      <c r="L27" s="48" t="s">
        <v>145</v>
      </c>
      <c r="M27" s="48" t="s">
        <v>145</v>
      </c>
    </row>
    <row r="28" spans="1:13" x14ac:dyDescent="0.25">
      <c r="A28" s="163" t="str">
        <f>'Population Definitions'!$A$7</f>
        <v>65+ (HIV+)</v>
      </c>
      <c r="B28" s="48" t="s">
        <v>145</v>
      </c>
      <c r="C28" s="48" t="s">
        <v>145</v>
      </c>
      <c r="D28" s="48" t="s">
        <v>145</v>
      </c>
      <c r="E28" s="48" t="s">
        <v>145</v>
      </c>
      <c r="F28" s="48" t="s">
        <v>145</v>
      </c>
      <c r="G28" s="48" t="s">
        <v>41</v>
      </c>
      <c r="H28" s="48" t="s">
        <v>145</v>
      </c>
      <c r="I28" s="48" t="s">
        <v>145</v>
      </c>
      <c r="J28" s="48" t="s">
        <v>145</v>
      </c>
      <c r="K28" s="48" t="s">
        <v>145</v>
      </c>
      <c r="L28" s="48" t="s">
        <v>145</v>
      </c>
      <c r="M28" s="48" t="s">
        <v>145</v>
      </c>
    </row>
    <row r="29" spans="1:13" x14ac:dyDescent="0.25">
      <c r="A29" s="163" t="str">
        <f>'Population Definitions'!$A$8</f>
        <v>Pris</v>
      </c>
      <c r="B29" s="48" t="s">
        <v>145</v>
      </c>
      <c r="C29" s="48" t="s">
        <v>145</v>
      </c>
      <c r="D29" s="48" t="s">
        <v>145</v>
      </c>
      <c r="E29" s="48" t="s">
        <v>145</v>
      </c>
      <c r="F29" s="48" t="s">
        <v>145</v>
      </c>
      <c r="G29" s="48" t="s">
        <v>145</v>
      </c>
      <c r="H29" s="48" t="s">
        <v>41</v>
      </c>
      <c r="I29" s="48" t="s">
        <v>147</v>
      </c>
      <c r="J29" s="48" t="s">
        <v>145</v>
      </c>
      <c r="K29" s="48" t="s">
        <v>145</v>
      </c>
      <c r="L29" s="48" t="s">
        <v>145</v>
      </c>
      <c r="M29" s="48" t="s">
        <v>145</v>
      </c>
    </row>
    <row r="30" spans="1:13" x14ac:dyDescent="0.25">
      <c r="A30" s="163" t="str">
        <f>'Population Definitions'!$A$9</f>
        <v>Pris (HIV+)</v>
      </c>
      <c r="B30" s="48" t="s">
        <v>145</v>
      </c>
      <c r="C30" s="48" t="s">
        <v>145</v>
      </c>
      <c r="D30" s="48" t="s">
        <v>145</v>
      </c>
      <c r="E30" s="48" t="s">
        <v>145</v>
      </c>
      <c r="F30" s="48" t="s">
        <v>145</v>
      </c>
      <c r="G30" s="48" t="s">
        <v>145</v>
      </c>
      <c r="H30" s="48" t="s">
        <v>145</v>
      </c>
      <c r="I30" s="48" t="s">
        <v>41</v>
      </c>
      <c r="J30" s="48" t="s">
        <v>145</v>
      </c>
      <c r="K30" s="48" t="s">
        <v>145</v>
      </c>
      <c r="L30" s="48" t="s">
        <v>145</v>
      </c>
      <c r="M30" s="48" t="s">
        <v>145</v>
      </c>
    </row>
    <row r="31" spans="1:13" x14ac:dyDescent="0.25">
      <c r="A31" s="163" t="str">
        <f>'Population Definitions'!$A$10</f>
        <v>HCW</v>
      </c>
      <c r="B31" s="48" t="s">
        <v>145</v>
      </c>
      <c r="C31" s="48" t="s">
        <v>145</v>
      </c>
      <c r="D31" s="48" t="s">
        <v>145</v>
      </c>
      <c r="E31" s="48" t="s">
        <v>145</v>
      </c>
      <c r="F31" s="48" t="s">
        <v>145</v>
      </c>
      <c r="G31" s="48" t="s">
        <v>145</v>
      </c>
      <c r="H31" s="48" t="s">
        <v>145</v>
      </c>
      <c r="I31" s="48" t="s">
        <v>145</v>
      </c>
      <c r="J31" s="48" t="s">
        <v>41</v>
      </c>
      <c r="K31" s="48" t="s">
        <v>147</v>
      </c>
      <c r="L31" s="48" t="s">
        <v>145</v>
      </c>
      <c r="M31" s="48" t="s">
        <v>145</v>
      </c>
    </row>
    <row r="32" spans="1:13" x14ac:dyDescent="0.25">
      <c r="A32" s="163" t="str">
        <f>'Population Definitions'!$A$11</f>
        <v>HCW (HIV+)</v>
      </c>
      <c r="B32" s="48" t="s">
        <v>145</v>
      </c>
      <c r="C32" s="48" t="s">
        <v>145</v>
      </c>
      <c r="D32" s="48" t="s">
        <v>145</v>
      </c>
      <c r="E32" s="48" t="s">
        <v>145</v>
      </c>
      <c r="F32" s="48" t="s">
        <v>145</v>
      </c>
      <c r="G32" s="48" t="s">
        <v>145</v>
      </c>
      <c r="H32" s="48" t="s">
        <v>145</v>
      </c>
      <c r="I32" s="48" t="s">
        <v>145</v>
      </c>
      <c r="J32" s="48" t="s">
        <v>145</v>
      </c>
      <c r="K32" s="48" t="s">
        <v>41</v>
      </c>
      <c r="L32" s="48" t="s">
        <v>145</v>
      </c>
      <c r="M32" s="48" t="s">
        <v>145</v>
      </c>
    </row>
    <row r="33" spans="1:13" x14ac:dyDescent="0.25">
      <c r="A33" s="163" t="str">
        <f>'Population Definitions'!$A$12</f>
        <v>Mine</v>
      </c>
      <c r="B33" s="48" t="s">
        <v>145</v>
      </c>
      <c r="C33" s="48" t="s">
        <v>145</v>
      </c>
      <c r="D33" s="48" t="s">
        <v>145</v>
      </c>
      <c r="E33" s="48" t="s">
        <v>145</v>
      </c>
      <c r="F33" s="48" t="s">
        <v>145</v>
      </c>
      <c r="G33" s="48" t="s">
        <v>145</v>
      </c>
      <c r="H33" s="48" t="s">
        <v>145</v>
      </c>
      <c r="I33" s="48" t="s">
        <v>145</v>
      </c>
      <c r="J33" s="48" t="s">
        <v>145</v>
      </c>
      <c r="K33" s="48" t="s">
        <v>145</v>
      </c>
      <c r="L33" s="48" t="s">
        <v>41</v>
      </c>
      <c r="M33" s="48" t="s">
        <v>147</v>
      </c>
    </row>
    <row r="34" spans="1:13" x14ac:dyDescent="0.25">
      <c r="A34" s="163" t="str">
        <f>'Population Definitions'!$A$13</f>
        <v>Mine (HIV+)</v>
      </c>
      <c r="B34" s="48" t="s">
        <v>145</v>
      </c>
      <c r="C34" s="48" t="s">
        <v>145</v>
      </c>
      <c r="D34" s="48" t="s">
        <v>145</v>
      </c>
      <c r="E34" s="48" t="s">
        <v>145</v>
      </c>
      <c r="F34" s="48" t="s">
        <v>145</v>
      </c>
      <c r="G34" s="48" t="s">
        <v>145</v>
      </c>
      <c r="H34" s="48" t="s">
        <v>145</v>
      </c>
      <c r="I34" s="48" t="s">
        <v>145</v>
      </c>
      <c r="J34" s="48" t="s">
        <v>145</v>
      </c>
      <c r="K34" s="48" t="s">
        <v>145</v>
      </c>
      <c r="L34" s="48" t="s">
        <v>145</v>
      </c>
      <c r="M34" s="48" t="s">
        <v>41</v>
      </c>
    </row>
    <row r="36" spans="1:13" x14ac:dyDescent="0.25">
      <c r="A36" s="1" t="str">
        <f>$B$4</f>
        <v>Transfer 2</v>
      </c>
      <c r="B36" s="163" t="str">
        <f>'Population Definitions'!$A$2</f>
        <v>0-4</v>
      </c>
      <c r="C36" s="163" t="str">
        <f>'Population Definitions'!$A$3</f>
        <v>5-14</v>
      </c>
      <c r="D36" s="163" t="str">
        <f>'Population Definitions'!$A$4</f>
        <v>15-64</v>
      </c>
      <c r="E36" s="163" t="str">
        <f>'Population Definitions'!$A$5</f>
        <v>65+</v>
      </c>
      <c r="F36" s="163" t="str">
        <f>'Population Definitions'!$A$6</f>
        <v>15-64 (HIV+)</v>
      </c>
      <c r="G36" s="163" t="str">
        <f>'Population Definitions'!$A$7</f>
        <v>65+ (HIV+)</v>
      </c>
      <c r="H36" s="163" t="str">
        <f>'Population Definitions'!$A$8</f>
        <v>Pris</v>
      </c>
      <c r="I36" s="163" t="str">
        <f>'Population Definitions'!$A$9</f>
        <v>Pris (HIV+)</v>
      </c>
      <c r="J36" s="163" t="str">
        <f>'Population Definitions'!$A$10</f>
        <v>HCW</v>
      </c>
      <c r="K36" s="163" t="str">
        <f>'Population Definitions'!$A$11</f>
        <v>HCW (HIV+)</v>
      </c>
      <c r="L36" s="163" t="str">
        <f>'Population Definitions'!$A$12</f>
        <v>Mine</v>
      </c>
      <c r="M36" s="163" t="str">
        <f>'Population Definitions'!$A$13</f>
        <v>Mine (HIV+)</v>
      </c>
    </row>
    <row r="37" spans="1:13" x14ac:dyDescent="0.25">
      <c r="A37" s="163" t="str">
        <f>'Population Definitions'!$A$2</f>
        <v>0-4</v>
      </c>
      <c r="B37" s="48" t="s">
        <v>41</v>
      </c>
      <c r="C37" s="48" t="s">
        <v>145</v>
      </c>
      <c r="D37" s="48" t="s">
        <v>145</v>
      </c>
      <c r="E37" s="48" t="s">
        <v>145</v>
      </c>
      <c r="F37" s="48" t="s">
        <v>145</v>
      </c>
      <c r="G37" s="48" t="s">
        <v>145</v>
      </c>
      <c r="H37" s="48" t="s">
        <v>145</v>
      </c>
      <c r="I37" s="48" t="s">
        <v>145</v>
      </c>
      <c r="J37" s="48" t="s">
        <v>145</v>
      </c>
      <c r="K37" s="48" t="s">
        <v>145</v>
      </c>
      <c r="L37" s="48" t="s">
        <v>145</v>
      </c>
      <c r="M37" s="48" t="s">
        <v>145</v>
      </c>
    </row>
    <row r="38" spans="1:13" x14ac:dyDescent="0.25">
      <c r="A38" s="163" t="str">
        <f>'Population Definitions'!$A$3</f>
        <v>5-14</v>
      </c>
      <c r="B38" s="48" t="s">
        <v>145</v>
      </c>
      <c r="C38" s="48" t="s">
        <v>41</v>
      </c>
      <c r="D38" s="48" t="s">
        <v>145</v>
      </c>
      <c r="E38" s="48" t="s">
        <v>145</v>
      </c>
      <c r="F38" s="48" t="s">
        <v>145</v>
      </c>
      <c r="G38" s="48" t="s">
        <v>145</v>
      </c>
      <c r="H38" s="48" t="s">
        <v>145</v>
      </c>
      <c r="I38" s="48" t="s">
        <v>145</v>
      </c>
      <c r="J38" s="48" t="s">
        <v>145</v>
      </c>
      <c r="K38" s="48" t="s">
        <v>145</v>
      </c>
      <c r="L38" s="48" t="s">
        <v>145</v>
      </c>
      <c r="M38" s="48" t="s">
        <v>145</v>
      </c>
    </row>
    <row r="39" spans="1:13" x14ac:dyDescent="0.25">
      <c r="A39" s="163" t="str">
        <f>'Population Definitions'!$A$4</f>
        <v>15-64</v>
      </c>
      <c r="B39" s="48" t="s">
        <v>145</v>
      </c>
      <c r="C39" s="48" t="s">
        <v>145</v>
      </c>
      <c r="D39" s="48" t="s">
        <v>41</v>
      </c>
      <c r="E39" s="48" t="s">
        <v>145</v>
      </c>
      <c r="F39" s="48" t="s">
        <v>145</v>
      </c>
      <c r="G39" s="48" t="s">
        <v>145</v>
      </c>
      <c r="H39" s="48" t="s">
        <v>145</v>
      </c>
      <c r="I39" s="48" t="s">
        <v>145</v>
      </c>
      <c r="J39" s="48" t="s">
        <v>145</v>
      </c>
      <c r="K39" s="48" t="s">
        <v>145</v>
      </c>
      <c r="L39" s="48" t="s">
        <v>145</v>
      </c>
      <c r="M39" s="48" t="s">
        <v>145</v>
      </c>
    </row>
    <row r="40" spans="1:13" x14ac:dyDescent="0.25">
      <c r="A40" s="163" t="str">
        <f>'Population Definitions'!$A$5</f>
        <v>65+</v>
      </c>
      <c r="B40" s="48" t="s">
        <v>145</v>
      </c>
      <c r="C40" s="48" t="s">
        <v>145</v>
      </c>
      <c r="D40" s="48" t="s">
        <v>145</v>
      </c>
      <c r="E40" s="48" t="s">
        <v>41</v>
      </c>
      <c r="F40" s="48" t="s">
        <v>145</v>
      </c>
      <c r="G40" s="48" t="s">
        <v>145</v>
      </c>
      <c r="H40" s="48" t="s">
        <v>145</v>
      </c>
      <c r="I40" s="48" t="s">
        <v>145</v>
      </c>
      <c r="J40" s="48" t="s">
        <v>145</v>
      </c>
      <c r="K40" s="48" t="s">
        <v>145</v>
      </c>
      <c r="L40" s="48" t="s">
        <v>145</v>
      </c>
      <c r="M40" s="48" t="s">
        <v>145</v>
      </c>
    </row>
    <row r="41" spans="1:13" x14ac:dyDescent="0.25">
      <c r="A41" s="163" t="str">
        <f>'Population Definitions'!$A$6</f>
        <v>15-64 (HIV+)</v>
      </c>
      <c r="B41" s="48" t="s">
        <v>145</v>
      </c>
      <c r="C41" s="48" t="s">
        <v>145</v>
      </c>
      <c r="D41" s="48" t="s">
        <v>145</v>
      </c>
      <c r="E41" s="48" t="s">
        <v>145</v>
      </c>
      <c r="F41" s="48" t="s">
        <v>41</v>
      </c>
      <c r="G41" s="48" t="s">
        <v>145</v>
      </c>
      <c r="H41" s="48" t="s">
        <v>145</v>
      </c>
      <c r="I41" s="48" t="s">
        <v>145</v>
      </c>
      <c r="J41" s="48" t="s">
        <v>145</v>
      </c>
      <c r="K41" s="48" t="s">
        <v>145</v>
      </c>
      <c r="L41" s="48" t="s">
        <v>145</v>
      </c>
      <c r="M41" s="48" t="s">
        <v>145</v>
      </c>
    </row>
    <row r="42" spans="1:13" x14ac:dyDescent="0.25">
      <c r="A42" s="163" t="str">
        <f>'Population Definitions'!$A$7</f>
        <v>65+ (HIV+)</v>
      </c>
      <c r="B42" s="48" t="s">
        <v>145</v>
      </c>
      <c r="C42" s="48" t="s">
        <v>145</v>
      </c>
      <c r="D42" s="48" t="s">
        <v>145</v>
      </c>
      <c r="E42" s="48" t="s">
        <v>145</v>
      </c>
      <c r="F42" s="48" t="s">
        <v>145</v>
      </c>
      <c r="G42" s="48" t="s">
        <v>41</v>
      </c>
      <c r="H42" s="48" t="s">
        <v>145</v>
      </c>
      <c r="I42" s="48" t="s">
        <v>145</v>
      </c>
      <c r="J42" s="48" t="s">
        <v>145</v>
      </c>
      <c r="K42" s="48" t="s">
        <v>145</v>
      </c>
      <c r="L42" s="48" t="s">
        <v>145</v>
      </c>
      <c r="M42" s="48" t="s">
        <v>145</v>
      </c>
    </row>
    <row r="43" spans="1:13" x14ac:dyDescent="0.25">
      <c r="A43" s="163" t="str">
        <f>'Population Definitions'!$A$8</f>
        <v>Pris</v>
      </c>
      <c r="B43" s="48" t="s">
        <v>145</v>
      </c>
      <c r="C43" s="48" t="s">
        <v>145</v>
      </c>
      <c r="D43" s="48" t="s">
        <v>145</v>
      </c>
      <c r="E43" s="48" t="s">
        <v>145</v>
      </c>
      <c r="F43" s="48" t="s">
        <v>145</v>
      </c>
      <c r="G43" s="48" t="s">
        <v>145</v>
      </c>
      <c r="H43" s="48" t="s">
        <v>41</v>
      </c>
      <c r="I43" s="48" t="s">
        <v>145</v>
      </c>
      <c r="J43" s="48" t="s">
        <v>145</v>
      </c>
      <c r="K43" s="48" t="s">
        <v>145</v>
      </c>
      <c r="L43" s="48" t="s">
        <v>145</v>
      </c>
      <c r="M43" s="48" t="s">
        <v>145</v>
      </c>
    </row>
    <row r="44" spans="1:13" x14ac:dyDescent="0.25">
      <c r="A44" s="163" t="str">
        <f>'Population Definitions'!$A$9</f>
        <v>Pris (HIV+)</v>
      </c>
      <c r="B44" s="48" t="s">
        <v>145</v>
      </c>
      <c r="C44" s="48" t="s">
        <v>145</v>
      </c>
      <c r="D44" s="48" t="s">
        <v>145</v>
      </c>
      <c r="E44" s="48" t="s">
        <v>145</v>
      </c>
      <c r="F44" s="48" t="s">
        <v>145</v>
      </c>
      <c r="G44" s="48" t="s">
        <v>145</v>
      </c>
      <c r="H44" s="48" t="s">
        <v>145</v>
      </c>
      <c r="I44" s="48" t="s">
        <v>41</v>
      </c>
      <c r="J44" s="48" t="s">
        <v>145</v>
      </c>
      <c r="K44" s="48" t="s">
        <v>145</v>
      </c>
      <c r="L44" s="48" t="s">
        <v>145</v>
      </c>
      <c r="M44" s="48" t="s">
        <v>145</v>
      </c>
    </row>
    <row r="45" spans="1:13" x14ac:dyDescent="0.25">
      <c r="A45" s="163" t="str">
        <f>'Population Definitions'!$A$10</f>
        <v>HCW</v>
      </c>
      <c r="B45" s="48" t="s">
        <v>145</v>
      </c>
      <c r="C45" s="48" t="s">
        <v>145</v>
      </c>
      <c r="D45" s="48" t="s">
        <v>145</v>
      </c>
      <c r="E45" s="48" t="s">
        <v>145</v>
      </c>
      <c r="F45" s="48" t="s">
        <v>145</v>
      </c>
      <c r="G45" s="48" t="s">
        <v>145</v>
      </c>
      <c r="H45" s="48" t="s">
        <v>145</v>
      </c>
      <c r="I45" s="48" t="s">
        <v>145</v>
      </c>
      <c r="J45" s="48" t="s">
        <v>41</v>
      </c>
      <c r="K45" s="48" t="s">
        <v>145</v>
      </c>
      <c r="L45" s="48" t="s">
        <v>145</v>
      </c>
      <c r="M45" s="48" t="s">
        <v>145</v>
      </c>
    </row>
    <row r="46" spans="1:13" x14ac:dyDescent="0.25">
      <c r="A46" s="163" t="str">
        <f>'Population Definitions'!$A$11</f>
        <v>HCW (HIV+)</v>
      </c>
      <c r="B46" s="48" t="s">
        <v>145</v>
      </c>
      <c r="C46" s="48" t="s">
        <v>145</v>
      </c>
      <c r="D46" s="48" t="s">
        <v>145</v>
      </c>
      <c r="E46" s="48" t="s">
        <v>145</v>
      </c>
      <c r="F46" s="48" t="s">
        <v>145</v>
      </c>
      <c r="G46" s="48" t="s">
        <v>145</v>
      </c>
      <c r="H46" s="48" t="s">
        <v>145</v>
      </c>
      <c r="I46" s="48" t="s">
        <v>145</v>
      </c>
      <c r="J46" s="48" t="s">
        <v>145</v>
      </c>
      <c r="K46" s="48" t="s">
        <v>41</v>
      </c>
      <c r="L46" s="48" t="s">
        <v>145</v>
      </c>
      <c r="M46" s="48" t="s">
        <v>145</v>
      </c>
    </row>
    <row r="47" spans="1:13" x14ac:dyDescent="0.25">
      <c r="A47" s="163" t="str">
        <f>'Population Definitions'!$A$12</f>
        <v>Mine</v>
      </c>
      <c r="B47" s="48" t="s">
        <v>145</v>
      </c>
      <c r="C47" s="48" t="s">
        <v>145</v>
      </c>
      <c r="D47" s="48" t="s">
        <v>145</v>
      </c>
      <c r="E47" s="48" t="s">
        <v>145</v>
      </c>
      <c r="F47" s="48" t="s">
        <v>145</v>
      </c>
      <c r="G47" s="48" t="s">
        <v>145</v>
      </c>
      <c r="H47" s="48" t="s">
        <v>145</v>
      </c>
      <c r="I47" s="48" t="s">
        <v>145</v>
      </c>
      <c r="J47" s="48" t="s">
        <v>145</v>
      </c>
      <c r="K47" s="48" t="s">
        <v>145</v>
      </c>
      <c r="L47" s="48" t="s">
        <v>41</v>
      </c>
      <c r="M47" s="48" t="s">
        <v>145</v>
      </c>
    </row>
    <row r="48" spans="1:13" x14ac:dyDescent="0.25">
      <c r="A48" s="163" t="str">
        <f>'Population Definitions'!$A$13</f>
        <v>Mine (HIV+)</v>
      </c>
      <c r="B48" s="48" t="s">
        <v>145</v>
      </c>
      <c r="C48" s="48" t="s">
        <v>145</v>
      </c>
      <c r="D48" s="48" t="s">
        <v>145</v>
      </c>
      <c r="E48" s="48" t="s">
        <v>145</v>
      </c>
      <c r="F48" s="48" t="s">
        <v>145</v>
      </c>
      <c r="G48" s="48" t="s">
        <v>145</v>
      </c>
      <c r="H48" s="48" t="s">
        <v>145</v>
      </c>
      <c r="I48" s="48" t="s">
        <v>145</v>
      </c>
      <c r="J48" s="48" t="s">
        <v>145</v>
      </c>
      <c r="K48" s="48" t="s">
        <v>145</v>
      </c>
      <c r="L48" s="48" t="s">
        <v>145</v>
      </c>
      <c r="M48" s="48" t="s">
        <v>41</v>
      </c>
    </row>
    <row r="50" spans="1:13" x14ac:dyDescent="0.25">
      <c r="A50" s="1" t="str">
        <f>$B$5</f>
        <v>Transfer 3</v>
      </c>
      <c r="B50" s="163" t="str">
        <f>'Population Definitions'!$A$2</f>
        <v>0-4</v>
      </c>
      <c r="C50" s="163" t="str">
        <f>'Population Definitions'!$A$3</f>
        <v>5-14</v>
      </c>
      <c r="D50" s="163" t="str">
        <f>'Population Definitions'!$A$4</f>
        <v>15-64</v>
      </c>
      <c r="E50" s="163" t="str">
        <f>'Population Definitions'!$A$5</f>
        <v>65+</v>
      </c>
      <c r="F50" s="163" t="str">
        <f>'Population Definitions'!$A$6</f>
        <v>15-64 (HIV+)</v>
      </c>
      <c r="G50" s="163" t="str">
        <f>'Population Definitions'!$A$7</f>
        <v>65+ (HIV+)</v>
      </c>
      <c r="H50" s="163" t="str">
        <f>'Population Definitions'!$A$8</f>
        <v>Pris</v>
      </c>
      <c r="I50" s="163" t="str">
        <f>'Population Definitions'!$A$9</f>
        <v>Pris (HIV+)</v>
      </c>
      <c r="J50" s="163" t="str">
        <f>'Population Definitions'!$A$10</f>
        <v>HCW</v>
      </c>
      <c r="K50" s="163" t="str">
        <f>'Population Definitions'!$A$11</f>
        <v>HCW (HIV+)</v>
      </c>
      <c r="L50" s="163" t="str">
        <f>'Population Definitions'!$A$12</f>
        <v>Mine</v>
      </c>
      <c r="M50" s="163" t="str">
        <f>'Population Definitions'!$A$13</f>
        <v>Mine (HIV+)</v>
      </c>
    </row>
    <row r="51" spans="1:13" x14ac:dyDescent="0.25">
      <c r="A51" s="163" t="str">
        <f>'Population Definitions'!$A$2</f>
        <v>0-4</v>
      </c>
      <c r="B51" s="48" t="s">
        <v>41</v>
      </c>
      <c r="C51" s="48" t="s">
        <v>145</v>
      </c>
      <c r="D51" s="48" t="s">
        <v>145</v>
      </c>
      <c r="E51" s="48" t="s">
        <v>145</v>
      </c>
      <c r="F51" s="48" t="s">
        <v>145</v>
      </c>
      <c r="G51" s="48" t="s">
        <v>145</v>
      </c>
      <c r="H51" s="48" t="s">
        <v>145</v>
      </c>
      <c r="I51" s="48" t="s">
        <v>145</v>
      </c>
      <c r="J51" s="48" t="s">
        <v>145</v>
      </c>
      <c r="K51" s="48" t="s">
        <v>145</v>
      </c>
      <c r="L51" s="48" t="s">
        <v>145</v>
      </c>
      <c r="M51" s="48" t="s">
        <v>145</v>
      </c>
    </row>
    <row r="52" spans="1:13" x14ac:dyDescent="0.25">
      <c r="A52" s="163" t="str">
        <f>'Population Definitions'!$A$3</f>
        <v>5-14</v>
      </c>
      <c r="B52" s="48" t="s">
        <v>145</v>
      </c>
      <c r="C52" s="48" t="s">
        <v>41</v>
      </c>
      <c r="D52" s="48" t="s">
        <v>145</v>
      </c>
      <c r="E52" s="48" t="s">
        <v>145</v>
      </c>
      <c r="F52" s="48" t="s">
        <v>145</v>
      </c>
      <c r="G52" s="48" t="s">
        <v>145</v>
      </c>
      <c r="H52" s="48" t="s">
        <v>145</v>
      </c>
      <c r="I52" s="48" t="s">
        <v>145</v>
      </c>
      <c r="J52" s="48" t="s">
        <v>145</v>
      </c>
      <c r="K52" s="48" t="s">
        <v>145</v>
      </c>
      <c r="L52" s="48" t="s">
        <v>145</v>
      </c>
      <c r="M52" s="48" t="s">
        <v>145</v>
      </c>
    </row>
    <row r="53" spans="1:13" x14ac:dyDescent="0.25">
      <c r="A53" s="163" t="str">
        <f>'Population Definitions'!$A$4</f>
        <v>15-64</v>
      </c>
      <c r="B53" s="48" t="s">
        <v>145</v>
      </c>
      <c r="C53" s="48" t="s">
        <v>145</v>
      </c>
      <c r="D53" s="48" t="s">
        <v>41</v>
      </c>
      <c r="E53" s="48" t="s">
        <v>145</v>
      </c>
      <c r="F53" s="48" t="s">
        <v>145</v>
      </c>
      <c r="G53" s="48" t="s">
        <v>145</v>
      </c>
      <c r="H53" s="48" t="s">
        <v>145</v>
      </c>
      <c r="I53" s="48" t="s">
        <v>145</v>
      </c>
      <c r="J53" s="48" t="s">
        <v>145</v>
      </c>
      <c r="K53" s="48" t="s">
        <v>145</v>
      </c>
      <c r="L53" s="48" t="s">
        <v>145</v>
      </c>
      <c r="M53" s="48" t="s">
        <v>145</v>
      </c>
    </row>
    <row r="54" spans="1:13" x14ac:dyDescent="0.25">
      <c r="A54" s="163" t="str">
        <f>'Population Definitions'!$A$5</f>
        <v>65+</v>
      </c>
      <c r="B54" s="48" t="s">
        <v>145</v>
      </c>
      <c r="C54" s="48" t="s">
        <v>145</v>
      </c>
      <c r="D54" s="48" t="s">
        <v>145</v>
      </c>
      <c r="E54" s="48" t="s">
        <v>41</v>
      </c>
      <c r="F54" s="48" t="s">
        <v>145</v>
      </c>
      <c r="G54" s="48" t="s">
        <v>145</v>
      </c>
      <c r="H54" s="48" t="s">
        <v>145</v>
      </c>
      <c r="I54" s="48" t="s">
        <v>145</v>
      </c>
      <c r="J54" s="48" t="s">
        <v>145</v>
      </c>
      <c r="K54" s="48" t="s">
        <v>145</v>
      </c>
      <c r="L54" s="48" t="s">
        <v>145</v>
      </c>
      <c r="M54" s="48" t="s">
        <v>145</v>
      </c>
    </row>
    <row r="55" spans="1:13" x14ac:dyDescent="0.25">
      <c r="A55" s="163" t="str">
        <f>'Population Definitions'!$A$6</f>
        <v>15-64 (HIV+)</v>
      </c>
      <c r="B55" s="48" t="s">
        <v>145</v>
      </c>
      <c r="C55" s="48" t="s">
        <v>145</v>
      </c>
      <c r="D55" s="48" t="s">
        <v>145</v>
      </c>
      <c r="E55" s="48" t="s">
        <v>145</v>
      </c>
      <c r="F55" s="48" t="s">
        <v>41</v>
      </c>
      <c r="G55" s="48" t="s">
        <v>145</v>
      </c>
      <c r="H55" s="48" t="s">
        <v>145</v>
      </c>
      <c r="I55" s="48" t="s">
        <v>145</v>
      </c>
      <c r="J55" s="48" t="s">
        <v>145</v>
      </c>
      <c r="K55" s="48" t="s">
        <v>145</v>
      </c>
      <c r="L55" s="48" t="s">
        <v>145</v>
      </c>
      <c r="M55" s="48" t="s">
        <v>145</v>
      </c>
    </row>
    <row r="56" spans="1:13" x14ac:dyDescent="0.25">
      <c r="A56" s="163" t="str">
        <f>'Population Definitions'!$A$7</f>
        <v>65+ (HIV+)</v>
      </c>
      <c r="B56" s="48" t="s">
        <v>145</v>
      </c>
      <c r="C56" s="48" t="s">
        <v>145</v>
      </c>
      <c r="D56" s="48" t="s">
        <v>145</v>
      </c>
      <c r="E56" s="48" t="s">
        <v>145</v>
      </c>
      <c r="F56" s="48" t="s">
        <v>145</v>
      </c>
      <c r="G56" s="48" t="s">
        <v>41</v>
      </c>
      <c r="H56" s="48" t="s">
        <v>145</v>
      </c>
      <c r="I56" s="48" t="s">
        <v>145</v>
      </c>
      <c r="J56" s="48" t="s">
        <v>145</v>
      </c>
      <c r="K56" s="48" t="s">
        <v>145</v>
      </c>
      <c r="L56" s="48" t="s">
        <v>145</v>
      </c>
      <c r="M56" s="48" t="s">
        <v>145</v>
      </c>
    </row>
    <row r="57" spans="1:13" x14ac:dyDescent="0.25">
      <c r="A57" s="163" t="str">
        <f>'Population Definitions'!$A$8</f>
        <v>Pris</v>
      </c>
      <c r="B57" s="48" t="s">
        <v>145</v>
      </c>
      <c r="C57" s="48" t="s">
        <v>145</v>
      </c>
      <c r="D57" s="48" t="s">
        <v>145</v>
      </c>
      <c r="E57" s="48" t="s">
        <v>145</v>
      </c>
      <c r="F57" s="48" t="s">
        <v>145</v>
      </c>
      <c r="G57" s="48" t="s">
        <v>145</v>
      </c>
      <c r="H57" s="48" t="s">
        <v>41</v>
      </c>
      <c r="I57" s="48" t="s">
        <v>145</v>
      </c>
      <c r="J57" s="48" t="s">
        <v>145</v>
      </c>
      <c r="K57" s="48" t="s">
        <v>145</v>
      </c>
      <c r="L57" s="48" t="s">
        <v>145</v>
      </c>
      <c r="M57" s="48" t="s">
        <v>145</v>
      </c>
    </row>
    <row r="58" spans="1:13" x14ac:dyDescent="0.25">
      <c r="A58" s="163" t="str">
        <f>'Population Definitions'!$A$9</f>
        <v>Pris (HIV+)</v>
      </c>
      <c r="B58" s="48" t="s">
        <v>145</v>
      </c>
      <c r="C58" s="48" t="s">
        <v>145</v>
      </c>
      <c r="D58" s="48" t="s">
        <v>145</v>
      </c>
      <c r="E58" s="48" t="s">
        <v>145</v>
      </c>
      <c r="F58" s="48" t="s">
        <v>145</v>
      </c>
      <c r="G58" s="48" t="s">
        <v>145</v>
      </c>
      <c r="H58" s="48" t="s">
        <v>145</v>
      </c>
      <c r="I58" s="48" t="s">
        <v>41</v>
      </c>
      <c r="J58" s="48" t="s">
        <v>145</v>
      </c>
      <c r="K58" s="48" t="s">
        <v>145</v>
      </c>
      <c r="L58" s="48" t="s">
        <v>145</v>
      </c>
      <c r="M58" s="48" t="s">
        <v>145</v>
      </c>
    </row>
    <row r="59" spans="1:13" x14ac:dyDescent="0.25">
      <c r="A59" s="163" t="str">
        <f>'Population Definitions'!$A$10</f>
        <v>HCW</v>
      </c>
      <c r="B59" s="48" t="s">
        <v>145</v>
      </c>
      <c r="C59" s="48" t="s">
        <v>145</v>
      </c>
      <c r="D59" s="48" t="s">
        <v>145</v>
      </c>
      <c r="E59" s="48" t="s">
        <v>145</v>
      </c>
      <c r="F59" s="48" t="s">
        <v>145</v>
      </c>
      <c r="G59" s="48" t="s">
        <v>145</v>
      </c>
      <c r="H59" s="48" t="s">
        <v>145</v>
      </c>
      <c r="I59" s="48" t="s">
        <v>145</v>
      </c>
      <c r="J59" s="48" t="s">
        <v>41</v>
      </c>
      <c r="K59" s="48" t="s">
        <v>145</v>
      </c>
      <c r="L59" s="48" t="s">
        <v>145</v>
      </c>
      <c r="M59" s="48" t="s">
        <v>145</v>
      </c>
    </row>
    <row r="60" spans="1:13" x14ac:dyDescent="0.25">
      <c r="A60" s="163" t="str">
        <f>'Population Definitions'!$A$11</f>
        <v>HCW (HIV+)</v>
      </c>
      <c r="B60" s="48" t="s">
        <v>145</v>
      </c>
      <c r="C60" s="48" t="s">
        <v>145</v>
      </c>
      <c r="D60" s="48" t="s">
        <v>145</v>
      </c>
      <c r="E60" s="48" t="s">
        <v>145</v>
      </c>
      <c r="F60" s="48" t="s">
        <v>145</v>
      </c>
      <c r="G60" s="48" t="s">
        <v>145</v>
      </c>
      <c r="H60" s="48" t="s">
        <v>145</v>
      </c>
      <c r="I60" s="48" t="s">
        <v>145</v>
      </c>
      <c r="J60" s="48" t="s">
        <v>145</v>
      </c>
      <c r="K60" s="48" t="s">
        <v>41</v>
      </c>
      <c r="L60" s="48" t="s">
        <v>145</v>
      </c>
      <c r="M60" s="48" t="s">
        <v>145</v>
      </c>
    </row>
    <row r="61" spans="1:13" x14ac:dyDescent="0.25">
      <c r="A61" s="163" t="str">
        <f>'Population Definitions'!$A$12</f>
        <v>Mine</v>
      </c>
      <c r="B61" s="48" t="s">
        <v>145</v>
      </c>
      <c r="C61" s="48" t="s">
        <v>145</v>
      </c>
      <c r="D61" s="48" t="s">
        <v>145</v>
      </c>
      <c r="E61" s="48" t="s">
        <v>145</v>
      </c>
      <c r="F61" s="48" t="s">
        <v>145</v>
      </c>
      <c r="G61" s="48" t="s">
        <v>145</v>
      </c>
      <c r="H61" s="48" t="s">
        <v>145</v>
      </c>
      <c r="I61" s="48" t="s">
        <v>145</v>
      </c>
      <c r="J61" s="48" t="s">
        <v>145</v>
      </c>
      <c r="K61" s="48" t="s">
        <v>145</v>
      </c>
      <c r="L61" s="48" t="s">
        <v>41</v>
      </c>
      <c r="M61" s="48" t="s">
        <v>145</v>
      </c>
    </row>
    <row r="62" spans="1:13" x14ac:dyDescent="0.25">
      <c r="A62" s="163" t="str">
        <f>'Population Definitions'!$A$13</f>
        <v>Mine (HIV+)</v>
      </c>
      <c r="B62" s="48" t="s">
        <v>145</v>
      </c>
      <c r="C62" s="48" t="s">
        <v>145</v>
      </c>
      <c r="D62" s="48" t="s">
        <v>145</v>
      </c>
      <c r="E62" s="48" t="s">
        <v>145</v>
      </c>
      <c r="F62" s="48" t="s">
        <v>145</v>
      </c>
      <c r="G62" s="48" t="s">
        <v>145</v>
      </c>
      <c r="H62" s="48" t="s">
        <v>145</v>
      </c>
      <c r="I62" s="48" t="s">
        <v>145</v>
      </c>
      <c r="J62" s="48" t="s">
        <v>145</v>
      </c>
      <c r="K62" s="48" t="s">
        <v>145</v>
      </c>
      <c r="L62" s="48" t="s">
        <v>145</v>
      </c>
      <c r="M62" s="48" t="s">
        <v>41</v>
      </c>
    </row>
    <row r="64" spans="1:13" x14ac:dyDescent="0.25">
      <c r="A64" s="1" t="str">
        <f>$B$6</f>
        <v>Transfer 4</v>
      </c>
      <c r="B64" s="163" t="str">
        <f>'Population Definitions'!$A$2</f>
        <v>0-4</v>
      </c>
      <c r="C64" s="163" t="str">
        <f>'Population Definitions'!$A$3</f>
        <v>5-14</v>
      </c>
      <c r="D64" s="163" t="str">
        <f>'Population Definitions'!$A$4</f>
        <v>15-64</v>
      </c>
      <c r="E64" s="163" t="str">
        <f>'Population Definitions'!$A$5</f>
        <v>65+</v>
      </c>
      <c r="F64" s="163" t="str">
        <f>'Population Definitions'!$A$6</f>
        <v>15-64 (HIV+)</v>
      </c>
      <c r="G64" s="163" t="str">
        <f>'Population Definitions'!$A$7</f>
        <v>65+ (HIV+)</v>
      </c>
      <c r="H64" s="163" t="str">
        <f>'Population Definitions'!$A$8</f>
        <v>Pris</v>
      </c>
      <c r="I64" s="163" t="str">
        <f>'Population Definitions'!$A$9</f>
        <v>Pris (HIV+)</v>
      </c>
      <c r="J64" s="163" t="str">
        <f>'Population Definitions'!$A$10</f>
        <v>HCW</v>
      </c>
      <c r="K64" s="163" t="str">
        <f>'Population Definitions'!$A$11</f>
        <v>HCW (HIV+)</v>
      </c>
      <c r="L64" s="163" t="str">
        <f>'Population Definitions'!$A$12</f>
        <v>Mine</v>
      </c>
      <c r="M64" s="163" t="str">
        <f>'Population Definitions'!$A$13</f>
        <v>Mine (HIV+)</v>
      </c>
    </row>
    <row r="65" spans="1:13" x14ac:dyDescent="0.25">
      <c r="A65" s="163" t="str">
        <f>'Population Definitions'!$A$2</f>
        <v>0-4</v>
      </c>
      <c r="B65" s="48" t="s">
        <v>41</v>
      </c>
      <c r="C65" s="48" t="s">
        <v>145</v>
      </c>
      <c r="D65" s="48" t="s">
        <v>145</v>
      </c>
      <c r="E65" s="48" t="s">
        <v>145</v>
      </c>
      <c r="F65" s="48" t="s">
        <v>145</v>
      </c>
      <c r="G65" s="48" t="s">
        <v>145</v>
      </c>
      <c r="H65" s="48" t="s">
        <v>145</v>
      </c>
      <c r="I65" s="48" t="s">
        <v>145</v>
      </c>
      <c r="J65" s="48" t="s">
        <v>145</v>
      </c>
      <c r="K65" s="48" t="s">
        <v>145</v>
      </c>
      <c r="L65" s="48" t="s">
        <v>145</v>
      </c>
      <c r="M65" s="48" t="s">
        <v>145</v>
      </c>
    </row>
    <row r="66" spans="1:13" x14ac:dyDescent="0.25">
      <c r="A66" s="163" t="str">
        <f>'Population Definitions'!$A$3</f>
        <v>5-14</v>
      </c>
      <c r="B66" s="48" t="s">
        <v>145</v>
      </c>
      <c r="C66" s="48" t="s">
        <v>41</v>
      </c>
      <c r="D66" s="48" t="s">
        <v>145</v>
      </c>
      <c r="E66" s="48" t="s">
        <v>145</v>
      </c>
      <c r="F66" s="48" t="s">
        <v>145</v>
      </c>
      <c r="G66" s="48" t="s">
        <v>145</v>
      </c>
      <c r="H66" s="48" t="s">
        <v>145</v>
      </c>
      <c r="I66" s="48" t="s">
        <v>145</v>
      </c>
      <c r="J66" s="48" t="s">
        <v>145</v>
      </c>
      <c r="K66" s="48" t="s">
        <v>145</v>
      </c>
      <c r="L66" s="48" t="s">
        <v>145</v>
      </c>
      <c r="M66" s="48" t="s">
        <v>145</v>
      </c>
    </row>
    <row r="67" spans="1:13" x14ac:dyDescent="0.25">
      <c r="A67" s="163" t="str">
        <f>'Population Definitions'!$A$4</f>
        <v>15-64</v>
      </c>
      <c r="B67" s="48" t="s">
        <v>145</v>
      </c>
      <c r="C67" s="48" t="s">
        <v>145</v>
      </c>
      <c r="D67" s="48" t="s">
        <v>41</v>
      </c>
      <c r="E67" s="48" t="s">
        <v>145</v>
      </c>
      <c r="F67" s="48" t="s">
        <v>145</v>
      </c>
      <c r="G67" s="48" t="s">
        <v>145</v>
      </c>
      <c r="H67" s="48" t="s">
        <v>145</v>
      </c>
      <c r="I67" s="48" t="s">
        <v>145</v>
      </c>
      <c r="J67" s="48" t="s">
        <v>145</v>
      </c>
      <c r="K67" s="48" t="s">
        <v>145</v>
      </c>
      <c r="L67" s="48" t="s">
        <v>145</v>
      </c>
      <c r="M67" s="48" t="s">
        <v>145</v>
      </c>
    </row>
    <row r="68" spans="1:13" x14ac:dyDescent="0.25">
      <c r="A68" s="163" t="str">
        <f>'Population Definitions'!$A$5</f>
        <v>65+</v>
      </c>
      <c r="B68" s="48" t="s">
        <v>145</v>
      </c>
      <c r="C68" s="48" t="s">
        <v>145</v>
      </c>
      <c r="D68" s="48" t="s">
        <v>145</v>
      </c>
      <c r="E68" s="48" t="s">
        <v>41</v>
      </c>
      <c r="F68" s="48" t="s">
        <v>145</v>
      </c>
      <c r="G68" s="48" t="s">
        <v>145</v>
      </c>
      <c r="H68" s="48" t="s">
        <v>145</v>
      </c>
      <c r="I68" s="48" t="s">
        <v>145</v>
      </c>
      <c r="J68" s="48" t="s">
        <v>145</v>
      </c>
      <c r="K68" s="48" t="s">
        <v>145</v>
      </c>
      <c r="L68" s="48" t="s">
        <v>145</v>
      </c>
      <c r="M68" s="48" t="s">
        <v>145</v>
      </c>
    </row>
    <row r="69" spans="1:13" x14ac:dyDescent="0.25">
      <c r="A69" s="163" t="str">
        <f>'Population Definitions'!$A$6</f>
        <v>15-64 (HIV+)</v>
      </c>
      <c r="B69" s="48" t="s">
        <v>145</v>
      </c>
      <c r="C69" s="48" t="s">
        <v>145</v>
      </c>
      <c r="D69" s="48" t="s">
        <v>145</v>
      </c>
      <c r="E69" s="48" t="s">
        <v>145</v>
      </c>
      <c r="F69" s="48" t="s">
        <v>41</v>
      </c>
      <c r="G69" s="48" t="s">
        <v>145</v>
      </c>
      <c r="H69" s="48" t="s">
        <v>145</v>
      </c>
      <c r="I69" s="48" t="s">
        <v>145</v>
      </c>
      <c r="J69" s="48" t="s">
        <v>145</v>
      </c>
      <c r="K69" s="48" t="s">
        <v>145</v>
      </c>
      <c r="L69" s="48" t="s">
        <v>145</v>
      </c>
      <c r="M69" s="48" t="s">
        <v>145</v>
      </c>
    </row>
    <row r="70" spans="1:13" x14ac:dyDescent="0.25">
      <c r="A70" s="163" t="str">
        <f>'Population Definitions'!$A$7</f>
        <v>65+ (HIV+)</v>
      </c>
      <c r="B70" s="48" t="s">
        <v>145</v>
      </c>
      <c r="C70" s="48" t="s">
        <v>145</v>
      </c>
      <c r="D70" s="48" t="s">
        <v>145</v>
      </c>
      <c r="E70" s="48" t="s">
        <v>145</v>
      </c>
      <c r="F70" s="48" t="s">
        <v>145</v>
      </c>
      <c r="G70" s="48" t="s">
        <v>41</v>
      </c>
      <c r="H70" s="48" t="s">
        <v>145</v>
      </c>
      <c r="I70" s="48" t="s">
        <v>145</v>
      </c>
      <c r="J70" s="48" t="s">
        <v>145</v>
      </c>
      <c r="K70" s="48" t="s">
        <v>145</v>
      </c>
      <c r="L70" s="48" t="s">
        <v>145</v>
      </c>
      <c r="M70" s="48" t="s">
        <v>145</v>
      </c>
    </row>
    <row r="71" spans="1:13" x14ac:dyDescent="0.25">
      <c r="A71" s="163" t="str">
        <f>'Population Definitions'!$A$8</f>
        <v>Pris</v>
      </c>
      <c r="B71" s="48" t="s">
        <v>145</v>
      </c>
      <c r="C71" s="48" t="s">
        <v>145</v>
      </c>
      <c r="D71" s="48" t="s">
        <v>145</v>
      </c>
      <c r="E71" s="48" t="s">
        <v>145</v>
      </c>
      <c r="F71" s="48" t="s">
        <v>145</v>
      </c>
      <c r="G71" s="48" t="s">
        <v>145</v>
      </c>
      <c r="H71" s="48" t="s">
        <v>41</v>
      </c>
      <c r="I71" s="48" t="s">
        <v>145</v>
      </c>
      <c r="J71" s="48" t="s">
        <v>145</v>
      </c>
      <c r="K71" s="48" t="s">
        <v>145</v>
      </c>
      <c r="L71" s="48" t="s">
        <v>145</v>
      </c>
      <c r="M71" s="48" t="s">
        <v>145</v>
      </c>
    </row>
    <row r="72" spans="1:13" x14ac:dyDescent="0.25">
      <c r="A72" s="163" t="str">
        <f>'Population Definitions'!$A$9</f>
        <v>Pris (HIV+)</v>
      </c>
      <c r="B72" s="48" t="s">
        <v>145</v>
      </c>
      <c r="C72" s="48" t="s">
        <v>145</v>
      </c>
      <c r="D72" s="48" t="s">
        <v>145</v>
      </c>
      <c r="E72" s="48" t="s">
        <v>145</v>
      </c>
      <c r="F72" s="48" t="s">
        <v>145</v>
      </c>
      <c r="G72" s="48" t="s">
        <v>145</v>
      </c>
      <c r="H72" s="48" t="s">
        <v>145</v>
      </c>
      <c r="I72" s="48" t="s">
        <v>41</v>
      </c>
      <c r="J72" s="48" t="s">
        <v>145</v>
      </c>
      <c r="K72" s="48" t="s">
        <v>145</v>
      </c>
      <c r="L72" s="48" t="s">
        <v>145</v>
      </c>
      <c r="M72" s="48" t="s">
        <v>145</v>
      </c>
    </row>
    <row r="73" spans="1:13" x14ac:dyDescent="0.25">
      <c r="A73" s="163" t="str">
        <f>'Population Definitions'!$A$10</f>
        <v>HCW</v>
      </c>
      <c r="B73" s="48" t="s">
        <v>145</v>
      </c>
      <c r="C73" s="48" t="s">
        <v>145</v>
      </c>
      <c r="D73" s="48" t="s">
        <v>145</v>
      </c>
      <c r="E73" s="48" t="s">
        <v>145</v>
      </c>
      <c r="F73" s="48" t="s">
        <v>145</v>
      </c>
      <c r="G73" s="48" t="s">
        <v>145</v>
      </c>
      <c r="H73" s="48" t="s">
        <v>145</v>
      </c>
      <c r="I73" s="48" t="s">
        <v>145</v>
      </c>
      <c r="J73" s="48" t="s">
        <v>41</v>
      </c>
      <c r="K73" s="48" t="s">
        <v>145</v>
      </c>
      <c r="L73" s="48" t="s">
        <v>145</v>
      </c>
      <c r="M73" s="48" t="s">
        <v>145</v>
      </c>
    </row>
    <row r="74" spans="1:13" x14ac:dyDescent="0.25">
      <c r="A74" s="163" t="str">
        <f>'Population Definitions'!$A$11</f>
        <v>HCW (HIV+)</v>
      </c>
      <c r="B74" s="48" t="s">
        <v>145</v>
      </c>
      <c r="C74" s="48" t="s">
        <v>145</v>
      </c>
      <c r="D74" s="48" t="s">
        <v>145</v>
      </c>
      <c r="E74" s="48" t="s">
        <v>145</v>
      </c>
      <c r="F74" s="48" t="s">
        <v>145</v>
      </c>
      <c r="G74" s="48" t="s">
        <v>145</v>
      </c>
      <c r="H74" s="48" t="s">
        <v>145</v>
      </c>
      <c r="I74" s="48" t="s">
        <v>145</v>
      </c>
      <c r="J74" s="48" t="s">
        <v>145</v>
      </c>
      <c r="K74" s="48" t="s">
        <v>41</v>
      </c>
      <c r="L74" s="48" t="s">
        <v>145</v>
      </c>
      <c r="M74" s="48" t="s">
        <v>145</v>
      </c>
    </row>
    <row r="75" spans="1:13" x14ac:dyDescent="0.25">
      <c r="A75" s="163" t="str">
        <f>'Population Definitions'!$A$12</f>
        <v>Mine</v>
      </c>
      <c r="B75" s="48" t="s">
        <v>145</v>
      </c>
      <c r="C75" s="48" t="s">
        <v>145</v>
      </c>
      <c r="D75" s="48" t="s">
        <v>145</v>
      </c>
      <c r="E75" s="48" t="s">
        <v>145</v>
      </c>
      <c r="F75" s="48" t="s">
        <v>145</v>
      </c>
      <c r="G75" s="48" t="s">
        <v>145</v>
      </c>
      <c r="H75" s="48" t="s">
        <v>145</v>
      </c>
      <c r="I75" s="48" t="s">
        <v>145</v>
      </c>
      <c r="J75" s="48" t="s">
        <v>145</v>
      </c>
      <c r="K75" s="48" t="s">
        <v>145</v>
      </c>
      <c r="L75" s="48" t="s">
        <v>41</v>
      </c>
      <c r="M75" s="48" t="s">
        <v>145</v>
      </c>
    </row>
    <row r="76" spans="1:13" x14ac:dyDescent="0.25">
      <c r="A76" s="163" t="str">
        <f>'Population Definitions'!$A$13</f>
        <v>Mine (HIV+)</v>
      </c>
      <c r="B76" s="48" t="s">
        <v>145</v>
      </c>
      <c r="C76" s="48" t="s">
        <v>145</v>
      </c>
      <c r="D76" s="48" t="s">
        <v>145</v>
      </c>
      <c r="E76" s="48" t="s">
        <v>145</v>
      </c>
      <c r="F76" s="48" t="s">
        <v>145</v>
      </c>
      <c r="G76" s="48" t="s">
        <v>145</v>
      </c>
      <c r="H76" s="48" t="s">
        <v>145</v>
      </c>
      <c r="I76" s="48" t="s">
        <v>145</v>
      </c>
      <c r="J76" s="48" t="s">
        <v>145</v>
      </c>
      <c r="K76" s="48" t="s">
        <v>145</v>
      </c>
      <c r="L76" s="48" t="s">
        <v>145</v>
      </c>
      <c r="M76" s="48" t="s">
        <v>41</v>
      </c>
    </row>
  </sheetData>
  <dataValidations count="2">
    <dataValidation type="list" allowBlank="1" showInputMessage="1" showErrorMessage="1" sqref="M76 L75 K74 J73 I72 H71 G70 F69 E68 D67 C66 B65 M62 L61 K60 J59 I58 H57 G56 F55 E54 D53 C52 B51 M48 L47 K46 J45 I44 H43 G42 F41 E40 D39 C38 B37 M34 L33 K32 J31 I30 H29 G28 F27 E26 D25 C24 B23 M20 L19 K18 J17 I16 H15 G14 F13 E12 D11 C10 B9" xr:uid="{8CB4FF2F-8A16-4BC3-8D55-8C4A2846721E}">
      <formula1>"N.A."</formula1>
    </dataValidation>
    <dataValidation type="list" allowBlank="1" showInputMessage="1" showErrorMessage="1" sqref="B76:L76 M65:M75 B75:K75 L65:L74 B74:J74 K65:K73 B73:I73 J65:J72 B72:H72 I65:I71 B71:G71 H65:H70 B70:F70 G65:G69 B69:E69 F65:F68 B68:D68 E65:E67 B67:C67 D65:D66 B66 C65 B62:L62 M51:M61 B61:K61 L51:L60 B60:J60 K51:K59 B59:I59 J51:J58 B58:H58 I51:I57 B57:G57 H51:H56 B56:F56 G51:G55 B55:E55 F51:F54 B54:D54 E51:E53 B53:C53 D51:D52 B52 C51 B48:L48 M37:M47 B47:K47 L37:L46 B46:J46 K37:K45 B45:I45 J37:J44 B44:H44 I37:I43 B43:G43 H37:H42 B42:F42 G37:G41 B41:E41 F37:F40 B40:D40 E37:E39 B39:C39 D37:D38 B38 C37 B34:L34 M23:M33 B33:K33 L23:L32 B32:J32 K23:K31 B31:I31 J23:J30 B30:H30 I23:I29 B29:G29 H23:H28 B28:F28 G23:G27 B27:E27 F23:F26 B26:D26 E23:E25 B25:C25 D23:D24 B24 C23 B20:L20 M9:M19 B19:K19 L9:L18 B18:J18 K9:K17 B17:I17 J9:J16 B16:H16 I9:I15 B15:G15 H9:H14 B14:F14 G9:G13 B13:E13 F9:F12 B12:D12 E9:E11 B11:C11 D9:D10 B10 C9" xr:uid="{30B8FEE5-C750-4FB1-BB40-D9341E6B69C3}">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84F1-120F-4647-934B-76FB3316C1D2}">
  <dimension ref="A1:Y669"/>
  <sheetViews>
    <sheetView tabSelected="1" topLeftCell="A206" zoomScaleNormal="100" workbookViewId="0">
      <selection activeCell="G256" sqref="G256:W256"/>
    </sheetView>
  </sheetViews>
  <sheetFormatPr defaultColWidth="9" defaultRowHeight="15" x14ac:dyDescent="0.25"/>
  <cols>
    <col min="1" max="1" width="17.140625" style="143" bestFit="1" customWidth="1"/>
    <col min="2" max="2" width="3.42578125" style="143" bestFit="1" customWidth="1"/>
    <col min="3" max="3" width="22.140625" style="143" bestFit="1" customWidth="1"/>
    <col min="4" max="4" width="12.28515625" style="143" bestFit="1" customWidth="1"/>
    <col min="5" max="5" width="8" style="143" bestFit="1" customWidth="1"/>
    <col min="6" max="6" width="3" style="143" bestFit="1" customWidth="1"/>
    <col min="7" max="25" width="4.7109375" style="143" bestFit="1" customWidth="1"/>
    <col min="26" max="16384" width="9" style="143"/>
  </cols>
  <sheetData>
    <row r="1" spans="1:25" x14ac:dyDescent="0.25">
      <c r="A1" s="1" t="str">
        <f>'Transfer Definitions'!$B$2</f>
        <v>Aging</v>
      </c>
      <c r="D1" s="1" t="s">
        <v>3</v>
      </c>
      <c r="E1" s="1" t="s">
        <v>4</v>
      </c>
      <c r="G1" s="1">
        <v>2000</v>
      </c>
      <c r="H1" s="1">
        <v>2001</v>
      </c>
      <c r="I1" s="1">
        <v>2002</v>
      </c>
      <c r="J1" s="1">
        <v>2003</v>
      </c>
      <c r="K1" s="1">
        <v>2004</v>
      </c>
      <c r="L1" s="1">
        <v>2005</v>
      </c>
      <c r="M1" s="1">
        <v>2006</v>
      </c>
      <c r="N1" s="1">
        <v>2007</v>
      </c>
      <c r="O1" s="1">
        <v>2008</v>
      </c>
      <c r="P1" s="1">
        <v>2009</v>
      </c>
      <c r="Q1" s="1">
        <v>2010</v>
      </c>
      <c r="R1" s="1">
        <v>2011</v>
      </c>
      <c r="S1" s="1">
        <v>2012</v>
      </c>
      <c r="T1" s="1">
        <v>2013</v>
      </c>
      <c r="U1" s="1">
        <v>2014</v>
      </c>
      <c r="V1" s="1">
        <v>2015</v>
      </c>
      <c r="W1" s="1">
        <v>2016</v>
      </c>
      <c r="X1" s="1">
        <v>2017</v>
      </c>
      <c r="Y1" s="1">
        <v>2018</v>
      </c>
    </row>
    <row r="2" spans="1:25" x14ac:dyDescent="0.25">
      <c r="A2" s="48" t="str">
        <f>IF('Transfer Definitions'!C9&lt;&gt;"y","...",'Population Definitions'!$B$2)</f>
        <v>Gen 0-4</v>
      </c>
      <c r="B2" s="1" t="str">
        <f t="shared" ref="B2:B65" si="0">IF(C2="","","---&gt;")</f>
        <v>---&gt;</v>
      </c>
      <c r="C2" s="48" t="str">
        <f>IF('Transfer Definitions'!C9&lt;&gt;"y","",'Population Definitions'!$B$3)</f>
        <v>Gen 5-14</v>
      </c>
      <c r="D2" s="143" t="s">
        <v>48</v>
      </c>
      <c r="E2" s="143" t="str">
        <f>IF(NOT('Transfer Definitions'!C9&lt;&gt;"y"),IF(SUMPRODUCT(--(G2:Y2&lt;&gt;""))=0,0,"N.A."),"")</f>
        <v>N.A.</v>
      </c>
      <c r="F2" s="48" t="str">
        <f>IF(NOT('Transfer Definitions'!C9&lt;&gt;"y"),"OR","")</f>
        <v>OR</v>
      </c>
      <c r="G2" s="164">
        <v>0.2333430108931529</v>
      </c>
      <c r="H2" s="164">
        <v>0.22641778698292148</v>
      </c>
      <c r="I2" s="164">
        <v>0.21941321015825357</v>
      </c>
      <c r="J2" s="164">
        <v>0.21287767731509999</v>
      </c>
      <c r="K2" s="164">
        <v>0.20680051316758355</v>
      </c>
      <c r="L2" s="164">
        <v>0.16500000000000001</v>
      </c>
    </row>
    <row r="3" spans="1:25" x14ac:dyDescent="0.25">
      <c r="A3" s="48" t="str">
        <f>IF('Transfer Definitions'!I4&lt;&gt;"y","...",'Population Definitions'!$B$2)</f>
        <v>...</v>
      </c>
      <c r="B3" s="1" t="str">
        <f t="shared" si="0"/>
        <v/>
      </c>
      <c r="C3" s="48" t="str">
        <f>IF('Transfer Definitions'!D9&lt;&gt;"y","",'Population Definitions'!$B$4)</f>
        <v/>
      </c>
      <c r="D3" s="143" t="str">
        <f>IF(NOT('Transfer Definitions'!D9&lt;&gt;"y"),"Number","")</f>
        <v/>
      </c>
      <c r="E3" s="143" t="str">
        <f>IF(NOT('Transfer Definitions'!D9&lt;&gt;"y"),IF(SUMPRODUCT(--(G3:Y3&lt;&gt;""))=0,0,"N.A."),"")</f>
        <v/>
      </c>
      <c r="F3" s="48" t="str">
        <f>IF(NOT('Transfer Definitions'!D9&lt;&gt;"y"),"OR","")</f>
        <v/>
      </c>
    </row>
    <row r="4" spans="1:25" x14ac:dyDescent="0.25">
      <c r="A4" s="48" t="str">
        <f>IF('Transfer Definitions'!I5&lt;&gt;"y","...",'Population Definitions'!$B$2)</f>
        <v>...</v>
      </c>
      <c r="B4" s="1" t="str">
        <f t="shared" si="0"/>
        <v/>
      </c>
      <c r="C4" s="48" t="str">
        <f>IF('Transfer Definitions'!E9&lt;&gt;"y","",'Population Definitions'!$B$5)</f>
        <v/>
      </c>
      <c r="D4" s="143" t="str">
        <f>IF(NOT('Transfer Definitions'!E9&lt;&gt;"y"),"Number","")</f>
        <v/>
      </c>
      <c r="E4" s="143" t="str">
        <f>IF(NOT('Transfer Definitions'!E9&lt;&gt;"y"),IF(SUMPRODUCT(--(G4:Y4&lt;&gt;""))=0,0,"N.A."),"")</f>
        <v/>
      </c>
      <c r="F4" s="48" t="str">
        <f>IF(NOT('Transfer Definitions'!E9&lt;&gt;"y"),"OR","")</f>
        <v/>
      </c>
    </row>
    <row r="5" spans="1:25" x14ac:dyDescent="0.25">
      <c r="A5" s="48" t="str">
        <f>IF('Transfer Definitions'!I6&lt;&gt;"y","...",'Population Definitions'!$B$2)</f>
        <v>...</v>
      </c>
      <c r="B5" s="1" t="str">
        <f t="shared" si="0"/>
        <v/>
      </c>
      <c r="C5" s="48" t="str">
        <f>IF('Transfer Definitions'!F9&lt;&gt;"y","",'Population Definitions'!$B$6)</f>
        <v/>
      </c>
      <c r="D5" s="143" t="str">
        <f>IF(NOT('Transfer Definitions'!F9&lt;&gt;"y"),"Number","")</f>
        <v/>
      </c>
      <c r="E5" s="143" t="str">
        <f>IF(NOT('Transfer Definitions'!F9&lt;&gt;"y"),IF(SUMPRODUCT(--(G5:Y5&lt;&gt;""))=0,0,"N.A."),"")</f>
        <v/>
      </c>
      <c r="F5" s="48" t="str">
        <f>IF(NOT('Transfer Definitions'!F9&lt;&gt;"y"),"OR","")</f>
        <v/>
      </c>
    </row>
    <row r="6" spans="1:25" x14ac:dyDescent="0.25">
      <c r="A6" s="48" t="str">
        <f>IF('Transfer Definitions'!I7&lt;&gt;"y","...",'Population Definitions'!$B$2)</f>
        <v>...</v>
      </c>
      <c r="B6" s="1" t="str">
        <f t="shared" si="0"/>
        <v/>
      </c>
      <c r="C6" s="48" t="str">
        <f>IF('Transfer Definitions'!G9&lt;&gt;"y","",'Population Definitions'!$B$7)</f>
        <v/>
      </c>
      <c r="D6" s="143" t="str">
        <f>IF(NOT('Transfer Definitions'!G9&lt;&gt;"y"),"Number","")</f>
        <v/>
      </c>
      <c r="E6" s="143" t="str">
        <f>IF(NOT('Transfer Definitions'!G9&lt;&gt;"y"),IF(SUMPRODUCT(--(G6:Y6&lt;&gt;""))=0,0,"N.A."),"")</f>
        <v/>
      </c>
      <c r="F6" s="48" t="str">
        <f>IF(NOT('Transfer Definitions'!G9&lt;&gt;"y"),"OR","")</f>
        <v/>
      </c>
    </row>
    <row r="7" spans="1:25" x14ac:dyDescent="0.25">
      <c r="A7" s="48" t="str">
        <f>IF('Transfer Definitions'!I8&lt;&gt;"y","...",'Population Definitions'!$B$2)</f>
        <v>...</v>
      </c>
      <c r="B7" s="1" t="str">
        <f t="shared" si="0"/>
        <v/>
      </c>
      <c r="C7" s="48" t="str">
        <f>IF('Transfer Definitions'!H9&lt;&gt;"y","",'Population Definitions'!$B$8)</f>
        <v/>
      </c>
      <c r="D7" s="143" t="str">
        <f>IF(NOT('Transfer Definitions'!H9&lt;&gt;"y"),"Number","")</f>
        <v/>
      </c>
      <c r="E7" s="143" t="str">
        <f>IF(NOT('Transfer Definitions'!H9&lt;&gt;"y"),IF(SUMPRODUCT(--(G7:Y7&lt;&gt;""))=0,0,"N.A."),"")</f>
        <v/>
      </c>
      <c r="F7" s="48" t="str">
        <f>IF(NOT('Transfer Definitions'!H9&lt;&gt;"y"),"OR","")</f>
        <v/>
      </c>
    </row>
    <row r="8" spans="1:25" x14ac:dyDescent="0.25">
      <c r="A8" s="48" t="str">
        <f>IF('Transfer Definitions'!I9&lt;&gt;"y","...",'Population Definitions'!$B$2)</f>
        <v>...</v>
      </c>
      <c r="B8" s="1" t="str">
        <f t="shared" si="0"/>
        <v/>
      </c>
      <c r="C8" s="48" t="str">
        <f>IF('Transfer Definitions'!I9&lt;&gt;"y","",'Population Definitions'!$B$9)</f>
        <v/>
      </c>
      <c r="D8" s="143" t="str">
        <f>IF(NOT('Transfer Definitions'!I9&lt;&gt;"y"),"Number","")</f>
        <v/>
      </c>
      <c r="E8" s="143" t="str">
        <f>IF(NOT('Transfer Definitions'!I9&lt;&gt;"y"),IF(SUMPRODUCT(--(G8:Y8&lt;&gt;""))=0,0,"N.A."),"")</f>
        <v/>
      </c>
      <c r="F8" s="48" t="str">
        <f>IF(NOT('Transfer Definitions'!I9&lt;&gt;"y"),"OR","")</f>
        <v/>
      </c>
    </row>
    <row r="9" spans="1:25" x14ac:dyDescent="0.25">
      <c r="A9" s="48" t="str">
        <f>IF('Transfer Definitions'!J9&lt;&gt;"y","...",'Population Definitions'!$B$2)</f>
        <v>...</v>
      </c>
      <c r="B9" s="1" t="str">
        <f t="shared" si="0"/>
        <v/>
      </c>
      <c r="C9" s="48" t="str">
        <f>IF('Transfer Definitions'!J9&lt;&gt;"y","",'Population Definitions'!$B$10)</f>
        <v/>
      </c>
      <c r="D9" s="143" t="str">
        <f>IF(NOT('Transfer Definitions'!J9&lt;&gt;"y"),"Number","")</f>
        <v/>
      </c>
      <c r="E9" s="143" t="str">
        <f>IF(NOT('Transfer Definitions'!J9&lt;&gt;"y"),IF(SUMPRODUCT(--(G9:Y9&lt;&gt;""))=0,0,"N.A."),"")</f>
        <v/>
      </c>
      <c r="F9" s="48" t="str">
        <f>IF(NOT('Transfer Definitions'!J9&lt;&gt;"y"),"OR","")</f>
        <v/>
      </c>
    </row>
    <row r="10" spans="1:25" x14ac:dyDescent="0.25">
      <c r="A10" s="48" t="str">
        <f>IF('Transfer Definitions'!K9&lt;&gt;"y","...",'Population Definitions'!$B$2)</f>
        <v>...</v>
      </c>
      <c r="B10" s="1" t="str">
        <f t="shared" si="0"/>
        <v/>
      </c>
      <c r="C10" s="48" t="str">
        <f>IF('Transfer Definitions'!K9&lt;&gt;"y","",'Population Definitions'!$B$11)</f>
        <v/>
      </c>
      <c r="D10" s="143" t="str">
        <f>IF(NOT('Transfer Definitions'!K9&lt;&gt;"y"),"Number","")</f>
        <v/>
      </c>
      <c r="E10" s="143" t="str">
        <f>IF(NOT('Transfer Definitions'!K9&lt;&gt;"y"),IF(SUMPRODUCT(--(G10:Y10&lt;&gt;""))=0,0,"N.A."),"")</f>
        <v/>
      </c>
      <c r="F10" s="48" t="str">
        <f>IF(NOT('Transfer Definitions'!K9&lt;&gt;"y"),"OR","")</f>
        <v/>
      </c>
    </row>
    <row r="11" spans="1:25" x14ac:dyDescent="0.25">
      <c r="A11" s="48" t="str">
        <f>IF('Transfer Definitions'!L9&lt;&gt;"y","...",'Population Definitions'!$B$2)</f>
        <v>...</v>
      </c>
      <c r="B11" s="1" t="str">
        <f t="shared" si="0"/>
        <v/>
      </c>
      <c r="C11" s="48" t="str">
        <f>IF('Transfer Definitions'!L9&lt;&gt;"y","",'Population Definitions'!$B$12)</f>
        <v/>
      </c>
      <c r="D11" s="143" t="str">
        <f>IF(NOT('Transfer Definitions'!L9&lt;&gt;"y"),"Number","")</f>
        <v/>
      </c>
      <c r="E11" s="143" t="str">
        <f>IF(NOT('Transfer Definitions'!L9&lt;&gt;"y"),IF(SUMPRODUCT(--(G11:Y11&lt;&gt;""))=0,0,"N.A."),"")</f>
        <v/>
      </c>
      <c r="F11" s="48" t="str">
        <f>IF(NOT('Transfer Definitions'!L9&lt;&gt;"y"),"OR","")</f>
        <v/>
      </c>
    </row>
    <row r="12" spans="1:25" x14ac:dyDescent="0.25">
      <c r="A12" s="48" t="str">
        <f>IF('Transfer Definitions'!M9&lt;&gt;"y","...",'Population Definitions'!$B$2)</f>
        <v>...</v>
      </c>
      <c r="B12" s="1" t="str">
        <f t="shared" si="0"/>
        <v/>
      </c>
      <c r="C12" s="48" t="str">
        <f>IF('Transfer Definitions'!M9&lt;&gt;"y","",'Population Definitions'!$B$13)</f>
        <v/>
      </c>
      <c r="D12" s="143" t="str">
        <f>IF(NOT('Transfer Definitions'!M9&lt;&gt;"y"),"Number","")</f>
        <v/>
      </c>
      <c r="E12" s="143" t="str">
        <f>IF(NOT('Transfer Definitions'!M9&lt;&gt;"y"),IF(SUMPRODUCT(--(G12:Y12&lt;&gt;""))=0,0,"N.A."),"")</f>
        <v/>
      </c>
      <c r="F12" s="48" t="str">
        <f>IF(NOT('Transfer Definitions'!M9&lt;&gt;"y"),"OR","")</f>
        <v/>
      </c>
    </row>
    <row r="13" spans="1:25" x14ac:dyDescent="0.25">
      <c r="A13" s="48" t="str">
        <f>IF('Transfer Definitions'!B10&lt;&gt;"y","...",'Population Definitions'!$B$3)</f>
        <v>...</v>
      </c>
      <c r="B13" s="1" t="str">
        <f t="shared" si="0"/>
        <v/>
      </c>
      <c r="C13" s="48" t="str">
        <f>IF('Transfer Definitions'!B10&lt;&gt;"y","",'Population Definitions'!$B$2)</f>
        <v/>
      </c>
      <c r="D13" s="143" t="str">
        <f>IF(NOT('Transfer Definitions'!B10&lt;&gt;"y"),"Number","")</f>
        <v/>
      </c>
      <c r="E13" s="143" t="str">
        <f>IF(NOT('Transfer Definitions'!B10&lt;&gt;"y"),IF(SUMPRODUCT(--(G13:Y13&lt;&gt;""))=0,0,"N.A."),"")</f>
        <v/>
      </c>
      <c r="F13" s="48" t="str">
        <f>IF(NOT('Transfer Definitions'!B10&lt;&gt;"y"),"OR","")</f>
        <v/>
      </c>
    </row>
    <row r="14" spans="1:25" x14ac:dyDescent="0.25">
      <c r="A14" s="48" t="str">
        <f>IF('Transfer Definitions'!D10&lt;&gt;"y","...",'Population Definitions'!$B$3)</f>
        <v>Gen 5-14</v>
      </c>
      <c r="B14" s="1" t="str">
        <f t="shared" si="0"/>
        <v>---&gt;</v>
      </c>
      <c r="C14" s="48" t="str">
        <f>IF('Transfer Definitions'!D10&lt;&gt;"y","",'Population Definitions'!$B$4)</f>
        <v>Gen 15-64</v>
      </c>
      <c r="D14" s="143" t="s">
        <v>48</v>
      </c>
      <c r="E14" s="143" t="str">
        <f>IF(NOT('Transfer Definitions'!D10&lt;&gt;"y"),IF(SUMPRODUCT(--(G14:Y14&lt;&gt;""))=0,0,"N.A."),"")</f>
        <v>N.A.</v>
      </c>
      <c r="F14" s="48" t="str">
        <f>IF(NOT('Transfer Definitions'!D10&lt;&gt;"y"),"OR","")</f>
        <v>OR</v>
      </c>
      <c r="G14" s="164">
        <v>9.5269021488292624E-2</v>
      </c>
      <c r="H14" s="164">
        <v>9.6170629508940592E-2</v>
      </c>
      <c r="I14" s="164">
        <v>9.6569257097941036E-2</v>
      </c>
      <c r="J14" s="164">
        <v>9.6800071644185359E-2</v>
      </c>
      <c r="K14" s="164">
        <v>9.6893822056630122E-2</v>
      </c>
      <c r="L14" s="164">
        <v>9.5000000000000001E-2</v>
      </c>
      <c r="M14" s="164"/>
      <c r="N14" s="164">
        <v>0.08</v>
      </c>
      <c r="O14" s="164"/>
      <c r="P14" s="164">
        <v>9.5000000000000001E-2</v>
      </c>
      <c r="Q14" s="164"/>
      <c r="R14" s="164"/>
      <c r="S14" s="164"/>
      <c r="T14" s="164"/>
      <c r="U14" s="164"/>
      <c r="V14" s="164">
        <v>0.115</v>
      </c>
      <c r="W14" s="144"/>
    </row>
    <row r="15" spans="1:25" x14ac:dyDescent="0.25">
      <c r="A15" s="48" t="str">
        <f>IF('Transfer Definitions'!E10&lt;&gt;"y","...",'Population Definitions'!$B$3)</f>
        <v>...</v>
      </c>
      <c r="B15" s="1" t="str">
        <f t="shared" si="0"/>
        <v/>
      </c>
      <c r="C15" s="48" t="str">
        <f>IF('Transfer Definitions'!E10&lt;&gt;"y","",'Population Definitions'!$B$5)</f>
        <v/>
      </c>
      <c r="D15" s="143" t="str">
        <f>IF(NOT('Transfer Definitions'!E10&lt;&gt;"y"),"Number","")</f>
        <v/>
      </c>
      <c r="E15" s="143" t="str">
        <f>IF(NOT('Transfer Definitions'!E10&lt;&gt;"y"),IF(SUMPRODUCT(--(G15:Y15&lt;&gt;""))=0,0,"N.A."),"")</f>
        <v/>
      </c>
      <c r="F15" s="48" t="str">
        <f>IF(NOT('Transfer Definitions'!E10&lt;&gt;"y"),"OR","")</f>
        <v/>
      </c>
    </row>
    <row r="16" spans="1:25" x14ac:dyDescent="0.25">
      <c r="A16" s="48" t="str">
        <f>IF('Transfer Definitions'!F10&lt;&gt;"y","...",'Population Definitions'!$B$3)</f>
        <v>...</v>
      </c>
      <c r="B16" s="1" t="str">
        <f t="shared" si="0"/>
        <v/>
      </c>
      <c r="C16" s="48" t="str">
        <f>IF('Transfer Definitions'!F10&lt;&gt;"y","",'Population Definitions'!$B$6)</f>
        <v/>
      </c>
      <c r="D16" s="143" t="str">
        <f>IF(NOT('Transfer Definitions'!F10&lt;&gt;"y"),"Number","")</f>
        <v/>
      </c>
      <c r="E16" s="143" t="str">
        <f>IF(NOT('Transfer Definitions'!F10&lt;&gt;"y"),IF(SUMPRODUCT(--(G16:Y16&lt;&gt;""))=0,0,"N.A."),"")</f>
        <v/>
      </c>
      <c r="F16" s="48" t="str">
        <f>IF(NOT('Transfer Definitions'!F10&lt;&gt;"y"),"OR","")</f>
        <v/>
      </c>
    </row>
    <row r="17" spans="1:23" x14ac:dyDescent="0.25">
      <c r="A17" s="48" t="str">
        <f>IF('Transfer Definitions'!G10&lt;&gt;"y","...",'Population Definitions'!$B$3)</f>
        <v>...</v>
      </c>
      <c r="B17" s="1" t="str">
        <f t="shared" si="0"/>
        <v/>
      </c>
      <c r="C17" s="48" t="str">
        <f>IF('Transfer Definitions'!G10&lt;&gt;"y","",'Population Definitions'!$B$7)</f>
        <v/>
      </c>
      <c r="D17" s="143" t="str">
        <f>IF(NOT('Transfer Definitions'!G10&lt;&gt;"y"),"Number","")</f>
        <v/>
      </c>
      <c r="E17" s="143" t="str">
        <f>IF(NOT('Transfer Definitions'!G10&lt;&gt;"y"),IF(SUMPRODUCT(--(G17:Y17&lt;&gt;""))=0,0,"N.A."),"")</f>
        <v/>
      </c>
      <c r="F17" s="48" t="str">
        <f>IF(NOT('Transfer Definitions'!G10&lt;&gt;"y"),"OR","")</f>
        <v/>
      </c>
    </row>
    <row r="18" spans="1:23" x14ac:dyDescent="0.25">
      <c r="A18" s="48" t="str">
        <f>IF('Transfer Definitions'!H10&lt;&gt;"y","...",'Population Definitions'!$B$3)</f>
        <v>...</v>
      </c>
      <c r="B18" s="1" t="str">
        <f t="shared" si="0"/>
        <v/>
      </c>
      <c r="C18" s="48" t="str">
        <f>IF('Transfer Definitions'!H10&lt;&gt;"y","",'Population Definitions'!$B$8)</f>
        <v/>
      </c>
      <c r="D18" s="143" t="str">
        <f>IF(NOT('Transfer Definitions'!H10&lt;&gt;"y"),"Number","")</f>
        <v/>
      </c>
      <c r="E18" s="143" t="str">
        <f>IF(NOT('Transfer Definitions'!H10&lt;&gt;"y"),IF(SUMPRODUCT(--(G18:Y18&lt;&gt;""))=0,0,"N.A."),"")</f>
        <v/>
      </c>
      <c r="F18" s="48" t="str">
        <f>IF(NOT('Transfer Definitions'!H10&lt;&gt;"y"),"OR","")</f>
        <v/>
      </c>
    </row>
    <row r="19" spans="1:23" x14ac:dyDescent="0.25">
      <c r="A19" s="48" t="str">
        <f>IF('Transfer Definitions'!I10&lt;&gt;"y","...",'Population Definitions'!$B$3)</f>
        <v>...</v>
      </c>
      <c r="B19" s="1" t="str">
        <f t="shared" si="0"/>
        <v/>
      </c>
      <c r="C19" s="48" t="str">
        <f>IF('Transfer Definitions'!I10&lt;&gt;"y","",'Population Definitions'!$B$9)</f>
        <v/>
      </c>
      <c r="D19" s="143" t="str">
        <f>IF(NOT('Transfer Definitions'!I10&lt;&gt;"y"),"Number","")</f>
        <v/>
      </c>
      <c r="E19" s="143" t="str">
        <f>IF(NOT('Transfer Definitions'!I10&lt;&gt;"y"),IF(SUMPRODUCT(--(G19:Y19&lt;&gt;""))=0,0,"N.A."),"")</f>
        <v/>
      </c>
      <c r="F19" s="48" t="str">
        <f>IF(NOT('Transfer Definitions'!I10&lt;&gt;"y"),"OR","")</f>
        <v/>
      </c>
    </row>
    <row r="20" spans="1:23" x14ac:dyDescent="0.25">
      <c r="A20" s="48" t="str">
        <f>IF('Transfer Definitions'!J10&lt;&gt;"y","...",'Population Definitions'!$B$3)</f>
        <v>...</v>
      </c>
      <c r="B20" s="1" t="str">
        <f t="shared" si="0"/>
        <v/>
      </c>
      <c r="C20" s="48" t="str">
        <f>IF('Transfer Definitions'!J10&lt;&gt;"y","",'Population Definitions'!$B$10)</f>
        <v/>
      </c>
      <c r="D20" s="143" t="str">
        <f>IF(NOT('Transfer Definitions'!J10&lt;&gt;"y"),"Number","")</f>
        <v/>
      </c>
      <c r="E20" s="143" t="str">
        <f>IF(NOT('Transfer Definitions'!J10&lt;&gt;"y"),IF(SUMPRODUCT(--(G20:Y20&lt;&gt;""))=0,0,"N.A."),"")</f>
        <v/>
      </c>
      <c r="F20" s="48" t="str">
        <f>IF(NOT('Transfer Definitions'!J10&lt;&gt;"y"),"OR","")</f>
        <v/>
      </c>
    </row>
    <row r="21" spans="1:23" x14ac:dyDescent="0.25">
      <c r="A21" s="48" t="str">
        <f>IF('Transfer Definitions'!K10&lt;&gt;"y","...",'Population Definitions'!$B$3)</f>
        <v>...</v>
      </c>
      <c r="B21" s="1" t="str">
        <f t="shared" si="0"/>
        <v/>
      </c>
      <c r="C21" s="48" t="str">
        <f>IF('Transfer Definitions'!K10&lt;&gt;"y","",'Population Definitions'!$B$11)</f>
        <v/>
      </c>
      <c r="D21" s="143" t="str">
        <f>IF(NOT('Transfer Definitions'!K10&lt;&gt;"y"),"Number","")</f>
        <v/>
      </c>
      <c r="E21" s="143" t="str">
        <f>IF(NOT('Transfer Definitions'!K10&lt;&gt;"y"),IF(SUMPRODUCT(--(G21:Y21&lt;&gt;""))=0,0,"N.A."),"")</f>
        <v/>
      </c>
      <c r="F21" s="48" t="str">
        <f>IF(NOT('Transfer Definitions'!K10&lt;&gt;"y"),"OR","")</f>
        <v/>
      </c>
    </row>
    <row r="22" spans="1:23" x14ac:dyDescent="0.25">
      <c r="A22" s="48" t="str">
        <f>IF('Transfer Definitions'!L10&lt;&gt;"y","...",'Population Definitions'!$B$3)</f>
        <v>...</v>
      </c>
      <c r="B22" s="1" t="str">
        <f t="shared" si="0"/>
        <v/>
      </c>
      <c r="C22" s="48" t="str">
        <f>IF('Transfer Definitions'!L10&lt;&gt;"y","",'Population Definitions'!$B$12)</f>
        <v/>
      </c>
      <c r="D22" s="143" t="str">
        <f>IF(NOT('Transfer Definitions'!L10&lt;&gt;"y"),"Number","")</f>
        <v/>
      </c>
      <c r="E22" s="143" t="str">
        <f>IF(NOT('Transfer Definitions'!L10&lt;&gt;"y"),IF(SUMPRODUCT(--(G22:Y22&lt;&gt;""))=0,0,"N.A."),"")</f>
        <v/>
      </c>
      <c r="F22" s="48" t="str">
        <f>IF(NOT('Transfer Definitions'!L10&lt;&gt;"y"),"OR","")</f>
        <v/>
      </c>
    </row>
    <row r="23" spans="1:23" x14ac:dyDescent="0.25">
      <c r="A23" s="48" t="str">
        <f>IF('Transfer Definitions'!M10&lt;&gt;"y","...",'Population Definitions'!$B$3)</f>
        <v>...</v>
      </c>
      <c r="B23" s="1" t="str">
        <f t="shared" si="0"/>
        <v/>
      </c>
      <c r="C23" s="48" t="str">
        <f>IF('Transfer Definitions'!M10&lt;&gt;"y","",'Population Definitions'!$B$13)</f>
        <v/>
      </c>
      <c r="D23" s="143" t="str">
        <f>IF(NOT('Transfer Definitions'!M10&lt;&gt;"y"),"Number","")</f>
        <v/>
      </c>
      <c r="E23" s="143" t="str">
        <f>IF(NOT('Transfer Definitions'!M10&lt;&gt;"y"),IF(SUMPRODUCT(--(G23:Y23&lt;&gt;""))=0,0,"N.A."),"")</f>
        <v/>
      </c>
      <c r="F23" s="48" t="str">
        <f>IF(NOT('Transfer Definitions'!M10&lt;&gt;"y"),"OR","")</f>
        <v/>
      </c>
    </row>
    <row r="24" spans="1:23" x14ac:dyDescent="0.25">
      <c r="A24" s="48" t="str">
        <f>IF('Transfer Definitions'!B11&lt;&gt;"y","...",'Population Definitions'!$B$4)</f>
        <v>...</v>
      </c>
      <c r="B24" s="1" t="str">
        <f t="shared" si="0"/>
        <v/>
      </c>
      <c r="C24" s="48" t="str">
        <f>IF('Transfer Definitions'!B11&lt;&gt;"y","",'Population Definitions'!$B$2)</f>
        <v/>
      </c>
      <c r="D24" s="143" t="str">
        <f>IF(NOT('Transfer Definitions'!B11&lt;&gt;"y"),"Number","")</f>
        <v/>
      </c>
      <c r="E24" s="143" t="str">
        <f>IF(NOT('Transfer Definitions'!B11&lt;&gt;"y"),IF(SUMPRODUCT(--(G24:Y24&lt;&gt;""))=0,0,"N.A."),"")</f>
        <v/>
      </c>
      <c r="F24" s="48" t="str">
        <f>IF(NOT('Transfer Definitions'!B11&lt;&gt;"y"),"OR","")</f>
        <v/>
      </c>
    </row>
    <row r="25" spans="1:23" x14ac:dyDescent="0.25">
      <c r="A25" s="48" t="str">
        <f>IF('Transfer Definitions'!C11&lt;&gt;"y","...",'Population Definitions'!$B$4)</f>
        <v>...</v>
      </c>
      <c r="B25" s="1" t="str">
        <f t="shared" si="0"/>
        <v/>
      </c>
      <c r="C25" s="48" t="str">
        <f>IF('Transfer Definitions'!C11&lt;&gt;"y","",'Population Definitions'!$B$3)</f>
        <v/>
      </c>
      <c r="D25" s="143" t="str">
        <f>IF(NOT('Transfer Definitions'!C11&lt;&gt;"y"),"Number","")</f>
        <v/>
      </c>
      <c r="E25" s="143" t="str">
        <f>IF(NOT('Transfer Definitions'!C11&lt;&gt;"y"),IF(SUMPRODUCT(--(G25:Y25&lt;&gt;""))=0,0,"N.A."),"")</f>
        <v/>
      </c>
      <c r="F25" s="48" t="str">
        <f>IF(NOT('Transfer Definitions'!C11&lt;&gt;"y"),"OR","")</f>
        <v/>
      </c>
    </row>
    <row r="26" spans="1:23" x14ac:dyDescent="0.25">
      <c r="A26" s="48" t="str">
        <f>IF('Transfer Definitions'!E11&lt;&gt;"y","...",'Population Definitions'!$B$4)</f>
        <v>Gen 15-64</v>
      </c>
      <c r="B26" s="1" t="str">
        <f t="shared" si="0"/>
        <v>---&gt;</v>
      </c>
      <c r="C26" s="48" t="str">
        <f>IF('Transfer Definitions'!E11&lt;&gt;"y","",'Population Definitions'!$B$5)</f>
        <v>Gen 65+</v>
      </c>
      <c r="D26" s="143" t="s">
        <v>48</v>
      </c>
      <c r="E26" s="143" t="str">
        <f>IF(NOT('Transfer Definitions'!E11&lt;&gt;"y"),IF(SUMPRODUCT(--(G26:Y26&lt;&gt;""))=0,0,"N.A."),"")</f>
        <v>N.A.</v>
      </c>
      <c r="F26" s="48" t="str">
        <f>IF(NOT('Transfer Definitions'!E11&lt;&gt;"y"),"OR","")</f>
        <v>OR</v>
      </c>
      <c r="G26" s="135">
        <v>8.0000000000000002E-3</v>
      </c>
      <c r="H26" s="164"/>
      <c r="I26" s="164"/>
      <c r="J26" s="164"/>
      <c r="K26" s="164"/>
      <c r="L26" s="164"/>
      <c r="M26" s="164"/>
      <c r="N26" s="135">
        <v>8.0000000000000002E-3</v>
      </c>
      <c r="O26" s="164"/>
      <c r="P26" s="164"/>
      <c r="Q26" s="164"/>
      <c r="R26" s="164"/>
      <c r="S26" s="164"/>
      <c r="T26" s="164"/>
      <c r="U26" s="164"/>
      <c r="V26" s="135">
        <v>6.0000000000000001E-3</v>
      </c>
      <c r="W26" s="144"/>
    </row>
    <row r="27" spans="1:23" x14ac:dyDescent="0.25">
      <c r="A27" s="48" t="str">
        <f>IF('Transfer Definitions'!F11&lt;&gt;"y","...",'Population Definitions'!$B$4)</f>
        <v>...</v>
      </c>
      <c r="B27" s="1" t="str">
        <f t="shared" si="0"/>
        <v/>
      </c>
      <c r="C27" s="48" t="str">
        <f>IF('Transfer Definitions'!F11&lt;&gt;"y","",'Population Definitions'!$B$6)</f>
        <v/>
      </c>
      <c r="D27" s="143" t="str">
        <f>IF(NOT('Transfer Definitions'!F11&lt;&gt;"y"),"Number","")</f>
        <v/>
      </c>
      <c r="E27" s="143" t="str">
        <f>IF(NOT('Transfer Definitions'!F11&lt;&gt;"y"),IF(SUMPRODUCT(--(G27:Y27&lt;&gt;""))=0,0,"N.A."),"")</f>
        <v/>
      </c>
      <c r="F27" s="48" t="str">
        <f>IF(NOT('Transfer Definitions'!F11&lt;&gt;"y"),"OR","")</f>
        <v/>
      </c>
    </row>
    <row r="28" spans="1:23" x14ac:dyDescent="0.25">
      <c r="A28" s="48" t="str">
        <f>IF('Transfer Definitions'!G11&lt;&gt;"y","...",'Population Definitions'!$B$4)</f>
        <v>...</v>
      </c>
      <c r="B28" s="1" t="str">
        <f t="shared" si="0"/>
        <v/>
      </c>
      <c r="C28" s="48" t="str">
        <f>IF('Transfer Definitions'!G11&lt;&gt;"y","",'Population Definitions'!$B$7)</f>
        <v/>
      </c>
      <c r="D28" s="143" t="str">
        <f>IF(NOT('Transfer Definitions'!G11&lt;&gt;"y"),"Number","")</f>
        <v/>
      </c>
      <c r="E28" s="143" t="str">
        <f>IF(NOT('Transfer Definitions'!G11&lt;&gt;"y"),IF(SUMPRODUCT(--(G28:Y28&lt;&gt;""))=0,0,"N.A."),"")</f>
        <v/>
      </c>
      <c r="F28" s="48" t="str">
        <f>IF(NOT('Transfer Definitions'!G11&lt;&gt;"y"),"OR","")</f>
        <v/>
      </c>
    </row>
    <row r="29" spans="1:23" x14ac:dyDescent="0.25">
      <c r="A29" s="48" t="str">
        <f>IF('Transfer Definitions'!H11&lt;&gt;"y","...",'Population Definitions'!$B$4)</f>
        <v>...</v>
      </c>
      <c r="B29" s="1" t="str">
        <f t="shared" si="0"/>
        <v/>
      </c>
      <c r="C29" s="48" t="str">
        <f>IF('Transfer Definitions'!H11&lt;&gt;"y","",'Population Definitions'!$B$8)</f>
        <v/>
      </c>
      <c r="D29" s="143" t="str">
        <f>IF(NOT('Transfer Definitions'!H11&lt;&gt;"y"),"Number","")</f>
        <v/>
      </c>
      <c r="E29" s="143" t="str">
        <f>IF(NOT('Transfer Definitions'!H11&lt;&gt;"y"),IF(SUMPRODUCT(--(G29:Y29&lt;&gt;""))=0,0,"N.A."),"")</f>
        <v/>
      </c>
      <c r="F29" s="48" t="str">
        <f>IF(NOT('Transfer Definitions'!H11&lt;&gt;"y"),"OR","")</f>
        <v/>
      </c>
    </row>
    <row r="30" spans="1:23" x14ac:dyDescent="0.25">
      <c r="A30" s="48" t="str">
        <f>IF('Transfer Definitions'!I11&lt;&gt;"y","...",'Population Definitions'!$B$4)</f>
        <v>...</v>
      </c>
      <c r="B30" s="1" t="str">
        <f t="shared" si="0"/>
        <v/>
      </c>
      <c r="C30" s="48" t="str">
        <f>IF('Transfer Definitions'!I11&lt;&gt;"y","",'Population Definitions'!$B$9)</f>
        <v/>
      </c>
      <c r="D30" s="143" t="str">
        <f>IF(NOT('Transfer Definitions'!I11&lt;&gt;"y"),"Number","")</f>
        <v/>
      </c>
      <c r="E30" s="143" t="str">
        <f>IF(NOT('Transfer Definitions'!I11&lt;&gt;"y"),IF(SUMPRODUCT(--(G30:Y30&lt;&gt;""))=0,0,"N.A."),"")</f>
        <v/>
      </c>
      <c r="F30" s="48" t="str">
        <f>IF(NOT('Transfer Definitions'!I11&lt;&gt;"y"),"OR","")</f>
        <v/>
      </c>
    </row>
    <row r="31" spans="1:23" x14ac:dyDescent="0.25">
      <c r="A31" s="48" t="str">
        <f>IF('Transfer Definitions'!J11&lt;&gt;"y","...",'Population Definitions'!$B$4)</f>
        <v>...</v>
      </c>
      <c r="B31" s="1" t="str">
        <f t="shared" si="0"/>
        <v/>
      </c>
      <c r="C31" s="48" t="str">
        <f>IF('Transfer Definitions'!J11&lt;&gt;"y","",'Population Definitions'!$B$10)</f>
        <v/>
      </c>
      <c r="D31" s="143" t="str">
        <f>IF(NOT('Transfer Definitions'!J11&lt;&gt;"y"),"Number","")</f>
        <v/>
      </c>
      <c r="E31" s="143" t="str">
        <f>IF(NOT('Transfer Definitions'!J11&lt;&gt;"y"),IF(SUMPRODUCT(--(G31:Y31&lt;&gt;""))=0,0,"N.A."),"")</f>
        <v/>
      </c>
      <c r="F31" s="48" t="str">
        <f>IF(NOT('Transfer Definitions'!J11&lt;&gt;"y"),"OR","")</f>
        <v/>
      </c>
    </row>
    <row r="32" spans="1:23" x14ac:dyDescent="0.25">
      <c r="A32" s="48" t="str">
        <f>IF('Transfer Definitions'!K11&lt;&gt;"y","...",'Population Definitions'!$B$4)</f>
        <v>...</v>
      </c>
      <c r="B32" s="1" t="str">
        <f t="shared" si="0"/>
        <v/>
      </c>
      <c r="C32" s="48" t="str">
        <f>IF('Transfer Definitions'!K11&lt;&gt;"y","",'Population Definitions'!$B$11)</f>
        <v/>
      </c>
      <c r="D32" s="143" t="str">
        <f>IF(NOT('Transfer Definitions'!K11&lt;&gt;"y"),"Number","")</f>
        <v/>
      </c>
      <c r="E32" s="143" t="str">
        <f>IF(NOT('Transfer Definitions'!K11&lt;&gt;"y"),IF(SUMPRODUCT(--(G32:Y32&lt;&gt;""))=0,0,"N.A."),"")</f>
        <v/>
      </c>
      <c r="F32" s="48" t="str">
        <f>IF(NOT('Transfer Definitions'!K11&lt;&gt;"y"),"OR","")</f>
        <v/>
      </c>
    </row>
    <row r="33" spans="1:6" x14ac:dyDescent="0.25">
      <c r="A33" s="48" t="str">
        <f>IF('Transfer Definitions'!L11&lt;&gt;"y","...",'Population Definitions'!$B$4)</f>
        <v>...</v>
      </c>
      <c r="B33" s="1" t="str">
        <f t="shared" si="0"/>
        <v/>
      </c>
      <c r="C33" s="48" t="str">
        <f>IF('Transfer Definitions'!L11&lt;&gt;"y","",'Population Definitions'!$B$12)</f>
        <v/>
      </c>
      <c r="D33" s="143" t="str">
        <f>IF(NOT('Transfer Definitions'!L11&lt;&gt;"y"),"Number","")</f>
        <v/>
      </c>
      <c r="E33" s="143" t="str">
        <f>IF(NOT('Transfer Definitions'!L11&lt;&gt;"y"),IF(SUMPRODUCT(--(G33:Y33&lt;&gt;""))=0,0,"N.A."),"")</f>
        <v/>
      </c>
      <c r="F33" s="48" t="str">
        <f>IF(NOT('Transfer Definitions'!L11&lt;&gt;"y"),"OR","")</f>
        <v/>
      </c>
    </row>
    <row r="34" spans="1:6" x14ac:dyDescent="0.25">
      <c r="A34" s="48" t="str">
        <f>IF('Transfer Definitions'!M11&lt;&gt;"y","...",'Population Definitions'!$B$4)</f>
        <v>...</v>
      </c>
      <c r="B34" s="1" t="str">
        <f t="shared" si="0"/>
        <v/>
      </c>
      <c r="C34" s="48" t="str">
        <f>IF('Transfer Definitions'!M11&lt;&gt;"y","",'Population Definitions'!$B$13)</f>
        <v/>
      </c>
      <c r="D34" s="143" t="str">
        <f>IF(NOT('Transfer Definitions'!M11&lt;&gt;"y"),"Number","")</f>
        <v/>
      </c>
      <c r="E34" s="143" t="str">
        <f>IF(NOT('Transfer Definitions'!M11&lt;&gt;"y"),IF(SUMPRODUCT(--(G34:Y34&lt;&gt;""))=0,0,"N.A."),"")</f>
        <v/>
      </c>
      <c r="F34" s="48" t="str">
        <f>IF(NOT('Transfer Definitions'!M11&lt;&gt;"y"),"OR","")</f>
        <v/>
      </c>
    </row>
    <row r="35" spans="1:6" x14ac:dyDescent="0.25">
      <c r="A35" s="48" t="str">
        <f>IF('Transfer Definitions'!B12&lt;&gt;"y","...",'Population Definitions'!$B$5)</f>
        <v>...</v>
      </c>
      <c r="B35" s="1" t="str">
        <f t="shared" si="0"/>
        <v/>
      </c>
      <c r="C35" s="48" t="str">
        <f>IF('Transfer Definitions'!B12&lt;&gt;"y","",'Population Definitions'!$B$2)</f>
        <v/>
      </c>
      <c r="D35" s="143" t="str">
        <f>IF(NOT('Transfer Definitions'!B12&lt;&gt;"y"),"Number","")</f>
        <v/>
      </c>
      <c r="E35" s="143" t="str">
        <f>IF(NOT('Transfer Definitions'!B12&lt;&gt;"y"),IF(SUMPRODUCT(--(G35:Y35&lt;&gt;""))=0,0,"N.A."),"")</f>
        <v/>
      </c>
      <c r="F35" s="48" t="str">
        <f>IF(NOT('Transfer Definitions'!B12&lt;&gt;"y"),"OR","")</f>
        <v/>
      </c>
    </row>
    <row r="36" spans="1:6" x14ac:dyDescent="0.25">
      <c r="A36" s="48" t="str">
        <f>IF('Transfer Definitions'!C12&lt;&gt;"y","...",'Population Definitions'!$B$5)</f>
        <v>...</v>
      </c>
      <c r="B36" s="1" t="str">
        <f t="shared" si="0"/>
        <v/>
      </c>
      <c r="C36" s="48" t="str">
        <f>IF('Transfer Definitions'!C12&lt;&gt;"y","",'Population Definitions'!$B$3)</f>
        <v/>
      </c>
      <c r="D36" s="143" t="str">
        <f>IF(NOT('Transfer Definitions'!C12&lt;&gt;"y"),"Number","")</f>
        <v/>
      </c>
      <c r="E36" s="143" t="str">
        <f>IF(NOT('Transfer Definitions'!C12&lt;&gt;"y"),IF(SUMPRODUCT(--(G36:Y36&lt;&gt;""))=0,0,"N.A."),"")</f>
        <v/>
      </c>
      <c r="F36" s="48" t="str">
        <f>IF(NOT('Transfer Definitions'!C12&lt;&gt;"y"),"OR","")</f>
        <v/>
      </c>
    </row>
    <row r="37" spans="1:6" x14ac:dyDescent="0.25">
      <c r="A37" s="48" t="str">
        <f>IF('Transfer Definitions'!D12&lt;&gt;"y","...",'Population Definitions'!$B$5)</f>
        <v>...</v>
      </c>
      <c r="B37" s="1" t="str">
        <f t="shared" si="0"/>
        <v/>
      </c>
      <c r="C37" s="48" t="str">
        <f>IF('Transfer Definitions'!D12&lt;&gt;"y","",'Population Definitions'!$B$4)</f>
        <v/>
      </c>
      <c r="D37" s="143" t="str">
        <f>IF(NOT('Transfer Definitions'!D12&lt;&gt;"y"),"Number","")</f>
        <v/>
      </c>
      <c r="E37" s="143" t="str">
        <f>IF(NOT('Transfer Definitions'!D12&lt;&gt;"y"),IF(SUMPRODUCT(--(G37:Y37&lt;&gt;""))=0,0,"N.A."),"")</f>
        <v/>
      </c>
      <c r="F37" s="48" t="str">
        <f>IF(NOT('Transfer Definitions'!D12&lt;&gt;"y"),"OR","")</f>
        <v/>
      </c>
    </row>
    <row r="38" spans="1:6" x14ac:dyDescent="0.25">
      <c r="A38" s="48" t="str">
        <f>IF('Transfer Definitions'!F12&lt;&gt;"y","...",'Population Definitions'!$B$5)</f>
        <v>...</v>
      </c>
      <c r="B38" s="1" t="str">
        <f t="shared" si="0"/>
        <v/>
      </c>
      <c r="C38" s="48" t="str">
        <f>IF('Transfer Definitions'!F12&lt;&gt;"y","",'Population Definitions'!$B$6)</f>
        <v/>
      </c>
      <c r="D38" s="143" t="str">
        <f>IF(NOT('Transfer Definitions'!F12&lt;&gt;"y"),"Number","")</f>
        <v/>
      </c>
      <c r="E38" s="143" t="str">
        <f>IF(NOT('Transfer Definitions'!F12&lt;&gt;"y"),IF(SUMPRODUCT(--(G38:Y38&lt;&gt;""))=0,0,"N.A."),"")</f>
        <v/>
      </c>
      <c r="F38" s="48" t="str">
        <f>IF(NOT('Transfer Definitions'!F12&lt;&gt;"y"),"OR","")</f>
        <v/>
      </c>
    </row>
    <row r="39" spans="1:6" x14ac:dyDescent="0.25">
      <c r="A39" s="48" t="str">
        <f>IF('Transfer Definitions'!G12&lt;&gt;"y","...",'Population Definitions'!$B$5)</f>
        <v>...</v>
      </c>
      <c r="B39" s="1" t="str">
        <f t="shared" si="0"/>
        <v/>
      </c>
      <c r="C39" s="48" t="str">
        <f>IF('Transfer Definitions'!G12&lt;&gt;"y","",'Population Definitions'!$B$7)</f>
        <v/>
      </c>
      <c r="D39" s="143" t="str">
        <f>IF(NOT('Transfer Definitions'!G12&lt;&gt;"y"),"Number","")</f>
        <v/>
      </c>
      <c r="E39" s="143" t="str">
        <f>IF(NOT('Transfer Definitions'!G12&lt;&gt;"y"),IF(SUMPRODUCT(--(G39:Y39&lt;&gt;""))=0,0,"N.A."),"")</f>
        <v/>
      </c>
      <c r="F39" s="48" t="str">
        <f>IF(NOT('Transfer Definitions'!G12&lt;&gt;"y"),"OR","")</f>
        <v/>
      </c>
    </row>
    <row r="40" spans="1:6" x14ac:dyDescent="0.25">
      <c r="A40" s="48" t="str">
        <f>IF('Transfer Definitions'!H12&lt;&gt;"y","...",'Population Definitions'!$B$5)</f>
        <v>...</v>
      </c>
      <c r="B40" s="1" t="str">
        <f t="shared" si="0"/>
        <v/>
      </c>
      <c r="C40" s="48" t="str">
        <f>IF('Transfer Definitions'!H12&lt;&gt;"y","",'Population Definitions'!$B$8)</f>
        <v/>
      </c>
      <c r="D40" s="143" t="str">
        <f>IF(NOT('Transfer Definitions'!H12&lt;&gt;"y"),"Number","")</f>
        <v/>
      </c>
      <c r="E40" s="143" t="str">
        <f>IF(NOT('Transfer Definitions'!H12&lt;&gt;"y"),IF(SUMPRODUCT(--(G40:Y40&lt;&gt;""))=0,0,"N.A."),"")</f>
        <v/>
      </c>
      <c r="F40" s="48" t="str">
        <f>IF(NOT('Transfer Definitions'!H12&lt;&gt;"y"),"OR","")</f>
        <v/>
      </c>
    </row>
    <row r="41" spans="1:6" x14ac:dyDescent="0.25">
      <c r="A41" s="48" t="str">
        <f>IF('Transfer Definitions'!I12&lt;&gt;"y","...",'Population Definitions'!$B$5)</f>
        <v>...</v>
      </c>
      <c r="B41" s="1" t="str">
        <f t="shared" si="0"/>
        <v/>
      </c>
      <c r="C41" s="48" t="str">
        <f>IF('Transfer Definitions'!I12&lt;&gt;"y","",'Population Definitions'!$B$9)</f>
        <v/>
      </c>
      <c r="D41" s="143" t="str">
        <f>IF(NOT('Transfer Definitions'!I12&lt;&gt;"y"),"Number","")</f>
        <v/>
      </c>
      <c r="E41" s="143" t="str">
        <f>IF(NOT('Transfer Definitions'!I12&lt;&gt;"y"),IF(SUMPRODUCT(--(G41:Y41&lt;&gt;""))=0,0,"N.A."),"")</f>
        <v/>
      </c>
      <c r="F41" s="48" t="str">
        <f>IF(NOT('Transfer Definitions'!I12&lt;&gt;"y"),"OR","")</f>
        <v/>
      </c>
    </row>
    <row r="42" spans="1:6" x14ac:dyDescent="0.25">
      <c r="A42" s="48" t="str">
        <f>IF('Transfer Definitions'!J12&lt;&gt;"y","...",'Population Definitions'!$B$5)</f>
        <v>...</v>
      </c>
      <c r="B42" s="1" t="str">
        <f t="shared" si="0"/>
        <v/>
      </c>
      <c r="C42" s="48" t="str">
        <f>IF('Transfer Definitions'!J12&lt;&gt;"y","",'Population Definitions'!$B$10)</f>
        <v/>
      </c>
      <c r="D42" s="143" t="str">
        <f>IF(NOT('Transfer Definitions'!J12&lt;&gt;"y"),"Number","")</f>
        <v/>
      </c>
      <c r="E42" s="143" t="str">
        <f>IF(NOT('Transfer Definitions'!J12&lt;&gt;"y"),IF(SUMPRODUCT(--(G42:Y42&lt;&gt;""))=0,0,"N.A."),"")</f>
        <v/>
      </c>
      <c r="F42" s="48" t="str">
        <f>IF(NOT('Transfer Definitions'!J12&lt;&gt;"y"),"OR","")</f>
        <v/>
      </c>
    </row>
    <row r="43" spans="1:6" x14ac:dyDescent="0.25">
      <c r="A43" s="48" t="str">
        <f>IF('Transfer Definitions'!K12&lt;&gt;"y","...",'Population Definitions'!$B$5)</f>
        <v>...</v>
      </c>
      <c r="B43" s="1" t="str">
        <f t="shared" si="0"/>
        <v/>
      </c>
      <c r="C43" s="48" t="str">
        <f>IF('Transfer Definitions'!K12&lt;&gt;"y","",'Population Definitions'!$B$11)</f>
        <v/>
      </c>
      <c r="D43" s="143" t="str">
        <f>IF(NOT('Transfer Definitions'!K12&lt;&gt;"y"),"Number","")</f>
        <v/>
      </c>
      <c r="E43" s="143" t="str">
        <f>IF(NOT('Transfer Definitions'!K12&lt;&gt;"y"),IF(SUMPRODUCT(--(G43:Y43&lt;&gt;""))=0,0,"N.A."),"")</f>
        <v/>
      </c>
      <c r="F43" s="48" t="str">
        <f>IF(NOT('Transfer Definitions'!K12&lt;&gt;"y"),"OR","")</f>
        <v/>
      </c>
    </row>
    <row r="44" spans="1:6" x14ac:dyDescent="0.25">
      <c r="A44" s="48" t="str">
        <f>IF('Transfer Definitions'!L12&lt;&gt;"y","...",'Population Definitions'!$B$5)</f>
        <v>...</v>
      </c>
      <c r="B44" s="1" t="str">
        <f t="shared" si="0"/>
        <v/>
      </c>
      <c r="C44" s="48" t="str">
        <f>IF('Transfer Definitions'!L12&lt;&gt;"y","",'Population Definitions'!$B$12)</f>
        <v/>
      </c>
      <c r="D44" s="143" t="str">
        <f>IF(NOT('Transfer Definitions'!L12&lt;&gt;"y"),"Number","")</f>
        <v/>
      </c>
      <c r="E44" s="143" t="str">
        <f>IF(NOT('Transfer Definitions'!L12&lt;&gt;"y"),IF(SUMPRODUCT(--(G44:Y44&lt;&gt;""))=0,0,"N.A."),"")</f>
        <v/>
      </c>
      <c r="F44" s="48" t="str">
        <f>IF(NOT('Transfer Definitions'!L12&lt;&gt;"y"),"OR","")</f>
        <v/>
      </c>
    </row>
    <row r="45" spans="1:6" x14ac:dyDescent="0.25">
      <c r="A45" s="48" t="str">
        <f>IF('Transfer Definitions'!M12&lt;&gt;"y","...",'Population Definitions'!$B$5)</f>
        <v>...</v>
      </c>
      <c r="B45" s="1" t="str">
        <f t="shared" si="0"/>
        <v/>
      </c>
      <c r="C45" s="48" t="str">
        <f>IF('Transfer Definitions'!M12&lt;&gt;"y","",'Population Definitions'!$B$13)</f>
        <v/>
      </c>
      <c r="D45" s="143" t="str">
        <f>IF(NOT('Transfer Definitions'!M12&lt;&gt;"y"),"Number","")</f>
        <v/>
      </c>
      <c r="E45" s="143" t="str">
        <f>IF(NOT('Transfer Definitions'!M12&lt;&gt;"y"),IF(SUMPRODUCT(--(G45:Y45&lt;&gt;""))=0,0,"N.A."),"")</f>
        <v/>
      </c>
      <c r="F45" s="48" t="str">
        <f>IF(NOT('Transfer Definitions'!M12&lt;&gt;"y"),"OR","")</f>
        <v/>
      </c>
    </row>
    <row r="46" spans="1:6" x14ac:dyDescent="0.25">
      <c r="A46" s="48" t="str">
        <f>IF('Transfer Definitions'!B13&lt;&gt;"y","...",'Population Definitions'!$B$6)</f>
        <v>...</v>
      </c>
      <c r="B46" s="1" t="str">
        <f t="shared" si="0"/>
        <v/>
      </c>
      <c r="C46" s="48" t="str">
        <f>IF('Transfer Definitions'!B13&lt;&gt;"y","",'Population Definitions'!$B$2)</f>
        <v/>
      </c>
      <c r="D46" s="143" t="str">
        <f>IF(NOT('Transfer Definitions'!B13&lt;&gt;"y"),"Number","")</f>
        <v/>
      </c>
      <c r="E46" s="143" t="str">
        <f>IF(NOT('Transfer Definitions'!B13&lt;&gt;"y"),IF(SUMPRODUCT(--(G46:Y46&lt;&gt;""))=0,0,"N.A."),"")</f>
        <v/>
      </c>
      <c r="F46" s="48" t="str">
        <f>IF(NOT('Transfer Definitions'!B13&lt;&gt;"y"),"OR","")</f>
        <v/>
      </c>
    </row>
    <row r="47" spans="1:6" x14ac:dyDescent="0.25">
      <c r="A47" s="48" t="str">
        <f>IF('Transfer Definitions'!C13&lt;&gt;"y","...",'Population Definitions'!$B$6)</f>
        <v>...</v>
      </c>
      <c r="B47" s="1" t="str">
        <f t="shared" si="0"/>
        <v/>
      </c>
      <c r="C47" s="48" t="str">
        <f>IF('Transfer Definitions'!C13&lt;&gt;"y","",'Population Definitions'!$B$3)</f>
        <v/>
      </c>
      <c r="D47" s="143" t="str">
        <f>IF(NOT('Transfer Definitions'!C13&lt;&gt;"y"),"Number","")</f>
        <v/>
      </c>
      <c r="E47" s="143" t="str">
        <f>IF(NOT('Transfer Definitions'!C13&lt;&gt;"y"),IF(SUMPRODUCT(--(G47:Y47&lt;&gt;""))=0,0,"N.A."),"")</f>
        <v/>
      </c>
      <c r="F47" s="48" t="str">
        <f>IF(NOT('Transfer Definitions'!C13&lt;&gt;"y"),"OR","")</f>
        <v/>
      </c>
    </row>
    <row r="48" spans="1:6" x14ac:dyDescent="0.25">
      <c r="A48" s="48" t="str">
        <f>IF('Transfer Definitions'!D13&lt;&gt;"y","...",'Population Definitions'!$B$6)</f>
        <v>...</v>
      </c>
      <c r="B48" s="1" t="str">
        <f t="shared" si="0"/>
        <v/>
      </c>
      <c r="C48" s="48" t="str">
        <f>IF('Transfer Definitions'!D13&lt;&gt;"y","",'Population Definitions'!$B$4)</f>
        <v/>
      </c>
      <c r="D48" s="143" t="str">
        <f>IF(NOT('Transfer Definitions'!D13&lt;&gt;"y"),"Number","")</f>
        <v/>
      </c>
      <c r="E48" s="143" t="str">
        <f>IF(NOT('Transfer Definitions'!D13&lt;&gt;"y"),IF(SUMPRODUCT(--(G48:Y48&lt;&gt;""))=0,0,"N.A."),"")</f>
        <v/>
      </c>
      <c r="F48" s="48" t="str">
        <f>IF(NOT('Transfer Definitions'!D13&lt;&gt;"y"),"OR","")</f>
        <v/>
      </c>
    </row>
    <row r="49" spans="1:23" x14ac:dyDescent="0.25">
      <c r="A49" s="48" t="str">
        <f>IF('Transfer Definitions'!E13&lt;&gt;"y","...",'Population Definitions'!$B$6)</f>
        <v>...</v>
      </c>
      <c r="B49" s="1" t="str">
        <f t="shared" si="0"/>
        <v/>
      </c>
      <c r="C49" s="48" t="str">
        <f>IF('Transfer Definitions'!E13&lt;&gt;"y","",'Population Definitions'!$B$5)</f>
        <v/>
      </c>
      <c r="D49" s="143" t="str">
        <f>IF(NOT('Transfer Definitions'!E13&lt;&gt;"y"),"Number","")</f>
        <v/>
      </c>
      <c r="E49" s="143" t="str">
        <f>IF(NOT('Transfer Definitions'!E13&lt;&gt;"y"),IF(SUMPRODUCT(--(G49:Y49&lt;&gt;""))=0,0,"N.A."),"")</f>
        <v/>
      </c>
      <c r="F49" s="48" t="str">
        <f>IF(NOT('Transfer Definitions'!E13&lt;&gt;"y"),"OR","")</f>
        <v/>
      </c>
    </row>
    <row r="50" spans="1:23" x14ac:dyDescent="0.25">
      <c r="A50" s="48" t="str">
        <f>IF('Transfer Definitions'!G13&lt;&gt;"y","...",'Population Definitions'!$B$6)</f>
        <v>PLHIV 15-64</v>
      </c>
      <c r="B50" s="1" t="str">
        <f t="shared" si="0"/>
        <v>---&gt;</v>
      </c>
      <c r="C50" s="48" t="str">
        <f>IF('Transfer Definitions'!G13&lt;&gt;"y","",'Population Definitions'!$B$7)</f>
        <v>PLHIV 65+</v>
      </c>
      <c r="D50" s="143" t="s">
        <v>48</v>
      </c>
      <c r="E50" s="143" t="str">
        <f>IF(NOT('Transfer Definitions'!G13&lt;&gt;"y"),IF(SUMPRODUCT(--(G50:Y50&lt;&gt;""))=0,0,"N.A."),"")</f>
        <v>N.A.</v>
      </c>
      <c r="F50" s="48" t="str">
        <f>IF(NOT('Transfer Definitions'!G13&lt;&gt;"y"),"OR","")</f>
        <v>OR</v>
      </c>
      <c r="G50" s="165">
        <v>4.4859619633444577E-4</v>
      </c>
      <c r="H50" s="165">
        <v>4.6931896213419711E-4</v>
      </c>
      <c r="I50" s="165">
        <v>4.9204901790228853E-4</v>
      </c>
      <c r="J50" s="165">
        <v>5.1709285902344214E-4</v>
      </c>
      <c r="K50" s="165">
        <v>5.4482272595024104E-4</v>
      </c>
      <c r="L50" s="165">
        <v>5.246889773284E-4</v>
      </c>
      <c r="M50" s="165">
        <v>4.5042615054513769E-4</v>
      </c>
      <c r="N50" s="165">
        <v>3.9457872013928477E-4</v>
      </c>
      <c r="O50" s="165">
        <v>2.8279916406159301E-4</v>
      </c>
      <c r="P50" s="165">
        <v>2.6694632764627285E-4</v>
      </c>
      <c r="Q50" s="165">
        <v>2.5277646956030982E-4</v>
      </c>
      <c r="R50" s="165">
        <v>2.4003509470204272E-4</v>
      </c>
      <c r="S50" s="165">
        <v>2.2851655768082207E-4</v>
      </c>
      <c r="T50" s="165">
        <v>2.1805287877627849E-4</v>
      </c>
      <c r="U50" s="165">
        <v>2.0850549803757868E-4</v>
      </c>
      <c r="V50" s="165">
        <v>1.9975910477717257E-4</v>
      </c>
      <c r="W50" s="144"/>
    </row>
    <row r="51" spans="1:23" x14ac:dyDescent="0.25">
      <c r="A51" s="48" t="str">
        <f>IF('Transfer Definitions'!H13&lt;&gt;"y","...",'Population Definitions'!$B$6)</f>
        <v>...</v>
      </c>
      <c r="B51" s="1" t="str">
        <f t="shared" si="0"/>
        <v/>
      </c>
      <c r="C51" s="48" t="str">
        <f>IF('Transfer Definitions'!H13&lt;&gt;"y","",'Population Definitions'!$B$8)</f>
        <v/>
      </c>
      <c r="D51" s="143" t="str">
        <f>IF(NOT('Transfer Definitions'!H13&lt;&gt;"y"),"Number","")</f>
        <v/>
      </c>
      <c r="E51" s="143" t="str">
        <f>IF(NOT('Transfer Definitions'!H13&lt;&gt;"y"),IF(SUMPRODUCT(--(G51:Y51&lt;&gt;""))=0,0,"N.A."),"")</f>
        <v/>
      </c>
      <c r="F51" s="48" t="str">
        <f>IF(NOT('Transfer Definitions'!H13&lt;&gt;"y"),"OR","")</f>
        <v/>
      </c>
    </row>
    <row r="52" spans="1:23" x14ac:dyDescent="0.25">
      <c r="A52" s="48" t="str">
        <f>IF('Transfer Definitions'!I13&lt;&gt;"y","...",'Population Definitions'!$B$6)</f>
        <v>...</v>
      </c>
      <c r="B52" s="1" t="str">
        <f t="shared" si="0"/>
        <v/>
      </c>
      <c r="C52" s="48" t="str">
        <f>IF('Transfer Definitions'!I13&lt;&gt;"y","",'Population Definitions'!$B$9)</f>
        <v/>
      </c>
      <c r="D52" s="143" t="str">
        <f>IF(NOT('Transfer Definitions'!I13&lt;&gt;"y"),"Number","")</f>
        <v/>
      </c>
      <c r="E52" s="143" t="str">
        <f>IF(NOT('Transfer Definitions'!I13&lt;&gt;"y"),IF(SUMPRODUCT(--(G52:Y52&lt;&gt;""))=0,0,"N.A."),"")</f>
        <v/>
      </c>
      <c r="F52" s="48" t="str">
        <f>IF(NOT('Transfer Definitions'!I13&lt;&gt;"y"),"OR","")</f>
        <v/>
      </c>
    </row>
    <row r="53" spans="1:23" x14ac:dyDescent="0.25">
      <c r="A53" s="48" t="str">
        <f>IF('Transfer Definitions'!J13&lt;&gt;"y","...",'Population Definitions'!$B$6)</f>
        <v>...</v>
      </c>
      <c r="B53" s="1" t="str">
        <f t="shared" si="0"/>
        <v/>
      </c>
      <c r="C53" s="48" t="str">
        <f>IF('Transfer Definitions'!J13&lt;&gt;"y","",'Population Definitions'!$B$10)</f>
        <v/>
      </c>
      <c r="D53" s="143" t="str">
        <f>IF(NOT('Transfer Definitions'!J13&lt;&gt;"y"),"Number","")</f>
        <v/>
      </c>
      <c r="E53" s="143" t="str">
        <f>IF(NOT('Transfer Definitions'!J13&lt;&gt;"y"),IF(SUMPRODUCT(--(G53:Y53&lt;&gt;""))=0,0,"N.A."),"")</f>
        <v/>
      </c>
      <c r="F53" s="48" t="str">
        <f>IF(NOT('Transfer Definitions'!J13&lt;&gt;"y"),"OR","")</f>
        <v/>
      </c>
    </row>
    <row r="54" spans="1:23" x14ac:dyDescent="0.25">
      <c r="A54" s="48" t="str">
        <f>IF('Transfer Definitions'!K13&lt;&gt;"y","...",'Population Definitions'!$B$6)</f>
        <v>...</v>
      </c>
      <c r="B54" s="1" t="str">
        <f t="shared" si="0"/>
        <v/>
      </c>
      <c r="C54" s="48" t="str">
        <f>IF('Transfer Definitions'!K13&lt;&gt;"y","",'Population Definitions'!$B$11)</f>
        <v/>
      </c>
      <c r="D54" s="143" t="str">
        <f>IF(NOT('Transfer Definitions'!K13&lt;&gt;"y"),"Number","")</f>
        <v/>
      </c>
      <c r="E54" s="143" t="str">
        <f>IF(NOT('Transfer Definitions'!K13&lt;&gt;"y"),IF(SUMPRODUCT(--(G54:Y54&lt;&gt;""))=0,0,"N.A."),"")</f>
        <v/>
      </c>
      <c r="F54" s="48" t="str">
        <f>IF(NOT('Transfer Definitions'!K13&lt;&gt;"y"),"OR","")</f>
        <v/>
      </c>
    </row>
    <row r="55" spans="1:23" x14ac:dyDescent="0.25">
      <c r="A55" s="48" t="str">
        <f>IF('Transfer Definitions'!L13&lt;&gt;"y","...",'Population Definitions'!$B$6)</f>
        <v>...</v>
      </c>
      <c r="B55" s="1" t="str">
        <f t="shared" si="0"/>
        <v/>
      </c>
      <c r="C55" s="48" t="str">
        <f>IF('Transfer Definitions'!L13&lt;&gt;"y","",'Population Definitions'!$B$12)</f>
        <v/>
      </c>
      <c r="D55" s="143" t="str">
        <f>IF(NOT('Transfer Definitions'!L13&lt;&gt;"y"),"Number","")</f>
        <v/>
      </c>
      <c r="E55" s="143" t="str">
        <f>IF(NOT('Transfer Definitions'!L13&lt;&gt;"y"),IF(SUMPRODUCT(--(G55:Y55&lt;&gt;""))=0,0,"N.A."),"")</f>
        <v/>
      </c>
      <c r="F55" s="48" t="str">
        <f>IF(NOT('Transfer Definitions'!L13&lt;&gt;"y"),"OR","")</f>
        <v/>
      </c>
    </row>
    <row r="56" spans="1:23" x14ac:dyDescent="0.25">
      <c r="A56" s="48" t="str">
        <f>IF('Transfer Definitions'!M13&lt;&gt;"y","...",'Population Definitions'!$B$6)</f>
        <v>...</v>
      </c>
      <c r="B56" s="1" t="str">
        <f t="shared" si="0"/>
        <v/>
      </c>
      <c r="C56" s="48" t="str">
        <f>IF('Transfer Definitions'!M13&lt;&gt;"y","",'Population Definitions'!$B$13)</f>
        <v/>
      </c>
      <c r="D56" s="143" t="str">
        <f>IF(NOT('Transfer Definitions'!M13&lt;&gt;"y"),"Number","")</f>
        <v/>
      </c>
      <c r="E56" s="143" t="str">
        <f>IF(NOT('Transfer Definitions'!M13&lt;&gt;"y"),IF(SUMPRODUCT(--(G56:Y56&lt;&gt;""))=0,0,"N.A."),"")</f>
        <v/>
      </c>
      <c r="F56" s="48" t="str">
        <f>IF(NOT('Transfer Definitions'!M13&lt;&gt;"y"),"OR","")</f>
        <v/>
      </c>
    </row>
    <row r="57" spans="1:23" x14ac:dyDescent="0.25">
      <c r="A57" s="48" t="str">
        <f>IF('Transfer Definitions'!B14&lt;&gt;"y","...",'Population Definitions'!$B$7)</f>
        <v>...</v>
      </c>
      <c r="B57" s="1" t="str">
        <f t="shared" si="0"/>
        <v/>
      </c>
      <c r="C57" s="48" t="str">
        <f>IF('Transfer Definitions'!B14&lt;&gt;"y","",'Population Definitions'!$B$2)</f>
        <v/>
      </c>
      <c r="D57" s="143" t="str">
        <f>IF(NOT('Transfer Definitions'!B14&lt;&gt;"y"),"Number","")</f>
        <v/>
      </c>
      <c r="E57" s="143" t="str">
        <f>IF(NOT('Transfer Definitions'!B14&lt;&gt;"y"),IF(SUMPRODUCT(--(G57:Y57&lt;&gt;""))=0,0,"N.A."),"")</f>
        <v/>
      </c>
      <c r="F57" s="48" t="str">
        <f>IF(NOT('Transfer Definitions'!B14&lt;&gt;"y"),"OR","")</f>
        <v/>
      </c>
    </row>
    <row r="58" spans="1:23" x14ac:dyDescent="0.25">
      <c r="A58" s="48" t="str">
        <f>IF('Transfer Definitions'!C14&lt;&gt;"y","...",'Population Definitions'!$B$7)</f>
        <v>...</v>
      </c>
      <c r="B58" s="1" t="str">
        <f t="shared" si="0"/>
        <v/>
      </c>
      <c r="C58" s="48" t="str">
        <f>IF('Transfer Definitions'!C14&lt;&gt;"y","",'Population Definitions'!$B$3)</f>
        <v/>
      </c>
      <c r="D58" s="143" t="str">
        <f>IF(NOT('Transfer Definitions'!C14&lt;&gt;"y"),"Number","")</f>
        <v/>
      </c>
      <c r="E58" s="143" t="str">
        <f>IF(NOT('Transfer Definitions'!C14&lt;&gt;"y"),IF(SUMPRODUCT(--(G58:Y58&lt;&gt;""))=0,0,"N.A."),"")</f>
        <v/>
      </c>
      <c r="F58" s="48" t="str">
        <f>IF(NOT('Transfer Definitions'!C14&lt;&gt;"y"),"OR","")</f>
        <v/>
      </c>
    </row>
    <row r="59" spans="1:23" x14ac:dyDescent="0.25">
      <c r="A59" s="48" t="str">
        <f>IF('Transfer Definitions'!D14&lt;&gt;"y","...",'Population Definitions'!$B$7)</f>
        <v>...</v>
      </c>
      <c r="B59" s="1" t="str">
        <f t="shared" si="0"/>
        <v/>
      </c>
      <c r="C59" s="48" t="str">
        <f>IF('Transfer Definitions'!D14&lt;&gt;"y","",'Population Definitions'!$B$4)</f>
        <v/>
      </c>
      <c r="D59" s="143" t="str">
        <f>IF(NOT('Transfer Definitions'!D14&lt;&gt;"y"),"Number","")</f>
        <v/>
      </c>
      <c r="E59" s="143" t="str">
        <f>IF(NOT('Transfer Definitions'!D14&lt;&gt;"y"),IF(SUMPRODUCT(--(G59:Y59&lt;&gt;""))=0,0,"N.A."),"")</f>
        <v/>
      </c>
      <c r="F59" s="48" t="str">
        <f>IF(NOT('Transfer Definitions'!D14&lt;&gt;"y"),"OR","")</f>
        <v/>
      </c>
    </row>
    <row r="60" spans="1:23" x14ac:dyDescent="0.25">
      <c r="A60" s="48" t="str">
        <f>IF('Transfer Definitions'!E14&lt;&gt;"y","...",'Population Definitions'!$B$7)</f>
        <v>...</v>
      </c>
      <c r="B60" s="1" t="str">
        <f t="shared" si="0"/>
        <v/>
      </c>
      <c r="C60" s="48" t="str">
        <f>IF('Transfer Definitions'!E14&lt;&gt;"y","",'Population Definitions'!$B$5)</f>
        <v/>
      </c>
      <c r="D60" s="143" t="str">
        <f>IF(NOT('Transfer Definitions'!E14&lt;&gt;"y"),"Number","")</f>
        <v/>
      </c>
      <c r="E60" s="143" t="str">
        <f>IF(NOT('Transfer Definitions'!E14&lt;&gt;"y"),IF(SUMPRODUCT(--(G60:Y60&lt;&gt;""))=0,0,"N.A."),"")</f>
        <v/>
      </c>
      <c r="F60" s="48" t="str">
        <f>IF(NOT('Transfer Definitions'!E14&lt;&gt;"y"),"OR","")</f>
        <v/>
      </c>
    </row>
    <row r="61" spans="1:23" x14ac:dyDescent="0.25">
      <c r="A61" s="48" t="str">
        <f>IF('Transfer Definitions'!F14&lt;&gt;"y","...",'Population Definitions'!$B$7)</f>
        <v>...</v>
      </c>
      <c r="B61" s="1" t="str">
        <f t="shared" si="0"/>
        <v/>
      </c>
      <c r="C61" s="48" t="str">
        <f>IF('Transfer Definitions'!F14&lt;&gt;"y","",'Population Definitions'!$B$6)</f>
        <v/>
      </c>
      <c r="D61" s="143" t="str">
        <f>IF(NOT('Transfer Definitions'!F14&lt;&gt;"y"),"Number","")</f>
        <v/>
      </c>
      <c r="E61" s="143" t="str">
        <f>IF(NOT('Transfer Definitions'!F14&lt;&gt;"y"),IF(SUMPRODUCT(--(G61:Y61&lt;&gt;""))=0,0,"N.A."),"")</f>
        <v/>
      </c>
      <c r="F61" s="48" t="str">
        <f>IF(NOT('Transfer Definitions'!F14&lt;&gt;"y"),"OR","")</f>
        <v/>
      </c>
    </row>
    <row r="62" spans="1:23" x14ac:dyDescent="0.25">
      <c r="A62" s="48" t="str">
        <f>IF('Transfer Definitions'!H14&lt;&gt;"y","...",'Population Definitions'!$B$7)</f>
        <v>...</v>
      </c>
      <c r="B62" s="1" t="str">
        <f t="shared" si="0"/>
        <v/>
      </c>
      <c r="C62" s="48" t="str">
        <f>IF('Transfer Definitions'!H14&lt;&gt;"y","",'Population Definitions'!$B$8)</f>
        <v/>
      </c>
      <c r="D62" s="143" t="str">
        <f>IF(NOT('Transfer Definitions'!H14&lt;&gt;"y"),"Number","")</f>
        <v/>
      </c>
      <c r="E62" s="143" t="str">
        <f>IF(NOT('Transfer Definitions'!H14&lt;&gt;"y"),IF(SUMPRODUCT(--(G62:Y62&lt;&gt;""))=0,0,"N.A."),"")</f>
        <v/>
      </c>
      <c r="F62" s="48" t="str">
        <f>IF(NOT('Transfer Definitions'!H14&lt;&gt;"y"),"OR","")</f>
        <v/>
      </c>
    </row>
    <row r="63" spans="1:23" x14ac:dyDescent="0.25">
      <c r="A63" s="48" t="str">
        <f>IF('Transfer Definitions'!I14&lt;&gt;"y","...",'Population Definitions'!$B$7)</f>
        <v>...</v>
      </c>
      <c r="B63" s="1" t="str">
        <f t="shared" si="0"/>
        <v/>
      </c>
      <c r="C63" s="48" t="str">
        <f>IF('Transfer Definitions'!I14&lt;&gt;"y","",'Population Definitions'!$B$9)</f>
        <v/>
      </c>
      <c r="D63" s="143" t="str">
        <f>IF(NOT('Transfer Definitions'!I14&lt;&gt;"y"),"Number","")</f>
        <v/>
      </c>
      <c r="E63" s="143" t="str">
        <f>IF(NOT('Transfer Definitions'!I14&lt;&gt;"y"),IF(SUMPRODUCT(--(G63:Y63&lt;&gt;""))=0,0,"N.A."),"")</f>
        <v/>
      </c>
      <c r="F63" s="48" t="str">
        <f>IF(NOT('Transfer Definitions'!I14&lt;&gt;"y"),"OR","")</f>
        <v/>
      </c>
    </row>
    <row r="64" spans="1:23" x14ac:dyDescent="0.25">
      <c r="A64" s="48" t="str">
        <f>IF('Transfer Definitions'!J14&lt;&gt;"y","...",'Population Definitions'!$B$7)</f>
        <v>...</v>
      </c>
      <c r="B64" s="1" t="str">
        <f t="shared" si="0"/>
        <v/>
      </c>
      <c r="C64" s="48" t="str">
        <f>IF('Transfer Definitions'!J14&lt;&gt;"y","",'Population Definitions'!$B$10)</f>
        <v/>
      </c>
      <c r="D64" s="143" t="str">
        <f>IF(NOT('Transfer Definitions'!J14&lt;&gt;"y"),"Number","")</f>
        <v/>
      </c>
      <c r="E64" s="143" t="str">
        <f>IF(NOT('Transfer Definitions'!J14&lt;&gt;"y"),IF(SUMPRODUCT(--(G64:Y64&lt;&gt;""))=0,0,"N.A."),"")</f>
        <v/>
      </c>
      <c r="F64" s="48" t="str">
        <f>IF(NOT('Transfer Definitions'!J14&lt;&gt;"y"),"OR","")</f>
        <v/>
      </c>
    </row>
    <row r="65" spans="1:6" x14ac:dyDescent="0.25">
      <c r="A65" s="48" t="str">
        <f>IF('Transfer Definitions'!K14&lt;&gt;"y","...",'Population Definitions'!$B$7)</f>
        <v>...</v>
      </c>
      <c r="B65" s="1" t="str">
        <f t="shared" si="0"/>
        <v/>
      </c>
      <c r="C65" s="48" t="str">
        <f>IF('Transfer Definitions'!K14&lt;&gt;"y","",'Population Definitions'!$B$11)</f>
        <v/>
      </c>
      <c r="D65" s="143" t="str">
        <f>IF(NOT('Transfer Definitions'!K14&lt;&gt;"y"),"Number","")</f>
        <v/>
      </c>
      <c r="E65" s="143" t="str">
        <f>IF(NOT('Transfer Definitions'!K14&lt;&gt;"y"),IF(SUMPRODUCT(--(G65:Y65&lt;&gt;""))=0,0,"N.A."),"")</f>
        <v/>
      </c>
      <c r="F65" s="48" t="str">
        <f>IF(NOT('Transfer Definitions'!K14&lt;&gt;"y"),"OR","")</f>
        <v/>
      </c>
    </row>
    <row r="66" spans="1:6" x14ac:dyDescent="0.25">
      <c r="A66" s="48" t="str">
        <f>IF('Transfer Definitions'!L14&lt;&gt;"y","...",'Population Definitions'!$B$7)</f>
        <v>...</v>
      </c>
      <c r="B66" s="1" t="str">
        <f t="shared" ref="B66:B129" si="1">IF(C66="","","---&gt;")</f>
        <v/>
      </c>
      <c r="C66" s="48" t="str">
        <f>IF('Transfer Definitions'!L14&lt;&gt;"y","",'Population Definitions'!$B$12)</f>
        <v/>
      </c>
      <c r="D66" s="143" t="str">
        <f>IF(NOT('Transfer Definitions'!L14&lt;&gt;"y"),"Number","")</f>
        <v/>
      </c>
      <c r="E66" s="143" t="str">
        <f>IF(NOT('Transfer Definitions'!L14&lt;&gt;"y"),IF(SUMPRODUCT(--(G66:Y66&lt;&gt;""))=0,0,"N.A."),"")</f>
        <v/>
      </c>
      <c r="F66" s="48" t="str">
        <f>IF(NOT('Transfer Definitions'!L14&lt;&gt;"y"),"OR","")</f>
        <v/>
      </c>
    </row>
    <row r="67" spans="1:6" x14ac:dyDescent="0.25">
      <c r="A67" s="48" t="str">
        <f>IF('Transfer Definitions'!M14&lt;&gt;"y","...",'Population Definitions'!$B$7)</f>
        <v>...</v>
      </c>
      <c r="B67" s="1" t="str">
        <f t="shared" si="1"/>
        <v/>
      </c>
      <c r="C67" s="48" t="str">
        <f>IF('Transfer Definitions'!M14&lt;&gt;"y","",'Population Definitions'!$B$13)</f>
        <v/>
      </c>
      <c r="D67" s="143" t="str">
        <f>IF(NOT('Transfer Definitions'!M14&lt;&gt;"y"),"Number","")</f>
        <v/>
      </c>
      <c r="E67" s="143" t="str">
        <f>IF(NOT('Transfer Definitions'!M14&lt;&gt;"y"),IF(SUMPRODUCT(--(G67:Y67&lt;&gt;""))=0,0,"N.A."),"")</f>
        <v/>
      </c>
      <c r="F67" s="48" t="str">
        <f>IF(NOT('Transfer Definitions'!M14&lt;&gt;"y"),"OR","")</f>
        <v/>
      </c>
    </row>
    <row r="68" spans="1:6" x14ac:dyDescent="0.25">
      <c r="A68" s="48" t="str">
        <f>IF('Transfer Definitions'!B15&lt;&gt;"y","...",'Population Definitions'!$B$8)</f>
        <v>...</v>
      </c>
      <c r="B68" s="1" t="str">
        <f t="shared" si="1"/>
        <v/>
      </c>
      <c r="C68" s="48" t="str">
        <f>IF('Transfer Definitions'!B15&lt;&gt;"y","",'Population Definitions'!$B$2)</f>
        <v/>
      </c>
      <c r="D68" s="143" t="str">
        <f>IF(NOT('Transfer Definitions'!B15&lt;&gt;"y"),"Number","")</f>
        <v/>
      </c>
      <c r="E68" s="143" t="str">
        <f>IF(NOT('Transfer Definitions'!B15&lt;&gt;"y"),IF(SUMPRODUCT(--(G68:Y68&lt;&gt;""))=0,0,"N.A."),"")</f>
        <v/>
      </c>
      <c r="F68" s="48" t="str">
        <f>IF(NOT('Transfer Definitions'!B15&lt;&gt;"y"),"OR","")</f>
        <v/>
      </c>
    </row>
    <row r="69" spans="1:6" x14ac:dyDescent="0.25">
      <c r="A69" s="48" t="str">
        <f>IF('Transfer Definitions'!C15&lt;&gt;"y","...",'Population Definitions'!$B$8)</f>
        <v>...</v>
      </c>
      <c r="B69" s="1" t="str">
        <f t="shared" si="1"/>
        <v/>
      </c>
      <c r="C69" s="48" t="str">
        <f>IF('Transfer Definitions'!C15&lt;&gt;"y","",'Population Definitions'!$B$3)</f>
        <v/>
      </c>
      <c r="D69" s="143" t="str">
        <f>IF(NOT('Transfer Definitions'!C15&lt;&gt;"y"),"Number","")</f>
        <v/>
      </c>
      <c r="E69" s="143" t="str">
        <f>IF(NOT('Transfer Definitions'!C15&lt;&gt;"y"),IF(SUMPRODUCT(--(G69:Y69&lt;&gt;""))=0,0,"N.A."),"")</f>
        <v/>
      </c>
      <c r="F69" s="48" t="str">
        <f>IF(NOT('Transfer Definitions'!C15&lt;&gt;"y"),"OR","")</f>
        <v/>
      </c>
    </row>
    <row r="70" spans="1:6" x14ac:dyDescent="0.25">
      <c r="A70" s="48" t="str">
        <f>IF('Transfer Definitions'!D15&lt;&gt;"y","...",'Population Definitions'!$B$8)</f>
        <v>...</v>
      </c>
      <c r="B70" s="1" t="str">
        <f t="shared" si="1"/>
        <v/>
      </c>
      <c r="C70" s="48" t="str">
        <f>IF('Transfer Definitions'!D15&lt;&gt;"y","",'Population Definitions'!$B$4)</f>
        <v/>
      </c>
      <c r="D70" s="143" t="str">
        <f>IF(NOT('Transfer Definitions'!D15&lt;&gt;"y"),"Number","")</f>
        <v/>
      </c>
      <c r="E70" s="143" t="str">
        <f>IF(NOT('Transfer Definitions'!D15&lt;&gt;"y"),IF(SUMPRODUCT(--(G70:Y70&lt;&gt;""))=0,0,"N.A."),"")</f>
        <v/>
      </c>
      <c r="F70" s="48" t="str">
        <f>IF(NOT('Transfer Definitions'!D15&lt;&gt;"y"),"OR","")</f>
        <v/>
      </c>
    </row>
    <row r="71" spans="1:6" x14ac:dyDescent="0.25">
      <c r="A71" s="48" t="str">
        <f>IF('Transfer Definitions'!E15&lt;&gt;"y","...",'Population Definitions'!$B$8)</f>
        <v>...</v>
      </c>
      <c r="B71" s="1" t="str">
        <f t="shared" si="1"/>
        <v/>
      </c>
      <c r="C71" s="48" t="str">
        <f>IF('Transfer Definitions'!E15&lt;&gt;"y","",'Population Definitions'!$B$5)</f>
        <v/>
      </c>
      <c r="D71" s="143" t="str">
        <f>IF(NOT('Transfer Definitions'!E15&lt;&gt;"y"),"Number","")</f>
        <v/>
      </c>
      <c r="E71" s="143" t="str">
        <f>IF(NOT('Transfer Definitions'!E15&lt;&gt;"y"),IF(SUMPRODUCT(--(G71:Y71&lt;&gt;""))=0,0,"N.A."),"")</f>
        <v/>
      </c>
      <c r="F71" s="48" t="str">
        <f>IF(NOT('Transfer Definitions'!E15&lt;&gt;"y"),"OR","")</f>
        <v/>
      </c>
    </row>
    <row r="72" spans="1:6" x14ac:dyDescent="0.25">
      <c r="A72" s="48" t="str">
        <f>IF('Transfer Definitions'!F15&lt;&gt;"y","...",'Population Definitions'!$B$8)</f>
        <v>...</v>
      </c>
      <c r="B72" s="1" t="str">
        <f t="shared" si="1"/>
        <v/>
      </c>
      <c r="C72" s="48" t="str">
        <f>IF('Transfer Definitions'!F15&lt;&gt;"y","",'Population Definitions'!$B$6)</f>
        <v/>
      </c>
      <c r="D72" s="143" t="str">
        <f>IF(NOT('Transfer Definitions'!F15&lt;&gt;"y"),"Number","")</f>
        <v/>
      </c>
      <c r="E72" s="143" t="str">
        <f>IF(NOT('Transfer Definitions'!F15&lt;&gt;"y"),IF(SUMPRODUCT(--(G72:Y72&lt;&gt;""))=0,0,"N.A."),"")</f>
        <v/>
      </c>
      <c r="F72" s="48" t="str">
        <f>IF(NOT('Transfer Definitions'!F15&lt;&gt;"y"),"OR","")</f>
        <v/>
      </c>
    </row>
    <row r="73" spans="1:6" x14ac:dyDescent="0.25">
      <c r="A73" s="48" t="str">
        <f>IF('Transfer Definitions'!G15&lt;&gt;"y","...",'Population Definitions'!$B$8)</f>
        <v>...</v>
      </c>
      <c r="B73" s="1" t="str">
        <f t="shared" si="1"/>
        <v/>
      </c>
      <c r="C73" s="48" t="str">
        <f>IF('Transfer Definitions'!G15&lt;&gt;"y","",'Population Definitions'!$B$7)</f>
        <v/>
      </c>
      <c r="D73" s="143" t="str">
        <f>IF(NOT('Transfer Definitions'!G15&lt;&gt;"y"),"Number","")</f>
        <v/>
      </c>
      <c r="E73" s="143" t="str">
        <f>IF(NOT('Transfer Definitions'!G15&lt;&gt;"y"),IF(SUMPRODUCT(--(G73:Y73&lt;&gt;""))=0,0,"N.A."),"")</f>
        <v/>
      </c>
      <c r="F73" s="48" t="str">
        <f>IF(NOT('Transfer Definitions'!G15&lt;&gt;"y"),"OR","")</f>
        <v/>
      </c>
    </row>
    <row r="74" spans="1:6" x14ac:dyDescent="0.25">
      <c r="A74" s="48" t="str">
        <f>IF('Transfer Definitions'!I15&lt;&gt;"y","...",'Population Definitions'!$B$8)</f>
        <v>...</v>
      </c>
      <c r="B74" s="1" t="str">
        <f t="shared" si="1"/>
        <v/>
      </c>
      <c r="C74" s="48" t="str">
        <f>IF('Transfer Definitions'!I15&lt;&gt;"y","",'Population Definitions'!$B$9)</f>
        <v/>
      </c>
      <c r="D74" s="143" t="str">
        <f>IF(NOT('Transfer Definitions'!I15&lt;&gt;"y"),"Number","")</f>
        <v/>
      </c>
      <c r="E74" s="143" t="str">
        <f>IF(NOT('Transfer Definitions'!I15&lt;&gt;"y"),IF(SUMPRODUCT(--(G74:Y74&lt;&gt;""))=0,0,"N.A."),"")</f>
        <v/>
      </c>
      <c r="F74" s="48" t="str">
        <f>IF(NOT('Transfer Definitions'!I15&lt;&gt;"y"),"OR","")</f>
        <v/>
      </c>
    </row>
    <row r="75" spans="1:6" x14ac:dyDescent="0.25">
      <c r="A75" s="48" t="str">
        <f>IF('Transfer Definitions'!J15&lt;&gt;"y","...",'Population Definitions'!$B$8)</f>
        <v>...</v>
      </c>
      <c r="B75" s="1" t="str">
        <f t="shared" si="1"/>
        <v/>
      </c>
      <c r="C75" s="48" t="str">
        <f>IF('Transfer Definitions'!J15&lt;&gt;"y","",'Population Definitions'!$B$10)</f>
        <v/>
      </c>
      <c r="D75" s="143" t="str">
        <f>IF(NOT('Transfer Definitions'!J15&lt;&gt;"y"),"Number","")</f>
        <v/>
      </c>
      <c r="E75" s="143" t="str">
        <f>IF(NOT('Transfer Definitions'!J15&lt;&gt;"y"),IF(SUMPRODUCT(--(G75:Y75&lt;&gt;""))=0,0,"N.A."),"")</f>
        <v/>
      </c>
      <c r="F75" s="48" t="str">
        <f>IF(NOT('Transfer Definitions'!J15&lt;&gt;"y"),"OR","")</f>
        <v/>
      </c>
    </row>
    <row r="76" spans="1:6" x14ac:dyDescent="0.25">
      <c r="A76" s="48" t="str">
        <f>IF('Transfer Definitions'!K15&lt;&gt;"y","...",'Population Definitions'!$B$8)</f>
        <v>...</v>
      </c>
      <c r="B76" s="1" t="str">
        <f t="shared" si="1"/>
        <v/>
      </c>
      <c r="C76" s="48" t="str">
        <f>IF('Transfer Definitions'!K15&lt;&gt;"y","",'Population Definitions'!$B$11)</f>
        <v/>
      </c>
      <c r="D76" s="143" t="str">
        <f>IF(NOT('Transfer Definitions'!K15&lt;&gt;"y"),"Number","")</f>
        <v/>
      </c>
      <c r="E76" s="143" t="str">
        <f>IF(NOT('Transfer Definitions'!K15&lt;&gt;"y"),IF(SUMPRODUCT(--(G76:Y76&lt;&gt;""))=0,0,"N.A."),"")</f>
        <v/>
      </c>
      <c r="F76" s="48" t="str">
        <f>IF(NOT('Transfer Definitions'!K15&lt;&gt;"y"),"OR","")</f>
        <v/>
      </c>
    </row>
    <row r="77" spans="1:6" x14ac:dyDescent="0.25">
      <c r="A77" s="48" t="str">
        <f>IF('Transfer Definitions'!L15&lt;&gt;"y","...",'Population Definitions'!$B$8)</f>
        <v>...</v>
      </c>
      <c r="B77" s="1" t="str">
        <f t="shared" si="1"/>
        <v/>
      </c>
      <c r="C77" s="48" t="str">
        <f>IF('Transfer Definitions'!L15&lt;&gt;"y","",'Population Definitions'!$B$12)</f>
        <v/>
      </c>
      <c r="D77" s="143" t="str">
        <f>IF(NOT('Transfer Definitions'!L15&lt;&gt;"y"),"Number","")</f>
        <v/>
      </c>
      <c r="E77" s="143" t="str">
        <f>IF(NOT('Transfer Definitions'!L15&lt;&gt;"y"),IF(SUMPRODUCT(--(G77:Y77&lt;&gt;""))=0,0,"N.A."),"")</f>
        <v/>
      </c>
      <c r="F77" s="48" t="str">
        <f>IF(NOT('Transfer Definitions'!L15&lt;&gt;"y"),"OR","")</f>
        <v/>
      </c>
    </row>
    <row r="78" spans="1:6" x14ac:dyDescent="0.25">
      <c r="A78" s="48" t="str">
        <f>IF('Transfer Definitions'!M15&lt;&gt;"y","...",'Population Definitions'!$B$8)</f>
        <v>...</v>
      </c>
      <c r="B78" s="1" t="str">
        <f t="shared" si="1"/>
        <v/>
      </c>
      <c r="C78" s="48" t="str">
        <f>IF('Transfer Definitions'!M15&lt;&gt;"y","",'Population Definitions'!$B$13)</f>
        <v/>
      </c>
      <c r="D78" s="143" t="str">
        <f>IF(NOT('Transfer Definitions'!M15&lt;&gt;"y"),"Number","")</f>
        <v/>
      </c>
      <c r="E78" s="143" t="str">
        <f>IF(NOT('Transfer Definitions'!M15&lt;&gt;"y"),IF(SUMPRODUCT(--(G78:Y78&lt;&gt;""))=0,0,"N.A."),"")</f>
        <v/>
      </c>
      <c r="F78" s="48" t="str">
        <f>IF(NOT('Transfer Definitions'!M15&lt;&gt;"y"),"OR","")</f>
        <v/>
      </c>
    </row>
    <row r="79" spans="1:6" x14ac:dyDescent="0.25">
      <c r="A79" s="48" t="str">
        <f>IF('Transfer Definitions'!B16&lt;&gt;"y","...",'Population Definitions'!$B$9)</f>
        <v>...</v>
      </c>
      <c r="B79" s="1" t="str">
        <f t="shared" si="1"/>
        <v/>
      </c>
      <c r="C79" s="48" t="str">
        <f>IF('Transfer Definitions'!B16&lt;&gt;"y","",'Population Definitions'!$B$2)</f>
        <v/>
      </c>
      <c r="D79" s="143" t="str">
        <f>IF(NOT('Transfer Definitions'!B16&lt;&gt;"y"),"Number","")</f>
        <v/>
      </c>
      <c r="E79" s="143" t="str">
        <f>IF(NOT('Transfer Definitions'!B16&lt;&gt;"y"),IF(SUMPRODUCT(--(G79:Y79&lt;&gt;""))=0,0,"N.A."),"")</f>
        <v/>
      </c>
      <c r="F79" s="48" t="str">
        <f>IF(NOT('Transfer Definitions'!B16&lt;&gt;"y"),"OR","")</f>
        <v/>
      </c>
    </row>
    <row r="80" spans="1:6" x14ac:dyDescent="0.25">
      <c r="A80" s="48" t="str">
        <f>IF('Transfer Definitions'!C16&lt;&gt;"y","...",'Population Definitions'!$B$9)</f>
        <v>...</v>
      </c>
      <c r="B80" s="1" t="str">
        <f t="shared" si="1"/>
        <v/>
      </c>
      <c r="C80" s="48" t="str">
        <f>IF('Transfer Definitions'!C16&lt;&gt;"y","",'Population Definitions'!$B$3)</f>
        <v/>
      </c>
      <c r="D80" s="143" t="str">
        <f>IF(NOT('Transfer Definitions'!C16&lt;&gt;"y"),"Number","")</f>
        <v/>
      </c>
      <c r="E80" s="143" t="str">
        <f>IF(NOT('Transfer Definitions'!C16&lt;&gt;"y"),IF(SUMPRODUCT(--(G80:Y80&lt;&gt;""))=0,0,"N.A."),"")</f>
        <v/>
      </c>
      <c r="F80" s="48" t="str">
        <f>IF(NOT('Transfer Definitions'!C16&lt;&gt;"y"),"OR","")</f>
        <v/>
      </c>
    </row>
    <row r="81" spans="1:6" x14ac:dyDescent="0.25">
      <c r="A81" s="48" t="str">
        <f>IF('Transfer Definitions'!D16&lt;&gt;"y","...",'Population Definitions'!$B$9)</f>
        <v>...</v>
      </c>
      <c r="B81" s="1" t="str">
        <f t="shared" si="1"/>
        <v/>
      </c>
      <c r="C81" s="48" t="str">
        <f>IF('Transfer Definitions'!D16&lt;&gt;"y","",'Population Definitions'!$B$4)</f>
        <v/>
      </c>
      <c r="D81" s="143" t="str">
        <f>IF(NOT('Transfer Definitions'!D16&lt;&gt;"y"),"Number","")</f>
        <v/>
      </c>
      <c r="E81" s="143" t="str">
        <f>IF(NOT('Transfer Definitions'!D16&lt;&gt;"y"),IF(SUMPRODUCT(--(G81:Y81&lt;&gt;""))=0,0,"N.A."),"")</f>
        <v/>
      </c>
      <c r="F81" s="48" t="str">
        <f>IF(NOT('Transfer Definitions'!D16&lt;&gt;"y"),"OR","")</f>
        <v/>
      </c>
    </row>
    <row r="82" spans="1:6" x14ac:dyDescent="0.25">
      <c r="A82" s="48" t="str">
        <f>IF('Transfer Definitions'!E16&lt;&gt;"y","...",'Population Definitions'!$B$9)</f>
        <v>...</v>
      </c>
      <c r="B82" s="1" t="str">
        <f t="shared" si="1"/>
        <v/>
      </c>
      <c r="C82" s="48" t="str">
        <f>IF('Transfer Definitions'!E16&lt;&gt;"y","",'Population Definitions'!$B$5)</f>
        <v/>
      </c>
      <c r="D82" s="143" t="str">
        <f>IF(NOT('Transfer Definitions'!E16&lt;&gt;"y"),"Number","")</f>
        <v/>
      </c>
      <c r="E82" s="143" t="str">
        <f>IF(NOT('Transfer Definitions'!E16&lt;&gt;"y"),IF(SUMPRODUCT(--(G82:Y82&lt;&gt;""))=0,0,"N.A."),"")</f>
        <v/>
      </c>
      <c r="F82" s="48" t="str">
        <f>IF(NOT('Transfer Definitions'!E16&lt;&gt;"y"),"OR","")</f>
        <v/>
      </c>
    </row>
    <row r="83" spans="1:6" x14ac:dyDescent="0.25">
      <c r="A83" s="48" t="str">
        <f>IF('Transfer Definitions'!F16&lt;&gt;"y","...",'Population Definitions'!$B$9)</f>
        <v>...</v>
      </c>
      <c r="B83" s="1" t="str">
        <f t="shared" si="1"/>
        <v/>
      </c>
      <c r="C83" s="48" t="str">
        <f>IF('Transfer Definitions'!F16&lt;&gt;"y","",'Population Definitions'!$B$6)</f>
        <v/>
      </c>
      <c r="D83" s="143" t="str">
        <f>IF(NOT('Transfer Definitions'!F16&lt;&gt;"y"),"Number","")</f>
        <v/>
      </c>
      <c r="E83" s="143" t="str">
        <f>IF(NOT('Transfer Definitions'!F16&lt;&gt;"y"),IF(SUMPRODUCT(--(G83:Y83&lt;&gt;""))=0,0,"N.A."),"")</f>
        <v/>
      </c>
      <c r="F83" s="48" t="str">
        <f>IF(NOT('Transfer Definitions'!F16&lt;&gt;"y"),"OR","")</f>
        <v/>
      </c>
    </row>
    <row r="84" spans="1:6" x14ac:dyDescent="0.25">
      <c r="A84" s="48" t="str">
        <f>IF('Transfer Definitions'!G16&lt;&gt;"y","...",'Population Definitions'!$B$9)</f>
        <v>...</v>
      </c>
      <c r="B84" s="1" t="str">
        <f t="shared" si="1"/>
        <v/>
      </c>
      <c r="C84" s="48" t="str">
        <f>IF('Transfer Definitions'!G16&lt;&gt;"y","",'Population Definitions'!$B$7)</f>
        <v/>
      </c>
      <c r="D84" s="143" t="str">
        <f>IF(NOT('Transfer Definitions'!G16&lt;&gt;"y"),"Number","")</f>
        <v/>
      </c>
      <c r="E84" s="143" t="str">
        <f>IF(NOT('Transfer Definitions'!G16&lt;&gt;"y"),IF(SUMPRODUCT(--(G84:Y84&lt;&gt;""))=0,0,"N.A."),"")</f>
        <v/>
      </c>
      <c r="F84" s="48" t="str">
        <f>IF(NOT('Transfer Definitions'!G16&lt;&gt;"y"),"OR","")</f>
        <v/>
      </c>
    </row>
    <row r="85" spans="1:6" x14ac:dyDescent="0.25">
      <c r="A85" s="48" t="str">
        <f>IF('Transfer Definitions'!H16&lt;&gt;"y","...",'Population Definitions'!$B$9)</f>
        <v>...</v>
      </c>
      <c r="B85" s="1" t="str">
        <f t="shared" si="1"/>
        <v/>
      </c>
      <c r="C85" s="48" t="str">
        <f>IF('Transfer Definitions'!H16&lt;&gt;"y","",'Population Definitions'!$B$8)</f>
        <v/>
      </c>
      <c r="D85" s="143" t="str">
        <f>IF(NOT('Transfer Definitions'!H16&lt;&gt;"y"),"Number","")</f>
        <v/>
      </c>
      <c r="E85" s="143" t="str">
        <f>IF(NOT('Transfer Definitions'!H16&lt;&gt;"y"),IF(SUMPRODUCT(--(G85:Y85&lt;&gt;""))=0,0,"N.A."),"")</f>
        <v/>
      </c>
      <c r="F85" s="48" t="str">
        <f>IF(NOT('Transfer Definitions'!H16&lt;&gt;"y"),"OR","")</f>
        <v/>
      </c>
    </row>
    <row r="86" spans="1:6" x14ac:dyDescent="0.25">
      <c r="A86" s="48" t="str">
        <f>IF('Transfer Definitions'!J16&lt;&gt;"y","...",'Population Definitions'!$B$9)</f>
        <v>...</v>
      </c>
      <c r="B86" s="1" t="str">
        <f t="shared" si="1"/>
        <v/>
      </c>
      <c r="C86" s="48" t="str">
        <f>IF('Transfer Definitions'!J16&lt;&gt;"y","",'Population Definitions'!$B$10)</f>
        <v/>
      </c>
      <c r="D86" s="143" t="str">
        <f>IF(NOT('Transfer Definitions'!J16&lt;&gt;"y"),"Number","")</f>
        <v/>
      </c>
      <c r="E86" s="143" t="str">
        <f>IF(NOT('Transfer Definitions'!J16&lt;&gt;"y"),IF(SUMPRODUCT(--(G86:Y86&lt;&gt;""))=0,0,"N.A."),"")</f>
        <v/>
      </c>
      <c r="F86" s="48" t="str">
        <f>IF(NOT('Transfer Definitions'!J16&lt;&gt;"y"),"OR","")</f>
        <v/>
      </c>
    </row>
    <row r="87" spans="1:6" x14ac:dyDescent="0.25">
      <c r="A87" s="48" t="str">
        <f>IF('Transfer Definitions'!K16&lt;&gt;"y","...",'Population Definitions'!$B$9)</f>
        <v>...</v>
      </c>
      <c r="B87" s="1" t="str">
        <f t="shared" si="1"/>
        <v/>
      </c>
      <c r="C87" s="48" t="str">
        <f>IF('Transfer Definitions'!K16&lt;&gt;"y","",'Population Definitions'!$B$11)</f>
        <v/>
      </c>
      <c r="D87" s="143" t="str">
        <f>IF(NOT('Transfer Definitions'!K16&lt;&gt;"y"),"Number","")</f>
        <v/>
      </c>
      <c r="E87" s="143" t="str">
        <f>IF(NOT('Transfer Definitions'!K16&lt;&gt;"y"),IF(SUMPRODUCT(--(G87:Y87&lt;&gt;""))=0,0,"N.A."),"")</f>
        <v/>
      </c>
      <c r="F87" s="48" t="str">
        <f>IF(NOT('Transfer Definitions'!K16&lt;&gt;"y"),"OR","")</f>
        <v/>
      </c>
    </row>
    <row r="88" spans="1:6" x14ac:dyDescent="0.25">
      <c r="A88" s="48" t="str">
        <f>IF('Transfer Definitions'!L16&lt;&gt;"y","...",'Population Definitions'!$B$9)</f>
        <v>...</v>
      </c>
      <c r="B88" s="1" t="str">
        <f t="shared" si="1"/>
        <v/>
      </c>
      <c r="C88" s="48" t="str">
        <f>IF('Transfer Definitions'!L16&lt;&gt;"y","",'Population Definitions'!$B$12)</f>
        <v/>
      </c>
      <c r="D88" s="143" t="str">
        <f>IF(NOT('Transfer Definitions'!L16&lt;&gt;"y"),"Number","")</f>
        <v/>
      </c>
      <c r="E88" s="143" t="str">
        <f>IF(NOT('Transfer Definitions'!L16&lt;&gt;"y"),IF(SUMPRODUCT(--(G88:Y88&lt;&gt;""))=0,0,"N.A."),"")</f>
        <v/>
      </c>
      <c r="F88" s="48" t="str">
        <f>IF(NOT('Transfer Definitions'!L16&lt;&gt;"y"),"OR","")</f>
        <v/>
      </c>
    </row>
    <row r="89" spans="1:6" x14ac:dyDescent="0.25">
      <c r="A89" s="48" t="str">
        <f>IF('Transfer Definitions'!M16&lt;&gt;"y","...",'Population Definitions'!$B$9)</f>
        <v>...</v>
      </c>
      <c r="B89" s="1" t="str">
        <f t="shared" si="1"/>
        <v/>
      </c>
      <c r="C89" s="48" t="str">
        <f>IF('Transfer Definitions'!M16&lt;&gt;"y","",'Population Definitions'!$B$13)</f>
        <v/>
      </c>
      <c r="D89" s="143" t="str">
        <f>IF(NOT('Transfer Definitions'!M16&lt;&gt;"y"),"Number","")</f>
        <v/>
      </c>
      <c r="E89" s="143" t="str">
        <f>IF(NOT('Transfer Definitions'!M16&lt;&gt;"y"),IF(SUMPRODUCT(--(G89:Y89&lt;&gt;""))=0,0,"N.A."),"")</f>
        <v/>
      </c>
      <c r="F89" s="48" t="str">
        <f>IF(NOT('Transfer Definitions'!M16&lt;&gt;"y"),"OR","")</f>
        <v/>
      </c>
    </row>
    <row r="90" spans="1:6" x14ac:dyDescent="0.25">
      <c r="A90" s="48" t="str">
        <f>IF('Transfer Definitions'!B17&lt;&gt;"y","...",'Population Definitions'!$B$10)</f>
        <v>...</v>
      </c>
      <c r="B90" s="1" t="str">
        <f t="shared" si="1"/>
        <v/>
      </c>
      <c r="C90" s="48" t="str">
        <f>IF('Transfer Definitions'!B17&lt;&gt;"y","",'Population Definitions'!$B$2)</f>
        <v/>
      </c>
      <c r="D90" s="143" t="str">
        <f>IF(NOT('Transfer Definitions'!B17&lt;&gt;"y"),"Number","")</f>
        <v/>
      </c>
      <c r="E90" s="143" t="str">
        <f>IF(NOT('Transfer Definitions'!B17&lt;&gt;"y"),IF(SUMPRODUCT(--(G90:Y90&lt;&gt;""))=0,0,"N.A."),"")</f>
        <v/>
      </c>
      <c r="F90" s="48" t="str">
        <f>IF(NOT('Transfer Definitions'!B17&lt;&gt;"y"),"OR","")</f>
        <v/>
      </c>
    </row>
    <row r="91" spans="1:6" x14ac:dyDescent="0.25">
      <c r="A91" s="48" t="str">
        <f>IF('Transfer Definitions'!C17&lt;&gt;"y","...",'Population Definitions'!$B$10)</f>
        <v>...</v>
      </c>
      <c r="B91" s="1" t="str">
        <f t="shared" si="1"/>
        <v/>
      </c>
      <c r="C91" s="48" t="str">
        <f>IF('Transfer Definitions'!C17&lt;&gt;"y","",'Population Definitions'!$B$3)</f>
        <v/>
      </c>
      <c r="D91" s="143" t="str">
        <f>IF(NOT('Transfer Definitions'!C17&lt;&gt;"y"),"Number","")</f>
        <v/>
      </c>
      <c r="E91" s="143" t="str">
        <f>IF(NOT('Transfer Definitions'!C17&lt;&gt;"y"),IF(SUMPRODUCT(--(G91:Y91&lt;&gt;""))=0,0,"N.A."),"")</f>
        <v/>
      </c>
      <c r="F91" s="48" t="str">
        <f>IF(NOT('Transfer Definitions'!C17&lt;&gt;"y"),"OR","")</f>
        <v/>
      </c>
    </row>
    <row r="92" spans="1:6" x14ac:dyDescent="0.25">
      <c r="A92" s="48" t="str">
        <f>IF('Transfer Definitions'!D17&lt;&gt;"y","...",'Population Definitions'!$B$10)</f>
        <v>...</v>
      </c>
      <c r="B92" s="1" t="str">
        <f t="shared" si="1"/>
        <v/>
      </c>
      <c r="C92" s="48" t="str">
        <f>IF('Transfer Definitions'!D17&lt;&gt;"y","",'Population Definitions'!$B$4)</f>
        <v/>
      </c>
      <c r="D92" s="143" t="str">
        <f>IF(NOT('Transfer Definitions'!D17&lt;&gt;"y"),"Number","")</f>
        <v/>
      </c>
      <c r="E92" s="143" t="str">
        <f>IF(NOT('Transfer Definitions'!D17&lt;&gt;"y"),IF(SUMPRODUCT(--(G92:Y92&lt;&gt;""))=0,0,"N.A."),"")</f>
        <v/>
      </c>
      <c r="F92" s="48" t="str">
        <f>IF(NOT('Transfer Definitions'!D17&lt;&gt;"y"),"OR","")</f>
        <v/>
      </c>
    </row>
    <row r="93" spans="1:6" x14ac:dyDescent="0.25">
      <c r="A93" s="48" t="str">
        <f>IF('Transfer Definitions'!E17&lt;&gt;"y","...",'Population Definitions'!$B$10)</f>
        <v>...</v>
      </c>
      <c r="B93" s="1" t="str">
        <f t="shared" si="1"/>
        <v/>
      </c>
      <c r="C93" s="48" t="str">
        <f>IF('Transfer Definitions'!E17&lt;&gt;"y","",'Population Definitions'!$B$5)</f>
        <v/>
      </c>
      <c r="D93" s="143" t="str">
        <f>IF(NOT('Transfer Definitions'!E17&lt;&gt;"y"),"Number","")</f>
        <v/>
      </c>
      <c r="E93" s="143" t="str">
        <f>IF(NOT('Transfer Definitions'!E17&lt;&gt;"y"),IF(SUMPRODUCT(--(G93:Y93&lt;&gt;""))=0,0,"N.A."),"")</f>
        <v/>
      </c>
      <c r="F93" s="48" t="str">
        <f>IF(NOT('Transfer Definitions'!E17&lt;&gt;"y"),"OR","")</f>
        <v/>
      </c>
    </row>
    <row r="94" spans="1:6" x14ac:dyDescent="0.25">
      <c r="A94" s="48" t="str">
        <f>IF('Transfer Definitions'!F17&lt;&gt;"y","...",'Population Definitions'!$B$10)</f>
        <v>...</v>
      </c>
      <c r="B94" s="1" t="str">
        <f t="shared" si="1"/>
        <v/>
      </c>
      <c r="C94" s="48" t="str">
        <f>IF('Transfer Definitions'!F17&lt;&gt;"y","",'Population Definitions'!$B$6)</f>
        <v/>
      </c>
      <c r="D94" s="143" t="str">
        <f>IF(NOT('Transfer Definitions'!F17&lt;&gt;"y"),"Number","")</f>
        <v/>
      </c>
      <c r="E94" s="143" t="str">
        <f>IF(NOT('Transfer Definitions'!F17&lt;&gt;"y"),IF(SUMPRODUCT(--(G94:Y94&lt;&gt;""))=0,0,"N.A."),"")</f>
        <v/>
      </c>
      <c r="F94" s="48" t="str">
        <f>IF(NOT('Transfer Definitions'!F17&lt;&gt;"y"),"OR","")</f>
        <v/>
      </c>
    </row>
    <row r="95" spans="1:6" x14ac:dyDescent="0.25">
      <c r="A95" s="48" t="str">
        <f>IF('Transfer Definitions'!G17&lt;&gt;"y","...",'Population Definitions'!$B$10)</f>
        <v>...</v>
      </c>
      <c r="B95" s="1" t="str">
        <f t="shared" si="1"/>
        <v/>
      </c>
      <c r="C95" s="48" t="str">
        <f>IF('Transfer Definitions'!G17&lt;&gt;"y","",'Population Definitions'!$B$7)</f>
        <v/>
      </c>
      <c r="D95" s="143" t="str">
        <f>IF(NOT('Transfer Definitions'!G17&lt;&gt;"y"),"Number","")</f>
        <v/>
      </c>
      <c r="E95" s="143" t="str">
        <f>IF(NOT('Transfer Definitions'!G17&lt;&gt;"y"),IF(SUMPRODUCT(--(G95:Y95&lt;&gt;""))=0,0,"N.A."),"")</f>
        <v/>
      </c>
      <c r="F95" s="48" t="str">
        <f>IF(NOT('Transfer Definitions'!G17&lt;&gt;"y"),"OR","")</f>
        <v/>
      </c>
    </row>
    <row r="96" spans="1:6" x14ac:dyDescent="0.25">
      <c r="A96" s="48" t="str">
        <f>IF('Transfer Definitions'!H17&lt;&gt;"y","...",'Population Definitions'!$B$10)</f>
        <v>...</v>
      </c>
      <c r="B96" s="1" t="str">
        <f t="shared" si="1"/>
        <v/>
      </c>
      <c r="C96" s="48" t="str">
        <f>IF('Transfer Definitions'!H17&lt;&gt;"y","",'Population Definitions'!$B$8)</f>
        <v/>
      </c>
      <c r="D96" s="143" t="str">
        <f>IF(NOT('Transfer Definitions'!H17&lt;&gt;"y"),"Number","")</f>
        <v/>
      </c>
      <c r="E96" s="143" t="str">
        <f>IF(NOT('Transfer Definitions'!H17&lt;&gt;"y"),IF(SUMPRODUCT(--(G96:Y96&lt;&gt;""))=0,0,"N.A."),"")</f>
        <v/>
      </c>
      <c r="F96" s="48" t="str">
        <f>IF(NOT('Transfer Definitions'!H17&lt;&gt;"y"),"OR","")</f>
        <v/>
      </c>
    </row>
    <row r="97" spans="1:6" x14ac:dyDescent="0.25">
      <c r="A97" s="48" t="str">
        <f>IF('Transfer Definitions'!I17&lt;&gt;"y","...",'Population Definitions'!$B$10)</f>
        <v>...</v>
      </c>
      <c r="B97" s="1" t="str">
        <f t="shared" si="1"/>
        <v/>
      </c>
      <c r="C97" s="48" t="str">
        <f>IF('Transfer Definitions'!I17&lt;&gt;"y","",'Population Definitions'!$B$9)</f>
        <v/>
      </c>
      <c r="D97" s="143" t="str">
        <f>IF(NOT('Transfer Definitions'!I17&lt;&gt;"y"),"Number","")</f>
        <v/>
      </c>
      <c r="E97" s="143" t="str">
        <f>IF(NOT('Transfer Definitions'!I17&lt;&gt;"y"),IF(SUMPRODUCT(--(G97:Y97&lt;&gt;""))=0,0,"N.A."),"")</f>
        <v/>
      </c>
      <c r="F97" s="48" t="str">
        <f>IF(NOT('Transfer Definitions'!I17&lt;&gt;"y"),"OR","")</f>
        <v/>
      </c>
    </row>
    <row r="98" spans="1:6" x14ac:dyDescent="0.25">
      <c r="A98" s="48" t="str">
        <f>IF('Transfer Definitions'!K17&lt;&gt;"y","...",'Population Definitions'!$B$10)</f>
        <v>...</v>
      </c>
      <c r="B98" s="1" t="str">
        <f t="shared" si="1"/>
        <v/>
      </c>
      <c r="C98" s="48" t="str">
        <f>IF('Transfer Definitions'!K17&lt;&gt;"y","",'Population Definitions'!$B$11)</f>
        <v/>
      </c>
      <c r="D98" s="143" t="str">
        <f>IF(NOT('Transfer Definitions'!K17&lt;&gt;"y"),"Number","")</f>
        <v/>
      </c>
      <c r="E98" s="143" t="str">
        <f>IF(NOT('Transfer Definitions'!K17&lt;&gt;"y"),IF(SUMPRODUCT(--(G98:Y98&lt;&gt;""))=0,0,"N.A."),"")</f>
        <v/>
      </c>
      <c r="F98" s="48" t="str">
        <f>IF(NOT('Transfer Definitions'!K17&lt;&gt;"y"),"OR","")</f>
        <v/>
      </c>
    </row>
    <row r="99" spans="1:6" x14ac:dyDescent="0.25">
      <c r="A99" s="48" t="str">
        <f>IF('Transfer Definitions'!L17&lt;&gt;"y","...",'Population Definitions'!$B$10)</f>
        <v>...</v>
      </c>
      <c r="B99" s="1" t="str">
        <f t="shared" si="1"/>
        <v/>
      </c>
      <c r="C99" s="48" t="str">
        <f>IF('Transfer Definitions'!L17&lt;&gt;"y","",'Population Definitions'!$B$12)</f>
        <v/>
      </c>
      <c r="D99" s="143" t="str">
        <f>IF(NOT('Transfer Definitions'!L17&lt;&gt;"y"),"Number","")</f>
        <v/>
      </c>
      <c r="E99" s="143" t="str">
        <f>IF(NOT('Transfer Definitions'!L17&lt;&gt;"y"),IF(SUMPRODUCT(--(G99:Y99&lt;&gt;""))=0,0,"N.A."),"")</f>
        <v/>
      </c>
      <c r="F99" s="48" t="str">
        <f>IF(NOT('Transfer Definitions'!L17&lt;&gt;"y"),"OR","")</f>
        <v/>
      </c>
    </row>
    <row r="100" spans="1:6" x14ac:dyDescent="0.25">
      <c r="A100" s="48" t="str">
        <f>IF('Transfer Definitions'!M17&lt;&gt;"y","...",'Population Definitions'!$B$10)</f>
        <v>...</v>
      </c>
      <c r="B100" s="1" t="str">
        <f t="shared" si="1"/>
        <v/>
      </c>
      <c r="C100" s="48" t="str">
        <f>IF('Transfer Definitions'!M17&lt;&gt;"y","",'Population Definitions'!$B$13)</f>
        <v/>
      </c>
      <c r="D100" s="143" t="str">
        <f>IF(NOT('Transfer Definitions'!M17&lt;&gt;"y"),"Number","")</f>
        <v/>
      </c>
      <c r="E100" s="143" t="str">
        <f>IF(NOT('Transfer Definitions'!M17&lt;&gt;"y"),IF(SUMPRODUCT(--(G100:Y100&lt;&gt;""))=0,0,"N.A."),"")</f>
        <v/>
      </c>
      <c r="F100" s="48" t="str">
        <f>IF(NOT('Transfer Definitions'!M17&lt;&gt;"y"),"OR","")</f>
        <v/>
      </c>
    </row>
    <row r="101" spans="1:6" x14ac:dyDescent="0.25">
      <c r="A101" s="48" t="str">
        <f>IF('Transfer Definitions'!B18&lt;&gt;"y","...",'Population Definitions'!$B$11)</f>
        <v>...</v>
      </c>
      <c r="B101" s="1" t="str">
        <f t="shared" si="1"/>
        <v/>
      </c>
      <c r="C101" s="48" t="str">
        <f>IF('Transfer Definitions'!B18&lt;&gt;"y","",'Population Definitions'!$B$2)</f>
        <v/>
      </c>
      <c r="D101" s="143" t="str">
        <f>IF(NOT('Transfer Definitions'!B18&lt;&gt;"y"),"Number","")</f>
        <v/>
      </c>
      <c r="E101" s="143" t="str">
        <f>IF(NOT('Transfer Definitions'!B18&lt;&gt;"y"),IF(SUMPRODUCT(--(G101:Y101&lt;&gt;""))=0,0,"N.A."),"")</f>
        <v/>
      </c>
      <c r="F101" s="48" t="str">
        <f>IF(NOT('Transfer Definitions'!B18&lt;&gt;"y"),"OR","")</f>
        <v/>
      </c>
    </row>
    <row r="102" spans="1:6" x14ac:dyDescent="0.25">
      <c r="A102" s="48" t="str">
        <f>IF('Transfer Definitions'!C18&lt;&gt;"y","...",'Population Definitions'!$B$11)</f>
        <v>...</v>
      </c>
      <c r="B102" s="1" t="str">
        <f t="shared" si="1"/>
        <v/>
      </c>
      <c r="C102" s="48" t="str">
        <f>IF('Transfer Definitions'!C18&lt;&gt;"y","",'Population Definitions'!$B$3)</f>
        <v/>
      </c>
      <c r="D102" s="143" t="str">
        <f>IF(NOT('Transfer Definitions'!C18&lt;&gt;"y"),"Number","")</f>
        <v/>
      </c>
      <c r="E102" s="143" t="str">
        <f>IF(NOT('Transfer Definitions'!C18&lt;&gt;"y"),IF(SUMPRODUCT(--(G102:Y102&lt;&gt;""))=0,0,"N.A."),"")</f>
        <v/>
      </c>
      <c r="F102" s="48" t="str">
        <f>IF(NOT('Transfer Definitions'!C18&lt;&gt;"y"),"OR","")</f>
        <v/>
      </c>
    </row>
    <row r="103" spans="1:6" x14ac:dyDescent="0.25">
      <c r="A103" s="48" t="str">
        <f>IF('Transfer Definitions'!D18&lt;&gt;"y","...",'Population Definitions'!$B$11)</f>
        <v>...</v>
      </c>
      <c r="B103" s="1" t="str">
        <f t="shared" si="1"/>
        <v/>
      </c>
      <c r="C103" s="48" t="str">
        <f>IF('Transfer Definitions'!D18&lt;&gt;"y","",'Population Definitions'!$B$4)</f>
        <v/>
      </c>
      <c r="D103" s="143" t="str">
        <f>IF(NOT('Transfer Definitions'!D18&lt;&gt;"y"),"Number","")</f>
        <v/>
      </c>
      <c r="E103" s="143" t="str">
        <f>IF(NOT('Transfer Definitions'!D18&lt;&gt;"y"),IF(SUMPRODUCT(--(G103:Y103&lt;&gt;""))=0,0,"N.A."),"")</f>
        <v/>
      </c>
      <c r="F103" s="48" t="str">
        <f>IF(NOT('Transfer Definitions'!D18&lt;&gt;"y"),"OR","")</f>
        <v/>
      </c>
    </row>
    <row r="104" spans="1:6" x14ac:dyDescent="0.25">
      <c r="A104" s="48" t="str">
        <f>IF('Transfer Definitions'!E18&lt;&gt;"y","...",'Population Definitions'!$B$11)</f>
        <v>...</v>
      </c>
      <c r="B104" s="1" t="str">
        <f t="shared" si="1"/>
        <v/>
      </c>
      <c r="C104" s="48" t="str">
        <f>IF('Transfer Definitions'!E18&lt;&gt;"y","",'Population Definitions'!$B$5)</f>
        <v/>
      </c>
      <c r="D104" s="143" t="str">
        <f>IF(NOT('Transfer Definitions'!E18&lt;&gt;"y"),"Number","")</f>
        <v/>
      </c>
      <c r="E104" s="143" t="str">
        <f>IF(NOT('Transfer Definitions'!E18&lt;&gt;"y"),IF(SUMPRODUCT(--(G104:Y104&lt;&gt;""))=0,0,"N.A."),"")</f>
        <v/>
      </c>
      <c r="F104" s="48" t="str">
        <f>IF(NOT('Transfer Definitions'!E18&lt;&gt;"y"),"OR","")</f>
        <v/>
      </c>
    </row>
    <row r="105" spans="1:6" x14ac:dyDescent="0.25">
      <c r="A105" s="48" t="str">
        <f>IF('Transfer Definitions'!F18&lt;&gt;"y","...",'Population Definitions'!$B$11)</f>
        <v>...</v>
      </c>
      <c r="B105" s="1" t="str">
        <f t="shared" si="1"/>
        <v/>
      </c>
      <c r="C105" s="48" t="str">
        <f>IF('Transfer Definitions'!F18&lt;&gt;"y","",'Population Definitions'!$B$6)</f>
        <v/>
      </c>
      <c r="D105" s="143" t="str">
        <f>IF(NOT('Transfer Definitions'!F18&lt;&gt;"y"),"Number","")</f>
        <v/>
      </c>
      <c r="E105" s="143" t="str">
        <f>IF(NOT('Transfer Definitions'!F18&lt;&gt;"y"),IF(SUMPRODUCT(--(G105:Y105&lt;&gt;""))=0,0,"N.A."),"")</f>
        <v/>
      </c>
      <c r="F105" s="48" t="str">
        <f>IF(NOT('Transfer Definitions'!F18&lt;&gt;"y"),"OR","")</f>
        <v/>
      </c>
    </row>
    <row r="106" spans="1:6" x14ac:dyDescent="0.25">
      <c r="A106" s="48" t="str">
        <f>IF('Transfer Definitions'!G18&lt;&gt;"y","...",'Population Definitions'!$B$11)</f>
        <v>...</v>
      </c>
      <c r="B106" s="1" t="str">
        <f t="shared" si="1"/>
        <v/>
      </c>
      <c r="C106" s="48" t="str">
        <f>IF('Transfer Definitions'!G18&lt;&gt;"y","",'Population Definitions'!$B$7)</f>
        <v/>
      </c>
      <c r="D106" s="143" t="str">
        <f>IF(NOT('Transfer Definitions'!G18&lt;&gt;"y"),"Number","")</f>
        <v/>
      </c>
      <c r="E106" s="143" t="str">
        <f>IF(NOT('Transfer Definitions'!G18&lt;&gt;"y"),IF(SUMPRODUCT(--(G106:Y106&lt;&gt;""))=0,0,"N.A."),"")</f>
        <v/>
      </c>
      <c r="F106" s="48" t="str">
        <f>IF(NOT('Transfer Definitions'!G18&lt;&gt;"y"),"OR","")</f>
        <v/>
      </c>
    </row>
    <row r="107" spans="1:6" x14ac:dyDescent="0.25">
      <c r="A107" s="48" t="str">
        <f>IF('Transfer Definitions'!H18&lt;&gt;"y","...",'Population Definitions'!$B$11)</f>
        <v>...</v>
      </c>
      <c r="B107" s="1" t="str">
        <f t="shared" si="1"/>
        <v/>
      </c>
      <c r="C107" s="48" t="str">
        <f>IF('Transfer Definitions'!H18&lt;&gt;"y","",'Population Definitions'!$B$8)</f>
        <v/>
      </c>
      <c r="D107" s="143" t="str">
        <f>IF(NOT('Transfer Definitions'!H18&lt;&gt;"y"),"Number","")</f>
        <v/>
      </c>
      <c r="E107" s="143" t="str">
        <f>IF(NOT('Transfer Definitions'!H18&lt;&gt;"y"),IF(SUMPRODUCT(--(G107:Y107&lt;&gt;""))=0,0,"N.A."),"")</f>
        <v/>
      </c>
      <c r="F107" s="48" t="str">
        <f>IF(NOT('Transfer Definitions'!H18&lt;&gt;"y"),"OR","")</f>
        <v/>
      </c>
    </row>
    <row r="108" spans="1:6" x14ac:dyDescent="0.25">
      <c r="A108" s="48" t="str">
        <f>IF('Transfer Definitions'!I18&lt;&gt;"y","...",'Population Definitions'!$B$11)</f>
        <v>...</v>
      </c>
      <c r="B108" s="1" t="str">
        <f t="shared" si="1"/>
        <v/>
      </c>
      <c r="C108" s="48" t="str">
        <f>IF('Transfer Definitions'!I18&lt;&gt;"y","",'Population Definitions'!$B$9)</f>
        <v/>
      </c>
      <c r="D108" s="143" t="str">
        <f>IF(NOT('Transfer Definitions'!I18&lt;&gt;"y"),"Number","")</f>
        <v/>
      </c>
      <c r="E108" s="143" t="str">
        <f>IF(NOT('Transfer Definitions'!I18&lt;&gt;"y"),IF(SUMPRODUCT(--(G108:Y108&lt;&gt;""))=0,0,"N.A."),"")</f>
        <v/>
      </c>
      <c r="F108" s="48" t="str">
        <f>IF(NOT('Transfer Definitions'!I18&lt;&gt;"y"),"OR","")</f>
        <v/>
      </c>
    </row>
    <row r="109" spans="1:6" x14ac:dyDescent="0.25">
      <c r="A109" s="48" t="str">
        <f>IF('Transfer Definitions'!J18&lt;&gt;"y","...",'Population Definitions'!$B$11)</f>
        <v>...</v>
      </c>
      <c r="B109" s="1" t="str">
        <f t="shared" si="1"/>
        <v/>
      </c>
      <c r="C109" s="48" t="str">
        <f>IF('Transfer Definitions'!J18&lt;&gt;"y","",'Population Definitions'!$B$10)</f>
        <v/>
      </c>
      <c r="D109" s="143" t="str">
        <f>IF(NOT('Transfer Definitions'!J18&lt;&gt;"y"),"Number","")</f>
        <v/>
      </c>
      <c r="E109" s="143" t="str">
        <f>IF(NOT('Transfer Definitions'!J18&lt;&gt;"y"),IF(SUMPRODUCT(--(G109:Y109&lt;&gt;""))=0,0,"N.A."),"")</f>
        <v/>
      </c>
      <c r="F109" s="48" t="str">
        <f>IF(NOT('Transfer Definitions'!J18&lt;&gt;"y"),"OR","")</f>
        <v/>
      </c>
    </row>
    <row r="110" spans="1:6" x14ac:dyDescent="0.25">
      <c r="A110" s="48" t="str">
        <f>IF('Transfer Definitions'!L18&lt;&gt;"y","...",'Population Definitions'!$B$11)</f>
        <v>...</v>
      </c>
      <c r="B110" s="1" t="str">
        <f t="shared" si="1"/>
        <v/>
      </c>
      <c r="C110" s="48" t="str">
        <f>IF('Transfer Definitions'!L18&lt;&gt;"y","",'Population Definitions'!$B$12)</f>
        <v/>
      </c>
      <c r="D110" s="143" t="str">
        <f>IF(NOT('Transfer Definitions'!L18&lt;&gt;"y"),"Number","")</f>
        <v/>
      </c>
      <c r="E110" s="143" t="str">
        <f>IF(NOT('Transfer Definitions'!L18&lt;&gt;"y"),IF(SUMPRODUCT(--(G110:Y110&lt;&gt;""))=0,0,"N.A."),"")</f>
        <v/>
      </c>
      <c r="F110" s="48" t="str">
        <f>IF(NOT('Transfer Definitions'!L18&lt;&gt;"y"),"OR","")</f>
        <v/>
      </c>
    </row>
    <row r="111" spans="1:6" x14ac:dyDescent="0.25">
      <c r="A111" s="48" t="str">
        <f>IF('Transfer Definitions'!M18&lt;&gt;"y","...",'Population Definitions'!$B$11)</f>
        <v>...</v>
      </c>
      <c r="B111" s="1" t="str">
        <f t="shared" si="1"/>
        <v/>
      </c>
      <c r="C111" s="48" t="str">
        <f>IF('Transfer Definitions'!M18&lt;&gt;"y","",'Population Definitions'!$B$13)</f>
        <v/>
      </c>
      <c r="D111" s="143" t="str">
        <f>IF(NOT('Transfer Definitions'!M18&lt;&gt;"y"),"Number","")</f>
        <v/>
      </c>
      <c r="E111" s="143" t="str">
        <f>IF(NOT('Transfer Definitions'!M18&lt;&gt;"y"),IF(SUMPRODUCT(--(G111:Y111&lt;&gt;""))=0,0,"N.A."),"")</f>
        <v/>
      </c>
      <c r="F111" s="48" t="str">
        <f>IF(NOT('Transfer Definitions'!M18&lt;&gt;"y"),"OR","")</f>
        <v/>
      </c>
    </row>
    <row r="112" spans="1:6" x14ac:dyDescent="0.25">
      <c r="A112" s="48" t="str">
        <f>IF('Transfer Definitions'!B19&lt;&gt;"y","...",'Population Definitions'!$B$12)</f>
        <v>...</v>
      </c>
      <c r="B112" s="1" t="str">
        <f t="shared" si="1"/>
        <v/>
      </c>
      <c r="C112" s="48" t="str">
        <f>IF('Transfer Definitions'!B19&lt;&gt;"y","",'Population Definitions'!$B$2)</f>
        <v/>
      </c>
      <c r="D112" s="143" t="str">
        <f>IF(NOT('Transfer Definitions'!B19&lt;&gt;"y"),"Number","")</f>
        <v/>
      </c>
      <c r="E112" s="143" t="str">
        <f>IF(NOT('Transfer Definitions'!B19&lt;&gt;"y"),IF(SUMPRODUCT(--(G112:Y112&lt;&gt;""))=0,0,"N.A."),"")</f>
        <v/>
      </c>
      <c r="F112" s="48" t="str">
        <f>IF(NOT('Transfer Definitions'!B19&lt;&gt;"y"),"OR","")</f>
        <v/>
      </c>
    </row>
    <row r="113" spans="1:6" x14ac:dyDescent="0.25">
      <c r="A113" s="48" t="str">
        <f>IF('Transfer Definitions'!C19&lt;&gt;"y","...",'Population Definitions'!$B$12)</f>
        <v>...</v>
      </c>
      <c r="B113" s="1" t="str">
        <f t="shared" si="1"/>
        <v/>
      </c>
      <c r="C113" s="48" t="str">
        <f>IF('Transfer Definitions'!C19&lt;&gt;"y","",'Population Definitions'!$B$3)</f>
        <v/>
      </c>
      <c r="D113" s="143" t="str">
        <f>IF(NOT('Transfer Definitions'!C19&lt;&gt;"y"),"Number","")</f>
        <v/>
      </c>
      <c r="E113" s="143" t="str">
        <f>IF(NOT('Transfer Definitions'!C19&lt;&gt;"y"),IF(SUMPRODUCT(--(G113:Y113&lt;&gt;""))=0,0,"N.A."),"")</f>
        <v/>
      </c>
      <c r="F113" s="48" t="str">
        <f>IF(NOT('Transfer Definitions'!C19&lt;&gt;"y"),"OR","")</f>
        <v/>
      </c>
    </row>
    <row r="114" spans="1:6" x14ac:dyDescent="0.25">
      <c r="A114" s="48" t="str">
        <f>IF('Transfer Definitions'!D19&lt;&gt;"y","...",'Population Definitions'!$B$12)</f>
        <v>...</v>
      </c>
      <c r="B114" s="1" t="str">
        <f t="shared" si="1"/>
        <v/>
      </c>
      <c r="C114" s="48" t="str">
        <f>IF('Transfer Definitions'!D19&lt;&gt;"y","",'Population Definitions'!$B$4)</f>
        <v/>
      </c>
      <c r="D114" s="143" t="str">
        <f>IF(NOT('Transfer Definitions'!D19&lt;&gt;"y"),"Number","")</f>
        <v/>
      </c>
      <c r="E114" s="143" t="str">
        <f>IF(NOT('Transfer Definitions'!D19&lt;&gt;"y"),IF(SUMPRODUCT(--(G114:Y114&lt;&gt;""))=0,0,"N.A."),"")</f>
        <v/>
      </c>
      <c r="F114" s="48" t="str">
        <f>IF(NOT('Transfer Definitions'!D19&lt;&gt;"y"),"OR","")</f>
        <v/>
      </c>
    </row>
    <row r="115" spans="1:6" x14ac:dyDescent="0.25">
      <c r="A115" s="48" t="str">
        <f>IF('Transfer Definitions'!E19&lt;&gt;"y","...",'Population Definitions'!$B$12)</f>
        <v>...</v>
      </c>
      <c r="B115" s="1" t="str">
        <f t="shared" si="1"/>
        <v/>
      </c>
      <c r="C115" s="48" t="str">
        <f>IF('Transfer Definitions'!E19&lt;&gt;"y","",'Population Definitions'!$B$5)</f>
        <v/>
      </c>
      <c r="D115" s="143" t="str">
        <f>IF(NOT('Transfer Definitions'!E19&lt;&gt;"y"),"Number","")</f>
        <v/>
      </c>
      <c r="E115" s="143" t="str">
        <f>IF(NOT('Transfer Definitions'!E19&lt;&gt;"y"),IF(SUMPRODUCT(--(G115:Y115&lt;&gt;""))=0,0,"N.A."),"")</f>
        <v/>
      </c>
      <c r="F115" s="48" t="str">
        <f>IF(NOT('Transfer Definitions'!E19&lt;&gt;"y"),"OR","")</f>
        <v/>
      </c>
    </row>
    <row r="116" spans="1:6" x14ac:dyDescent="0.25">
      <c r="A116" s="48" t="str">
        <f>IF('Transfer Definitions'!F19&lt;&gt;"y","...",'Population Definitions'!$B$12)</f>
        <v>...</v>
      </c>
      <c r="B116" s="1" t="str">
        <f t="shared" si="1"/>
        <v/>
      </c>
      <c r="C116" s="48" t="str">
        <f>IF('Transfer Definitions'!F19&lt;&gt;"y","",'Population Definitions'!$B$6)</f>
        <v/>
      </c>
      <c r="D116" s="143" t="str">
        <f>IF(NOT('Transfer Definitions'!F19&lt;&gt;"y"),"Number","")</f>
        <v/>
      </c>
      <c r="E116" s="143" t="str">
        <f>IF(NOT('Transfer Definitions'!F19&lt;&gt;"y"),IF(SUMPRODUCT(--(G116:Y116&lt;&gt;""))=0,0,"N.A."),"")</f>
        <v/>
      </c>
      <c r="F116" s="48" t="str">
        <f>IF(NOT('Transfer Definitions'!F19&lt;&gt;"y"),"OR","")</f>
        <v/>
      </c>
    </row>
    <row r="117" spans="1:6" x14ac:dyDescent="0.25">
      <c r="A117" s="48" t="str">
        <f>IF('Transfer Definitions'!G19&lt;&gt;"y","...",'Population Definitions'!$B$12)</f>
        <v>...</v>
      </c>
      <c r="B117" s="1" t="str">
        <f t="shared" si="1"/>
        <v/>
      </c>
      <c r="C117" s="48" t="str">
        <f>IF('Transfer Definitions'!G19&lt;&gt;"y","",'Population Definitions'!$B$7)</f>
        <v/>
      </c>
      <c r="D117" s="143" t="str">
        <f>IF(NOT('Transfer Definitions'!G19&lt;&gt;"y"),"Number","")</f>
        <v/>
      </c>
      <c r="E117" s="143" t="str">
        <f>IF(NOT('Transfer Definitions'!G19&lt;&gt;"y"),IF(SUMPRODUCT(--(G117:Y117&lt;&gt;""))=0,0,"N.A."),"")</f>
        <v/>
      </c>
      <c r="F117" s="48" t="str">
        <f>IF(NOT('Transfer Definitions'!G19&lt;&gt;"y"),"OR","")</f>
        <v/>
      </c>
    </row>
    <row r="118" spans="1:6" x14ac:dyDescent="0.25">
      <c r="A118" s="48" t="str">
        <f>IF('Transfer Definitions'!H19&lt;&gt;"y","...",'Population Definitions'!$B$12)</f>
        <v>...</v>
      </c>
      <c r="B118" s="1" t="str">
        <f t="shared" si="1"/>
        <v/>
      </c>
      <c r="C118" s="48" t="str">
        <f>IF('Transfer Definitions'!H19&lt;&gt;"y","",'Population Definitions'!$B$8)</f>
        <v/>
      </c>
      <c r="D118" s="143" t="str">
        <f>IF(NOT('Transfer Definitions'!H19&lt;&gt;"y"),"Number","")</f>
        <v/>
      </c>
      <c r="E118" s="143" t="str">
        <f>IF(NOT('Transfer Definitions'!H19&lt;&gt;"y"),IF(SUMPRODUCT(--(G118:Y118&lt;&gt;""))=0,0,"N.A."),"")</f>
        <v/>
      </c>
      <c r="F118" s="48" t="str">
        <f>IF(NOT('Transfer Definitions'!H19&lt;&gt;"y"),"OR","")</f>
        <v/>
      </c>
    </row>
    <row r="119" spans="1:6" x14ac:dyDescent="0.25">
      <c r="A119" s="48" t="str">
        <f>IF('Transfer Definitions'!I19&lt;&gt;"y","...",'Population Definitions'!$B$12)</f>
        <v>...</v>
      </c>
      <c r="B119" s="1" t="str">
        <f t="shared" si="1"/>
        <v/>
      </c>
      <c r="C119" s="48" t="str">
        <f>IF('Transfer Definitions'!I19&lt;&gt;"y","",'Population Definitions'!$B$9)</f>
        <v/>
      </c>
      <c r="D119" s="143" t="str">
        <f>IF(NOT('Transfer Definitions'!I19&lt;&gt;"y"),"Number","")</f>
        <v/>
      </c>
      <c r="E119" s="143" t="str">
        <f>IF(NOT('Transfer Definitions'!I19&lt;&gt;"y"),IF(SUMPRODUCT(--(G119:Y119&lt;&gt;""))=0,0,"N.A."),"")</f>
        <v/>
      </c>
      <c r="F119" s="48" t="str">
        <f>IF(NOT('Transfer Definitions'!I19&lt;&gt;"y"),"OR","")</f>
        <v/>
      </c>
    </row>
    <row r="120" spans="1:6" x14ac:dyDescent="0.25">
      <c r="A120" s="48" t="str">
        <f>IF('Transfer Definitions'!J19&lt;&gt;"y","...",'Population Definitions'!$B$12)</f>
        <v>...</v>
      </c>
      <c r="B120" s="1" t="str">
        <f t="shared" si="1"/>
        <v/>
      </c>
      <c r="C120" s="48" t="str">
        <f>IF('Transfer Definitions'!J19&lt;&gt;"y","",'Population Definitions'!$B$10)</f>
        <v/>
      </c>
      <c r="D120" s="143" t="str">
        <f>IF(NOT('Transfer Definitions'!J19&lt;&gt;"y"),"Number","")</f>
        <v/>
      </c>
      <c r="E120" s="143" t="str">
        <f>IF(NOT('Transfer Definitions'!J19&lt;&gt;"y"),IF(SUMPRODUCT(--(G120:Y120&lt;&gt;""))=0,0,"N.A."),"")</f>
        <v/>
      </c>
      <c r="F120" s="48" t="str">
        <f>IF(NOT('Transfer Definitions'!J19&lt;&gt;"y"),"OR","")</f>
        <v/>
      </c>
    </row>
    <row r="121" spans="1:6" x14ac:dyDescent="0.25">
      <c r="A121" s="48" t="str">
        <f>IF('Transfer Definitions'!K19&lt;&gt;"y","...",'Population Definitions'!$B$12)</f>
        <v>...</v>
      </c>
      <c r="B121" s="1" t="str">
        <f t="shared" si="1"/>
        <v/>
      </c>
      <c r="C121" s="48" t="str">
        <f>IF('Transfer Definitions'!K19&lt;&gt;"y","",'Population Definitions'!$B$11)</f>
        <v/>
      </c>
      <c r="D121" s="143" t="str">
        <f>IF(NOT('Transfer Definitions'!K19&lt;&gt;"y"),"Number","")</f>
        <v/>
      </c>
      <c r="E121" s="143" t="str">
        <f>IF(NOT('Transfer Definitions'!K19&lt;&gt;"y"),IF(SUMPRODUCT(--(G121:Y121&lt;&gt;""))=0,0,"N.A."),"")</f>
        <v/>
      </c>
      <c r="F121" s="48" t="str">
        <f>IF(NOT('Transfer Definitions'!K19&lt;&gt;"y"),"OR","")</f>
        <v/>
      </c>
    </row>
    <row r="122" spans="1:6" x14ac:dyDescent="0.25">
      <c r="A122" s="48" t="str">
        <f>IF('Transfer Definitions'!M19&lt;&gt;"y","...",'Population Definitions'!$B$12)</f>
        <v>...</v>
      </c>
      <c r="B122" s="1" t="str">
        <f t="shared" si="1"/>
        <v/>
      </c>
      <c r="C122" s="48" t="str">
        <f>IF('Transfer Definitions'!M19&lt;&gt;"y","",'Population Definitions'!$B$13)</f>
        <v/>
      </c>
      <c r="D122" s="143" t="str">
        <f>IF(NOT('Transfer Definitions'!M19&lt;&gt;"y"),"Number","")</f>
        <v/>
      </c>
      <c r="E122" s="143" t="str">
        <f>IF(NOT('Transfer Definitions'!M19&lt;&gt;"y"),IF(SUMPRODUCT(--(G122:Y122&lt;&gt;""))=0,0,"N.A."),"")</f>
        <v/>
      </c>
      <c r="F122" s="48" t="str">
        <f>IF(NOT('Transfer Definitions'!M19&lt;&gt;"y"),"OR","")</f>
        <v/>
      </c>
    </row>
    <row r="123" spans="1:6" x14ac:dyDescent="0.25">
      <c r="A123" s="48" t="str">
        <f>IF('Transfer Definitions'!B20&lt;&gt;"y","...",'Population Definitions'!$B$13)</f>
        <v>...</v>
      </c>
      <c r="B123" s="1" t="str">
        <f t="shared" si="1"/>
        <v/>
      </c>
      <c r="C123" s="48" t="str">
        <f>IF('Transfer Definitions'!B20&lt;&gt;"y","",'Population Definitions'!$B$2)</f>
        <v/>
      </c>
      <c r="D123" s="143" t="str">
        <f>IF(NOT('Transfer Definitions'!B20&lt;&gt;"y"),"Number","")</f>
        <v/>
      </c>
      <c r="E123" s="143" t="str">
        <f>IF(NOT('Transfer Definitions'!B20&lt;&gt;"y"),IF(SUMPRODUCT(--(G123:Y123&lt;&gt;""))=0,0,"N.A."),"")</f>
        <v/>
      </c>
      <c r="F123" s="48" t="str">
        <f>IF(NOT('Transfer Definitions'!B20&lt;&gt;"y"),"OR","")</f>
        <v/>
      </c>
    </row>
    <row r="124" spans="1:6" x14ac:dyDescent="0.25">
      <c r="A124" s="48" t="str">
        <f>IF('Transfer Definitions'!C20&lt;&gt;"y","...",'Population Definitions'!$B$13)</f>
        <v>...</v>
      </c>
      <c r="B124" s="1" t="str">
        <f t="shared" si="1"/>
        <v/>
      </c>
      <c r="C124" s="48" t="str">
        <f>IF('Transfer Definitions'!C20&lt;&gt;"y","",'Population Definitions'!$B$3)</f>
        <v/>
      </c>
      <c r="D124" s="143" t="str">
        <f>IF(NOT('Transfer Definitions'!C20&lt;&gt;"y"),"Number","")</f>
        <v/>
      </c>
      <c r="E124" s="143" t="str">
        <f>IF(NOT('Transfer Definitions'!C20&lt;&gt;"y"),IF(SUMPRODUCT(--(G124:Y124&lt;&gt;""))=0,0,"N.A."),"")</f>
        <v/>
      </c>
      <c r="F124" s="48" t="str">
        <f>IF(NOT('Transfer Definitions'!C20&lt;&gt;"y"),"OR","")</f>
        <v/>
      </c>
    </row>
    <row r="125" spans="1:6" x14ac:dyDescent="0.25">
      <c r="A125" s="48" t="str">
        <f>IF('Transfer Definitions'!D20&lt;&gt;"y","...",'Population Definitions'!$B$13)</f>
        <v>...</v>
      </c>
      <c r="B125" s="1" t="str">
        <f t="shared" si="1"/>
        <v/>
      </c>
      <c r="C125" s="48" t="str">
        <f>IF('Transfer Definitions'!D20&lt;&gt;"y","",'Population Definitions'!$B$4)</f>
        <v/>
      </c>
      <c r="D125" s="143" t="str">
        <f>IF(NOT('Transfer Definitions'!D20&lt;&gt;"y"),"Number","")</f>
        <v/>
      </c>
      <c r="E125" s="143" t="str">
        <f>IF(NOT('Transfer Definitions'!D20&lt;&gt;"y"),IF(SUMPRODUCT(--(G125:Y125&lt;&gt;""))=0,0,"N.A."),"")</f>
        <v/>
      </c>
      <c r="F125" s="48" t="str">
        <f>IF(NOT('Transfer Definitions'!D20&lt;&gt;"y"),"OR","")</f>
        <v/>
      </c>
    </row>
    <row r="126" spans="1:6" x14ac:dyDescent="0.25">
      <c r="A126" s="48" t="str">
        <f>IF('Transfer Definitions'!E20&lt;&gt;"y","...",'Population Definitions'!$B$13)</f>
        <v>...</v>
      </c>
      <c r="B126" s="1" t="str">
        <f t="shared" si="1"/>
        <v/>
      </c>
      <c r="C126" s="48" t="str">
        <f>IF('Transfer Definitions'!E20&lt;&gt;"y","",'Population Definitions'!$B$5)</f>
        <v/>
      </c>
      <c r="D126" s="143" t="str">
        <f>IF(NOT('Transfer Definitions'!E20&lt;&gt;"y"),"Number","")</f>
        <v/>
      </c>
      <c r="E126" s="143" t="str">
        <f>IF(NOT('Transfer Definitions'!E20&lt;&gt;"y"),IF(SUMPRODUCT(--(G126:Y126&lt;&gt;""))=0,0,"N.A."),"")</f>
        <v/>
      </c>
      <c r="F126" s="48" t="str">
        <f>IF(NOT('Transfer Definitions'!E20&lt;&gt;"y"),"OR","")</f>
        <v/>
      </c>
    </row>
    <row r="127" spans="1:6" x14ac:dyDescent="0.25">
      <c r="A127" s="48" t="str">
        <f>IF('Transfer Definitions'!F20&lt;&gt;"y","...",'Population Definitions'!$B$13)</f>
        <v>...</v>
      </c>
      <c r="B127" s="1" t="str">
        <f t="shared" si="1"/>
        <v/>
      </c>
      <c r="C127" s="48" t="str">
        <f>IF('Transfer Definitions'!F20&lt;&gt;"y","",'Population Definitions'!$B$6)</f>
        <v/>
      </c>
      <c r="D127" s="143" t="str">
        <f>IF(NOT('Transfer Definitions'!F20&lt;&gt;"y"),"Number","")</f>
        <v/>
      </c>
      <c r="E127" s="143" t="str">
        <f>IF(NOT('Transfer Definitions'!F20&lt;&gt;"y"),IF(SUMPRODUCT(--(G127:Y127&lt;&gt;""))=0,0,"N.A."),"")</f>
        <v/>
      </c>
      <c r="F127" s="48" t="str">
        <f>IF(NOT('Transfer Definitions'!F20&lt;&gt;"y"),"OR","")</f>
        <v/>
      </c>
    </row>
    <row r="128" spans="1:6" x14ac:dyDescent="0.25">
      <c r="A128" s="48" t="str">
        <f>IF('Transfer Definitions'!G20&lt;&gt;"y","...",'Population Definitions'!$B$13)</f>
        <v>...</v>
      </c>
      <c r="B128" s="1" t="str">
        <f t="shared" si="1"/>
        <v/>
      </c>
      <c r="C128" s="48" t="str">
        <f>IF('Transfer Definitions'!G20&lt;&gt;"y","",'Population Definitions'!$B$7)</f>
        <v/>
      </c>
      <c r="D128" s="143" t="str">
        <f>IF(NOT('Transfer Definitions'!G20&lt;&gt;"y"),"Number","")</f>
        <v/>
      </c>
      <c r="E128" s="143" t="str">
        <f>IF(NOT('Transfer Definitions'!G20&lt;&gt;"y"),IF(SUMPRODUCT(--(G128:Y128&lt;&gt;""))=0,0,"N.A."),"")</f>
        <v/>
      </c>
      <c r="F128" s="48" t="str">
        <f>IF(NOT('Transfer Definitions'!G20&lt;&gt;"y"),"OR","")</f>
        <v/>
      </c>
    </row>
    <row r="129" spans="1:25" x14ac:dyDescent="0.25">
      <c r="A129" s="48" t="str">
        <f>IF('Transfer Definitions'!H20&lt;&gt;"y","...",'Population Definitions'!$B$13)</f>
        <v>...</v>
      </c>
      <c r="B129" s="1" t="str">
        <f t="shared" si="1"/>
        <v/>
      </c>
      <c r="C129" s="48" t="str">
        <f>IF('Transfer Definitions'!H20&lt;&gt;"y","",'Population Definitions'!$B$8)</f>
        <v/>
      </c>
      <c r="D129" s="143" t="str">
        <f>IF(NOT('Transfer Definitions'!H20&lt;&gt;"y"),"Number","")</f>
        <v/>
      </c>
      <c r="E129" s="143" t="str">
        <f>IF(NOT('Transfer Definitions'!H20&lt;&gt;"y"),IF(SUMPRODUCT(--(G129:Y129&lt;&gt;""))=0,0,"N.A."),"")</f>
        <v/>
      </c>
      <c r="F129" s="48" t="str">
        <f>IF(NOT('Transfer Definitions'!H20&lt;&gt;"y"),"OR","")</f>
        <v/>
      </c>
    </row>
    <row r="130" spans="1:25" x14ac:dyDescent="0.25">
      <c r="A130" s="48" t="str">
        <f>IF('Transfer Definitions'!I20&lt;&gt;"y","...",'Population Definitions'!$B$13)</f>
        <v>...</v>
      </c>
      <c r="B130" s="1" t="str">
        <f t="shared" ref="B130:B133" si="2">IF(C130="","","---&gt;")</f>
        <v/>
      </c>
      <c r="C130" s="48" t="str">
        <f>IF('Transfer Definitions'!I20&lt;&gt;"y","",'Population Definitions'!$B$9)</f>
        <v/>
      </c>
      <c r="D130" s="143" t="str">
        <f>IF(NOT('Transfer Definitions'!I20&lt;&gt;"y"),"Number","")</f>
        <v/>
      </c>
      <c r="E130" s="143" t="str">
        <f>IF(NOT('Transfer Definitions'!I20&lt;&gt;"y"),IF(SUMPRODUCT(--(G130:Y130&lt;&gt;""))=0,0,"N.A."),"")</f>
        <v/>
      </c>
      <c r="F130" s="48" t="str">
        <f>IF(NOT('Transfer Definitions'!I20&lt;&gt;"y"),"OR","")</f>
        <v/>
      </c>
    </row>
    <row r="131" spans="1:25" x14ac:dyDescent="0.25">
      <c r="A131" s="48" t="str">
        <f>IF('Transfer Definitions'!J20&lt;&gt;"y","...",'Population Definitions'!$B$13)</f>
        <v>...</v>
      </c>
      <c r="B131" s="1" t="str">
        <f t="shared" si="2"/>
        <v/>
      </c>
      <c r="C131" s="48" t="str">
        <f>IF('Transfer Definitions'!J20&lt;&gt;"y","",'Population Definitions'!$B$10)</f>
        <v/>
      </c>
      <c r="D131" s="143" t="str">
        <f>IF(NOT('Transfer Definitions'!J20&lt;&gt;"y"),"Number","")</f>
        <v/>
      </c>
      <c r="E131" s="143" t="str">
        <f>IF(NOT('Transfer Definitions'!J20&lt;&gt;"y"),IF(SUMPRODUCT(--(G131:Y131&lt;&gt;""))=0,0,"N.A."),"")</f>
        <v/>
      </c>
      <c r="F131" s="48" t="str">
        <f>IF(NOT('Transfer Definitions'!J20&lt;&gt;"y"),"OR","")</f>
        <v/>
      </c>
    </row>
    <row r="132" spans="1:25" x14ac:dyDescent="0.25">
      <c r="A132" s="48" t="str">
        <f>IF('Transfer Definitions'!K20&lt;&gt;"y","...",'Population Definitions'!$B$13)</f>
        <v>...</v>
      </c>
      <c r="B132" s="1" t="str">
        <f t="shared" si="2"/>
        <v/>
      </c>
      <c r="C132" s="48" t="str">
        <f>IF('Transfer Definitions'!K20&lt;&gt;"y","",'Population Definitions'!$B$11)</f>
        <v/>
      </c>
      <c r="D132" s="143" t="str">
        <f>IF(NOT('Transfer Definitions'!K20&lt;&gt;"y"),"Number","")</f>
        <v/>
      </c>
      <c r="E132" s="143" t="str">
        <f>IF(NOT('Transfer Definitions'!K20&lt;&gt;"y"),IF(SUMPRODUCT(--(G132:Y132&lt;&gt;""))=0,0,"N.A."),"")</f>
        <v/>
      </c>
      <c r="F132" s="48" t="str">
        <f>IF(NOT('Transfer Definitions'!K20&lt;&gt;"y"),"OR","")</f>
        <v/>
      </c>
    </row>
    <row r="133" spans="1:25" x14ac:dyDescent="0.25">
      <c r="A133" s="48" t="str">
        <f>IF('Transfer Definitions'!L20&lt;&gt;"y","...",'Population Definitions'!$B$13)</f>
        <v>...</v>
      </c>
      <c r="B133" s="1" t="str">
        <f t="shared" si="2"/>
        <v/>
      </c>
      <c r="C133" s="48" t="str">
        <f>IF('Transfer Definitions'!L20&lt;&gt;"y","",'Population Definitions'!$B$12)</f>
        <v/>
      </c>
      <c r="D133" s="143" t="str">
        <f>IF(NOT('Transfer Definitions'!L20&lt;&gt;"y"),"Number","")</f>
        <v/>
      </c>
      <c r="E133" s="143" t="str">
        <f>IF(NOT('Transfer Definitions'!L20&lt;&gt;"y"),IF(SUMPRODUCT(--(G133:Y133&lt;&gt;""))=0,0,"N.A."),"")</f>
        <v/>
      </c>
      <c r="F133" s="48" t="str">
        <f>IF(NOT('Transfer Definitions'!L20&lt;&gt;"y"),"OR","")</f>
        <v/>
      </c>
    </row>
    <row r="135" spans="1:25" x14ac:dyDescent="0.25">
      <c r="A135" s="1" t="str">
        <f>'Transfer Definitions'!$B$3</f>
        <v>HIV Infection</v>
      </c>
      <c r="D135" s="1" t="s">
        <v>3</v>
      </c>
      <c r="E135" s="1" t="s">
        <v>4</v>
      </c>
      <c r="G135" s="1">
        <v>2000</v>
      </c>
      <c r="H135" s="1">
        <v>2001</v>
      </c>
      <c r="I135" s="1">
        <v>2002</v>
      </c>
      <c r="J135" s="1">
        <v>2003</v>
      </c>
      <c r="K135" s="1">
        <v>2004</v>
      </c>
      <c r="L135" s="1">
        <v>2005</v>
      </c>
      <c r="M135" s="1">
        <v>2006</v>
      </c>
      <c r="N135" s="1">
        <v>2007</v>
      </c>
      <c r="O135" s="1">
        <v>2008</v>
      </c>
      <c r="P135" s="1">
        <v>2009</v>
      </c>
      <c r="Q135" s="1">
        <v>2010</v>
      </c>
      <c r="R135" s="1">
        <v>2011</v>
      </c>
      <c r="S135" s="1">
        <v>2012</v>
      </c>
      <c r="T135" s="1">
        <v>2013</v>
      </c>
      <c r="U135" s="1">
        <v>2014</v>
      </c>
      <c r="V135" s="1">
        <v>2015</v>
      </c>
      <c r="W135" s="1">
        <v>2016</v>
      </c>
      <c r="X135" s="1">
        <v>2017</v>
      </c>
      <c r="Y135" s="1">
        <v>2018</v>
      </c>
    </row>
    <row r="136" spans="1:25" x14ac:dyDescent="0.25">
      <c r="A136" s="48" t="str">
        <f>IF('Transfer Definitions'!C23&lt;&gt;"y","...",'Population Definitions'!$B$2)</f>
        <v>...</v>
      </c>
      <c r="B136" s="1" t="str">
        <f t="shared" ref="B136:B199" si="3">IF(C136="","","---&gt;")</f>
        <v/>
      </c>
      <c r="C136" s="48" t="str">
        <f>IF('Transfer Definitions'!C23&lt;&gt;"y","",'Population Definitions'!$B$3)</f>
        <v/>
      </c>
      <c r="D136" s="143" t="str">
        <f>IF(NOT('Transfer Definitions'!C23&lt;&gt;"y"),"Number","")</f>
        <v/>
      </c>
      <c r="E136" s="143" t="str">
        <f>IF(NOT('Transfer Definitions'!C23&lt;&gt;"y"),IF(SUMPRODUCT(--(G136:Y136&lt;&gt;""))=0,0,"N.A."),"")</f>
        <v/>
      </c>
      <c r="F136" s="48" t="str">
        <f>IF(NOT('Transfer Definitions'!C23&lt;&gt;"y"),"OR","")</f>
        <v/>
      </c>
    </row>
    <row r="137" spans="1:25" x14ac:dyDescent="0.25">
      <c r="A137" s="48" t="str">
        <f>IF('Transfer Definitions'!D23&lt;&gt;"y","...",'Population Definitions'!$B$2)</f>
        <v>...</v>
      </c>
      <c r="B137" s="1" t="str">
        <f t="shared" si="3"/>
        <v/>
      </c>
      <c r="C137" s="48" t="str">
        <f>IF('Transfer Definitions'!D23&lt;&gt;"y","",'Population Definitions'!$B$4)</f>
        <v/>
      </c>
      <c r="D137" s="143" t="str">
        <f>IF(NOT('Transfer Definitions'!D23&lt;&gt;"y"),"Number","")</f>
        <v/>
      </c>
      <c r="E137" s="143" t="str">
        <f>IF(NOT('Transfer Definitions'!D23&lt;&gt;"y"),IF(SUMPRODUCT(--(G137:Y137&lt;&gt;""))=0,0,"N.A."),"")</f>
        <v/>
      </c>
      <c r="F137" s="48" t="str">
        <f>IF(NOT('Transfer Definitions'!D23&lt;&gt;"y"),"OR","")</f>
        <v/>
      </c>
    </row>
    <row r="138" spans="1:25" x14ac:dyDescent="0.25">
      <c r="A138" s="48" t="str">
        <f>IF('Transfer Definitions'!E23&lt;&gt;"y","...",'Population Definitions'!$B$2)</f>
        <v>...</v>
      </c>
      <c r="B138" s="1" t="str">
        <f t="shared" si="3"/>
        <v/>
      </c>
      <c r="C138" s="48" t="str">
        <f>IF('Transfer Definitions'!E23&lt;&gt;"y","",'Population Definitions'!$B$5)</f>
        <v/>
      </c>
      <c r="D138" s="143" t="str">
        <f>IF(NOT('Transfer Definitions'!E23&lt;&gt;"y"),"Number","")</f>
        <v/>
      </c>
      <c r="E138" s="143" t="str">
        <f>IF(NOT('Transfer Definitions'!E23&lt;&gt;"y"),IF(SUMPRODUCT(--(G138:Y138&lt;&gt;""))=0,0,"N.A."),"")</f>
        <v/>
      </c>
      <c r="F138" s="48" t="str">
        <f>IF(NOT('Transfer Definitions'!E23&lt;&gt;"y"),"OR","")</f>
        <v/>
      </c>
    </row>
    <row r="139" spans="1:25" x14ac:dyDescent="0.25">
      <c r="A139" s="48" t="str">
        <f>IF('Transfer Definitions'!F23&lt;&gt;"y","...",'Population Definitions'!$B$2)</f>
        <v>...</v>
      </c>
      <c r="B139" s="1" t="str">
        <f t="shared" si="3"/>
        <v/>
      </c>
      <c r="C139" s="48" t="str">
        <f>IF('Transfer Definitions'!F23&lt;&gt;"y","",'Population Definitions'!$B$6)</f>
        <v/>
      </c>
      <c r="D139" s="143" t="str">
        <f>IF(NOT('Transfer Definitions'!F23&lt;&gt;"y"),"Number","")</f>
        <v/>
      </c>
      <c r="E139" s="143" t="str">
        <f>IF(NOT('Transfer Definitions'!F23&lt;&gt;"y"),IF(SUMPRODUCT(--(G139:Y139&lt;&gt;""))=0,0,"N.A."),"")</f>
        <v/>
      </c>
      <c r="F139" s="48" t="str">
        <f>IF(NOT('Transfer Definitions'!F23&lt;&gt;"y"),"OR","")</f>
        <v/>
      </c>
    </row>
    <row r="140" spans="1:25" x14ac:dyDescent="0.25">
      <c r="A140" s="48" t="str">
        <f>IF('Transfer Definitions'!G23&lt;&gt;"y","...",'Population Definitions'!$B$2)</f>
        <v>...</v>
      </c>
      <c r="B140" s="1" t="str">
        <f t="shared" si="3"/>
        <v/>
      </c>
      <c r="C140" s="48" t="str">
        <f>IF('Transfer Definitions'!G23&lt;&gt;"y","",'Population Definitions'!$B$7)</f>
        <v/>
      </c>
      <c r="D140" s="143" t="str">
        <f>IF(NOT('Transfer Definitions'!G23&lt;&gt;"y"),"Number","")</f>
        <v/>
      </c>
      <c r="E140" s="143" t="str">
        <f>IF(NOT('Transfer Definitions'!G23&lt;&gt;"y"),IF(SUMPRODUCT(--(G140:Y140&lt;&gt;""))=0,0,"N.A."),"")</f>
        <v/>
      </c>
      <c r="F140" s="48" t="str">
        <f>IF(NOT('Transfer Definitions'!G23&lt;&gt;"y"),"OR","")</f>
        <v/>
      </c>
    </row>
    <row r="141" spans="1:25" x14ac:dyDescent="0.25">
      <c r="A141" s="48" t="str">
        <f>IF('Transfer Definitions'!H23&lt;&gt;"y","...",'Population Definitions'!$B$2)</f>
        <v>...</v>
      </c>
      <c r="B141" s="1" t="str">
        <f t="shared" si="3"/>
        <v/>
      </c>
      <c r="C141" s="48" t="str">
        <f>IF('Transfer Definitions'!H23&lt;&gt;"y","",'Population Definitions'!$B$8)</f>
        <v/>
      </c>
      <c r="D141" s="143" t="str">
        <f>IF(NOT('Transfer Definitions'!H23&lt;&gt;"y"),"Number","")</f>
        <v/>
      </c>
      <c r="E141" s="143" t="str">
        <f>IF(NOT('Transfer Definitions'!H23&lt;&gt;"y"),IF(SUMPRODUCT(--(G141:Y141&lt;&gt;""))=0,0,"N.A."),"")</f>
        <v/>
      </c>
      <c r="F141" s="48" t="str">
        <f>IF(NOT('Transfer Definitions'!H23&lt;&gt;"y"),"OR","")</f>
        <v/>
      </c>
    </row>
    <row r="142" spans="1:25" x14ac:dyDescent="0.25">
      <c r="A142" s="48" t="str">
        <f>IF('Transfer Definitions'!I23&lt;&gt;"y","...",'Population Definitions'!$B$2)</f>
        <v>...</v>
      </c>
      <c r="B142" s="1" t="str">
        <f t="shared" si="3"/>
        <v/>
      </c>
      <c r="C142" s="48" t="str">
        <f>IF('Transfer Definitions'!I23&lt;&gt;"y","",'Population Definitions'!$B$9)</f>
        <v/>
      </c>
      <c r="D142" s="143" t="str">
        <f>IF(NOT('Transfer Definitions'!I23&lt;&gt;"y"),"Number","")</f>
        <v/>
      </c>
      <c r="E142" s="143" t="str">
        <f>IF(NOT('Transfer Definitions'!I23&lt;&gt;"y"),IF(SUMPRODUCT(--(G142:Y142&lt;&gt;""))=0,0,"N.A."),"")</f>
        <v/>
      </c>
      <c r="F142" s="48" t="str">
        <f>IF(NOT('Transfer Definitions'!I23&lt;&gt;"y"),"OR","")</f>
        <v/>
      </c>
    </row>
    <row r="143" spans="1:25" x14ac:dyDescent="0.25">
      <c r="A143" s="48" t="str">
        <f>IF('Transfer Definitions'!J23&lt;&gt;"y","...",'Population Definitions'!$B$2)</f>
        <v>...</v>
      </c>
      <c r="B143" s="1" t="str">
        <f t="shared" si="3"/>
        <v/>
      </c>
      <c r="C143" s="48" t="str">
        <f>IF('Transfer Definitions'!J23&lt;&gt;"y","",'Population Definitions'!$B$10)</f>
        <v/>
      </c>
      <c r="D143" s="143" t="str">
        <f>IF(NOT('Transfer Definitions'!J23&lt;&gt;"y"),"Number","")</f>
        <v/>
      </c>
      <c r="E143" s="143" t="str">
        <f>IF(NOT('Transfer Definitions'!J23&lt;&gt;"y"),IF(SUMPRODUCT(--(G143:Y143&lt;&gt;""))=0,0,"N.A."),"")</f>
        <v/>
      </c>
      <c r="F143" s="48" t="str">
        <f>IF(NOT('Transfer Definitions'!J23&lt;&gt;"y"),"OR","")</f>
        <v/>
      </c>
    </row>
    <row r="144" spans="1:25" x14ac:dyDescent="0.25">
      <c r="A144" s="48" t="str">
        <f>IF('Transfer Definitions'!K23&lt;&gt;"y","...",'Population Definitions'!$B$2)</f>
        <v>...</v>
      </c>
      <c r="B144" s="1" t="str">
        <f t="shared" si="3"/>
        <v/>
      </c>
      <c r="C144" s="48" t="str">
        <f>IF('Transfer Definitions'!K23&lt;&gt;"y","",'Population Definitions'!$B$11)</f>
        <v/>
      </c>
      <c r="D144" s="143" t="str">
        <f>IF(NOT('Transfer Definitions'!K23&lt;&gt;"y"),"Number","")</f>
        <v/>
      </c>
      <c r="E144" s="143" t="str">
        <f>IF(NOT('Transfer Definitions'!K23&lt;&gt;"y"),IF(SUMPRODUCT(--(G144:Y144&lt;&gt;""))=0,0,"N.A."),"")</f>
        <v/>
      </c>
      <c r="F144" s="48" t="str">
        <f>IF(NOT('Transfer Definitions'!K23&lt;&gt;"y"),"OR","")</f>
        <v/>
      </c>
    </row>
    <row r="145" spans="1:6" x14ac:dyDescent="0.25">
      <c r="A145" s="48" t="str">
        <f>IF('Transfer Definitions'!L23&lt;&gt;"y","...",'Population Definitions'!$B$2)</f>
        <v>...</v>
      </c>
      <c r="B145" s="1" t="str">
        <f t="shared" si="3"/>
        <v/>
      </c>
      <c r="C145" s="48" t="str">
        <f>IF('Transfer Definitions'!L23&lt;&gt;"y","",'Population Definitions'!$B$12)</f>
        <v/>
      </c>
      <c r="D145" s="143" t="str">
        <f>IF(NOT('Transfer Definitions'!L23&lt;&gt;"y"),"Number","")</f>
        <v/>
      </c>
      <c r="E145" s="143" t="str">
        <f>IF(NOT('Transfer Definitions'!L23&lt;&gt;"y"),IF(SUMPRODUCT(--(G145:Y145&lt;&gt;""))=0,0,"N.A."),"")</f>
        <v/>
      </c>
      <c r="F145" s="48" t="str">
        <f>IF(NOT('Transfer Definitions'!L23&lt;&gt;"y"),"OR","")</f>
        <v/>
      </c>
    </row>
    <row r="146" spans="1:6" x14ac:dyDescent="0.25">
      <c r="A146" s="48" t="str">
        <f>IF('Transfer Definitions'!M23&lt;&gt;"y","...",'Population Definitions'!$B$2)</f>
        <v>...</v>
      </c>
      <c r="B146" s="1" t="str">
        <f t="shared" si="3"/>
        <v/>
      </c>
      <c r="C146" s="48" t="str">
        <f>IF('Transfer Definitions'!M23&lt;&gt;"y","",'Population Definitions'!$B$13)</f>
        <v/>
      </c>
      <c r="D146" s="143" t="str">
        <f>IF(NOT('Transfer Definitions'!M23&lt;&gt;"y"),"Number","")</f>
        <v/>
      </c>
      <c r="E146" s="143" t="str">
        <f>IF(NOT('Transfer Definitions'!M23&lt;&gt;"y"),IF(SUMPRODUCT(--(G146:Y146&lt;&gt;""))=0,0,"N.A."),"")</f>
        <v/>
      </c>
      <c r="F146" s="48" t="str">
        <f>IF(NOT('Transfer Definitions'!M23&lt;&gt;"y"),"OR","")</f>
        <v/>
      </c>
    </row>
    <row r="147" spans="1:6" x14ac:dyDescent="0.25">
      <c r="A147" s="48" t="str">
        <f>IF('Transfer Definitions'!B24&lt;&gt;"y","...",'Population Definitions'!$B$3)</f>
        <v>...</v>
      </c>
      <c r="B147" s="1" t="str">
        <f t="shared" si="3"/>
        <v/>
      </c>
      <c r="C147" s="48" t="str">
        <f>IF('Transfer Definitions'!B24&lt;&gt;"y","",'Population Definitions'!$B$2)</f>
        <v/>
      </c>
      <c r="D147" s="143" t="str">
        <f>IF(NOT('Transfer Definitions'!B24&lt;&gt;"y"),"Number","")</f>
        <v/>
      </c>
      <c r="E147" s="143" t="str">
        <f>IF(NOT('Transfer Definitions'!B24&lt;&gt;"y"),IF(SUMPRODUCT(--(G147:Y147&lt;&gt;""))=0,0,"N.A."),"")</f>
        <v/>
      </c>
      <c r="F147" s="48" t="str">
        <f>IF(NOT('Transfer Definitions'!B24&lt;&gt;"y"),"OR","")</f>
        <v/>
      </c>
    </row>
    <row r="148" spans="1:6" x14ac:dyDescent="0.25">
      <c r="A148" s="48" t="str">
        <f>IF('Transfer Definitions'!D24&lt;&gt;"y","...",'Population Definitions'!$B$3)</f>
        <v>...</v>
      </c>
      <c r="B148" s="1" t="str">
        <f t="shared" si="3"/>
        <v/>
      </c>
      <c r="C148" s="48" t="str">
        <f>IF('Transfer Definitions'!D24&lt;&gt;"y","",'Population Definitions'!$B$4)</f>
        <v/>
      </c>
      <c r="D148" s="143" t="str">
        <f>IF(NOT('Transfer Definitions'!D24&lt;&gt;"y"),"Number","")</f>
        <v/>
      </c>
      <c r="E148" s="143" t="str">
        <f>IF(NOT('Transfer Definitions'!D24&lt;&gt;"y"),IF(SUMPRODUCT(--(G148:Y148&lt;&gt;""))=0,0,"N.A."),"")</f>
        <v/>
      </c>
      <c r="F148" s="48" t="str">
        <f>IF(NOT('Transfer Definitions'!D24&lt;&gt;"y"),"OR","")</f>
        <v/>
      </c>
    </row>
    <row r="149" spans="1:6" x14ac:dyDescent="0.25">
      <c r="A149" s="48" t="str">
        <f>IF('Transfer Definitions'!E24&lt;&gt;"y","...",'Population Definitions'!$B$3)</f>
        <v>...</v>
      </c>
      <c r="B149" s="1" t="str">
        <f t="shared" si="3"/>
        <v/>
      </c>
      <c r="C149" s="48" t="str">
        <f>IF('Transfer Definitions'!E24&lt;&gt;"y","",'Population Definitions'!$B$5)</f>
        <v/>
      </c>
      <c r="D149" s="143" t="str">
        <f>IF(NOT('Transfer Definitions'!E24&lt;&gt;"y"),"Number","")</f>
        <v/>
      </c>
      <c r="E149" s="143" t="str">
        <f>IF(NOT('Transfer Definitions'!E24&lt;&gt;"y"),IF(SUMPRODUCT(--(G149:Y149&lt;&gt;""))=0,0,"N.A."),"")</f>
        <v/>
      </c>
      <c r="F149" s="48" t="str">
        <f>IF(NOT('Transfer Definitions'!E24&lt;&gt;"y"),"OR","")</f>
        <v/>
      </c>
    </row>
    <row r="150" spans="1:6" x14ac:dyDescent="0.25">
      <c r="A150" s="48" t="str">
        <f>IF('Transfer Definitions'!F24&lt;&gt;"y","...",'Population Definitions'!$B$3)</f>
        <v>...</v>
      </c>
      <c r="B150" s="1" t="str">
        <f t="shared" si="3"/>
        <v/>
      </c>
      <c r="C150" s="48" t="str">
        <f>IF('Transfer Definitions'!F24&lt;&gt;"y","",'Population Definitions'!$B$6)</f>
        <v/>
      </c>
      <c r="D150" s="143" t="str">
        <f>IF(NOT('Transfer Definitions'!F24&lt;&gt;"y"),"Number","")</f>
        <v/>
      </c>
      <c r="E150" s="143" t="str">
        <f>IF(NOT('Transfer Definitions'!F24&lt;&gt;"y"),IF(SUMPRODUCT(--(G150:Y150&lt;&gt;""))=0,0,"N.A."),"")</f>
        <v/>
      </c>
      <c r="F150" s="48" t="str">
        <f>IF(NOT('Transfer Definitions'!F24&lt;&gt;"y"),"OR","")</f>
        <v/>
      </c>
    </row>
    <row r="151" spans="1:6" x14ac:dyDescent="0.25">
      <c r="A151" s="48" t="str">
        <f>IF('Transfer Definitions'!G24&lt;&gt;"y","...",'Population Definitions'!$B$3)</f>
        <v>...</v>
      </c>
      <c r="B151" s="1" t="str">
        <f t="shared" si="3"/>
        <v/>
      </c>
      <c r="C151" s="48" t="str">
        <f>IF('Transfer Definitions'!G24&lt;&gt;"y","",'Population Definitions'!$B$7)</f>
        <v/>
      </c>
      <c r="D151" s="143" t="str">
        <f>IF(NOT('Transfer Definitions'!G24&lt;&gt;"y"),"Number","")</f>
        <v/>
      </c>
      <c r="E151" s="143" t="str">
        <f>IF(NOT('Transfer Definitions'!G24&lt;&gt;"y"),IF(SUMPRODUCT(--(G151:Y151&lt;&gt;""))=0,0,"N.A."),"")</f>
        <v/>
      </c>
      <c r="F151" s="48" t="str">
        <f>IF(NOT('Transfer Definitions'!G24&lt;&gt;"y"),"OR","")</f>
        <v/>
      </c>
    </row>
    <row r="152" spans="1:6" x14ac:dyDescent="0.25">
      <c r="A152" s="48" t="str">
        <f>IF('Transfer Definitions'!H24&lt;&gt;"y","...",'Population Definitions'!$B$3)</f>
        <v>...</v>
      </c>
      <c r="B152" s="1" t="str">
        <f t="shared" si="3"/>
        <v/>
      </c>
      <c r="C152" s="48" t="str">
        <f>IF('Transfer Definitions'!H24&lt;&gt;"y","",'Population Definitions'!$B$8)</f>
        <v/>
      </c>
      <c r="D152" s="143" t="str">
        <f>IF(NOT('Transfer Definitions'!H24&lt;&gt;"y"),"Number","")</f>
        <v/>
      </c>
      <c r="E152" s="143" t="str">
        <f>IF(NOT('Transfer Definitions'!H24&lt;&gt;"y"),IF(SUMPRODUCT(--(G152:Y152&lt;&gt;""))=0,0,"N.A."),"")</f>
        <v/>
      </c>
      <c r="F152" s="48" t="str">
        <f>IF(NOT('Transfer Definitions'!H24&lt;&gt;"y"),"OR","")</f>
        <v/>
      </c>
    </row>
    <row r="153" spans="1:6" x14ac:dyDescent="0.25">
      <c r="A153" s="48" t="str">
        <f>IF('Transfer Definitions'!I24&lt;&gt;"y","...",'Population Definitions'!$B$3)</f>
        <v>...</v>
      </c>
      <c r="B153" s="1" t="str">
        <f t="shared" si="3"/>
        <v/>
      </c>
      <c r="C153" s="48" t="str">
        <f>IF('Transfer Definitions'!I24&lt;&gt;"y","",'Population Definitions'!$B$9)</f>
        <v/>
      </c>
      <c r="D153" s="143" t="str">
        <f>IF(NOT('Transfer Definitions'!I24&lt;&gt;"y"),"Number","")</f>
        <v/>
      </c>
      <c r="E153" s="143" t="str">
        <f>IF(NOT('Transfer Definitions'!I24&lt;&gt;"y"),IF(SUMPRODUCT(--(G153:Y153&lt;&gt;""))=0,0,"N.A."),"")</f>
        <v/>
      </c>
      <c r="F153" s="48" t="str">
        <f>IF(NOT('Transfer Definitions'!I24&lt;&gt;"y"),"OR","")</f>
        <v/>
      </c>
    </row>
    <row r="154" spans="1:6" x14ac:dyDescent="0.25">
      <c r="A154" s="48" t="str">
        <f>IF('Transfer Definitions'!J24&lt;&gt;"y","...",'Population Definitions'!$B$3)</f>
        <v>...</v>
      </c>
      <c r="B154" s="1" t="str">
        <f t="shared" si="3"/>
        <v/>
      </c>
      <c r="C154" s="48" t="str">
        <f>IF('Transfer Definitions'!J24&lt;&gt;"y","",'Population Definitions'!$B$10)</f>
        <v/>
      </c>
      <c r="D154" s="143" t="str">
        <f>IF(NOT('Transfer Definitions'!J24&lt;&gt;"y"),"Number","")</f>
        <v/>
      </c>
      <c r="E154" s="143" t="str">
        <f>IF(NOT('Transfer Definitions'!J24&lt;&gt;"y"),IF(SUMPRODUCT(--(G154:Y154&lt;&gt;""))=0,0,"N.A."),"")</f>
        <v/>
      </c>
      <c r="F154" s="48" t="str">
        <f>IF(NOT('Transfer Definitions'!J24&lt;&gt;"y"),"OR","")</f>
        <v/>
      </c>
    </row>
    <row r="155" spans="1:6" x14ac:dyDescent="0.25">
      <c r="A155" s="48" t="str">
        <f>IF('Transfer Definitions'!K24&lt;&gt;"y","...",'Population Definitions'!$B$3)</f>
        <v>...</v>
      </c>
      <c r="B155" s="1" t="str">
        <f t="shared" si="3"/>
        <v/>
      </c>
      <c r="C155" s="48" t="str">
        <f>IF('Transfer Definitions'!K24&lt;&gt;"y","",'Population Definitions'!$B$11)</f>
        <v/>
      </c>
      <c r="D155" s="143" t="str">
        <f>IF(NOT('Transfer Definitions'!K24&lt;&gt;"y"),"Number","")</f>
        <v/>
      </c>
      <c r="E155" s="143" t="str">
        <f>IF(NOT('Transfer Definitions'!K24&lt;&gt;"y"),IF(SUMPRODUCT(--(G155:Y155&lt;&gt;""))=0,0,"N.A."),"")</f>
        <v/>
      </c>
      <c r="F155" s="48" t="str">
        <f>IF(NOT('Transfer Definitions'!K24&lt;&gt;"y"),"OR","")</f>
        <v/>
      </c>
    </row>
    <row r="156" spans="1:6" x14ac:dyDescent="0.25">
      <c r="A156" s="48" t="str">
        <f>IF('Transfer Definitions'!L24&lt;&gt;"y","...",'Population Definitions'!$B$3)</f>
        <v>...</v>
      </c>
      <c r="B156" s="1" t="str">
        <f t="shared" si="3"/>
        <v/>
      </c>
      <c r="C156" s="48" t="str">
        <f>IF('Transfer Definitions'!L24&lt;&gt;"y","",'Population Definitions'!$B$12)</f>
        <v/>
      </c>
      <c r="D156" s="143" t="str">
        <f>IF(NOT('Transfer Definitions'!L24&lt;&gt;"y"),"Number","")</f>
        <v/>
      </c>
      <c r="E156" s="143" t="str">
        <f>IF(NOT('Transfer Definitions'!L24&lt;&gt;"y"),IF(SUMPRODUCT(--(G156:Y156&lt;&gt;""))=0,0,"N.A."),"")</f>
        <v/>
      </c>
      <c r="F156" s="48" t="str">
        <f>IF(NOT('Transfer Definitions'!L24&lt;&gt;"y"),"OR","")</f>
        <v/>
      </c>
    </row>
    <row r="157" spans="1:6" x14ac:dyDescent="0.25">
      <c r="A157" s="48" t="str">
        <f>IF('Transfer Definitions'!M24&lt;&gt;"y","...",'Population Definitions'!$B$3)</f>
        <v>...</v>
      </c>
      <c r="B157" s="1" t="str">
        <f t="shared" si="3"/>
        <v/>
      </c>
      <c r="C157" s="48" t="str">
        <f>IF('Transfer Definitions'!M24&lt;&gt;"y","",'Population Definitions'!$B$13)</f>
        <v/>
      </c>
      <c r="D157" s="143" t="str">
        <f>IF(NOT('Transfer Definitions'!M24&lt;&gt;"y"),"Number","")</f>
        <v/>
      </c>
      <c r="E157" s="143" t="str">
        <f>IF(NOT('Transfer Definitions'!M24&lt;&gt;"y"),IF(SUMPRODUCT(--(G157:Y157&lt;&gt;""))=0,0,"N.A."),"")</f>
        <v/>
      </c>
      <c r="F157" s="48" t="str">
        <f>IF(NOT('Transfer Definitions'!M24&lt;&gt;"y"),"OR","")</f>
        <v/>
      </c>
    </row>
    <row r="158" spans="1:6" x14ac:dyDescent="0.25">
      <c r="A158" s="48" t="str">
        <f>IF('Transfer Definitions'!B25&lt;&gt;"y","...",'Population Definitions'!$B$4)</f>
        <v>...</v>
      </c>
      <c r="B158" s="1" t="str">
        <f t="shared" si="3"/>
        <v/>
      </c>
      <c r="C158" s="48" t="str">
        <f>IF('Transfer Definitions'!B25&lt;&gt;"y","",'Population Definitions'!$B$2)</f>
        <v/>
      </c>
      <c r="D158" s="143" t="str">
        <f>IF(NOT('Transfer Definitions'!B25&lt;&gt;"y"),"Number","")</f>
        <v/>
      </c>
      <c r="E158" s="143" t="str">
        <f>IF(NOT('Transfer Definitions'!B25&lt;&gt;"y"),IF(SUMPRODUCT(--(G158:Y158&lt;&gt;""))=0,0,"N.A."),"")</f>
        <v/>
      </c>
      <c r="F158" s="48" t="str">
        <f>IF(NOT('Transfer Definitions'!B25&lt;&gt;"y"),"OR","")</f>
        <v/>
      </c>
    </row>
    <row r="159" spans="1:6" x14ac:dyDescent="0.25">
      <c r="A159" s="48" t="str">
        <f>IF('Transfer Definitions'!C25&lt;&gt;"y","...",'Population Definitions'!$B$4)</f>
        <v>...</v>
      </c>
      <c r="B159" s="1" t="str">
        <f t="shared" si="3"/>
        <v/>
      </c>
      <c r="C159" s="48" t="str">
        <f>IF('Transfer Definitions'!C25&lt;&gt;"y","",'Population Definitions'!$B$3)</f>
        <v/>
      </c>
      <c r="D159" s="143" t="str">
        <f>IF(NOT('Transfer Definitions'!C25&lt;&gt;"y"),"Number","")</f>
        <v/>
      </c>
      <c r="E159" s="143" t="str">
        <f>IF(NOT('Transfer Definitions'!C25&lt;&gt;"y"),IF(SUMPRODUCT(--(G159:Y159&lt;&gt;""))=0,0,"N.A."),"")</f>
        <v/>
      </c>
      <c r="F159" s="48" t="str">
        <f>IF(NOT('Transfer Definitions'!C25&lt;&gt;"y"),"OR","")</f>
        <v/>
      </c>
    </row>
    <row r="160" spans="1:6" x14ac:dyDescent="0.25">
      <c r="A160" s="48" t="str">
        <f>IF('Transfer Definitions'!E25&lt;&gt;"y","...",'Population Definitions'!$B$4)</f>
        <v>...</v>
      </c>
      <c r="B160" s="1" t="str">
        <f t="shared" si="3"/>
        <v/>
      </c>
      <c r="C160" s="48" t="str">
        <f>IF('Transfer Definitions'!E25&lt;&gt;"y","",'Population Definitions'!$B$5)</f>
        <v/>
      </c>
      <c r="D160" s="143" t="str">
        <f>IF(NOT('Transfer Definitions'!E25&lt;&gt;"y"),"Number","")</f>
        <v/>
      </c>
      <c r="E160" s="143" t="str">
        <f>IF(NOT('Transfer Definitions'!E25&lt;&gt;"y"),IF(SUMPRODUCT(--(G160:Y160&lt;&gt;""))=0,0,"N.A."),"")</f>
        <v/>
      </c>
      <c r="F160" s="48" t="str">
        <f>IF(NOT('Transfer Definitions'!E25&lt;&gt;"y"),"OR","")</f>
        <v/>
      </c>
    </row>
    <row r="161" spans="1:23" x14ac:dyDescent="0.25">
      <c r="A161" s="48" t="str">
        <f>IF('Transfer Definitions'!F25&lt;&gt;"y","...",'Population Definitions'!$B$4)</f>
        <v>Gen 15-64</v>
      </c>
      <c r="B161" s="1" t="str">
        <f t="shared" si="3"/>
        <v>---&gt;</v>
      </c>
      <c r="C161" s="48" t="str">
        <f>IF('Transfer Definitions'!F25&lt;&gt;"y","",'Population Definitions'!$B$6)</f>
        <v>PLHIV 15-64</v>
      </c>
      <c r="D161" s="143" t="s">
        <v>48</v>
      </c>
      <c r="E161" s="143" t="str">
        <f>IF(NOT('Transfer Definitions'!F25&lt;&gt;"y"),IF(SUMPRODUCT(--(G161:Y161&lt;&gt;""))=0,0,"N.A."),"")</f>
        <v>N.A.</v>
      </c>
      <c r="F161" s="48" t="str">
        <f>IF(NOT('Transfer Definitions'!F25&lt;&gt;"y"),"OR","")</f>
        <v>OR</v>
      </c>
      <c r="G161" s="164">
        <v>4.1174226091461416E-2</v>
      </c>
      <c r="H161" s="164">
        <v>3.8647205222181229E-2</v>
      </c>
      <c r="I161" s="164">
        <v>3.6647199661541612E-2</v>
      </c>
      <c r="J161" s="164">
        <v>3.5171845864170097E-2</v>
      </c>
      <c r="K161" s="164">
        <v>3.3938908472140449E-2</v>
      </c>
      <c r="L161" s="164">
        <v>3.2695365821476779E-2</v>
      </c>
      <c r="M161" s="164">
        <v>3.2244997956803093E-2</v>
      </c>
      <c r="N161" s="164">
        <f>0.0303824245800057+0.001</f>
        <v>3.1382424580005702E-2</v>
      </c>
      <c r="O161" s="164">
        <f>0.0299720515045166+0.001</f>
        <v>3.0972051504516603E-2</v>
      </c>
      <c r="P161" s="164">
        <f>0.0285133256244588+0.001</f>
        <v>2.9513325624458801E-2</v>
      </c>
      <c r="Q161" s="164">
        <f>0.026316723664229+0.001</f>
        <v>2.7316723664228999E-2</v>
      </c>
      <c r="R161" s="164">
        <f>0.0247758603817635+0.001</f>
        <v>2.57758603817635E-2</v>
      </c>
      <c r="S161" s="164">
        <f>0.0228887609670285+0.001</f>
        <v>2.3888760967028501E-2</v>
      </c>
      <c r="T161" s="164">
        <f>0.0216136169512099+0.001</f>
        <v>2.2613616951209902E-2</v>
      </c>
      <c r="U161" s="164">
        <f>0.0209522660037206+0.001</f>
        <v>2.1952266003720602E-2</v>
      </c>
      <c r="V161" s="164">
        <f>0.0200890448578722+0.001</f>
        <v>2.1089044857872202E-2</v>
      </c>
      <c r="W161" s="164">
        <f>0.0177506269225303+0.001</f>
        <v>1.8750626922530302E-2</v>
      </c>
    </row>
    <row r="162" spans="1:23" x14ac:dyDescent="0.25">
      <c r="A162" s="48" t="str">
        <f>IF('Transfer Definitions'!G25&lt;&gt;"y","...",'Population Definitions'!$B$4)</f>
        <v>...</v>
      </c>
      <c r="B162" s="1" t="str">
        <f t="shared" si="3"/>
        <v/>
      </c>
      <c r="C162" s="48" t="str">
        <f>IF('Transfer Definitions'!G25&lt;&gt;"y","",'Population Definitions'!$B$7)</f>
        <v/>
      </c>
      <c r="D162" s="143" t="str">
        <f>IF(NOT('Transfer Definitions'!G25&lt;&gt;"y"),"Number","")</f>
        <v/>
      </c>
      <c r="E162" s="143" t="str">
        <f>IF(NOT('Transfer Definitions'!G25&lt;&gt;"y"),IF(SUMPRODUCT(--(G162:Y162&lt;&gt;""))=0,0,"N.A."),"")</f>
        <v/>
      </c>
      <c r="F162" s="48" t="str">
        <f>IF(NOT('Transfer Definitions'!G25&lt;&gt;"y"),"OR","")</f>
        <v/>
      </c>
    </row>
    <row r="163" spans="1:23" x14ac:dyDescent="0.25">
      <c r="A163" s="48" t="str">
        <f>IF('Transfer Definitions'!H25&lt;&gt;"y","...",'Population Definitions'!$B$4)</f>
        <v>...</v>
      </c>
      <c r="B163" s="1" t="str">
        <f t="shared" si="3"/>
        <v/>
      </c>
      <c r="C163" s="48" t="str">
        <f>IF('Transfer Definitions'!H25&lt;&gt;"y","",'Population Definitions'!$B$8)</f>
        <v/>
      </c>
      <c r="D163" s="143" t="str">
        <f>IF(NOT('Transfer Definitions'!H25&lt;&gt;"y"),"Number","")</f>
        <v/>
      </c>
      <c r="E163" s="143" t="str">
        <f>IF(NOT('Transfer Definitions'!H25&lt;&gt;"y"),IF(SUMPRODUCT(--(G163:Y163&lt;&gt;""))=0,0,"N.A."),"")</f>
        <v/>
      </c>
      <c r="F163" s="48" t="str">
        <f>IF(NOT('Transfer Definitions'!H25&lt;&gt;"y"),"OR","")</f>
        <v/>
      </c>
    </row>
    <row r="164" spans="1:23" x14ac:dyDescent="0.25">
      <c r="A164" s="48" t="str">
        <f>IF('Transfer Definitions'!I25&lt;&gt;"y","...",'Population Definitions'!$B$4)</f>
        <v>...</v>
      </c>
      <c r="B164" s="1" t="str">
        <f t="shared" si="3"/>
        <v/>
      </c>
      <c r="C164" s="48" t="str">
        <f>IF('Transfer Definitions'!I25&lt;&gt;"y","",'Population Definitions'!$B$9)</f>
        <v/>
      </c>
      <c r="D164" s="143" t="str">
        <f>IF(NOT('Transfer Definitions'!I25&lt;&gt;"y"),"Number","")</f>
        <v/>
      </c>
      <c r="E164" s="143" t="str">
        <f>IF(NOT('Transfer Definitions'!I25&lt;&gt;"y"),IF(SUMPRODUCT(--(G164:Y164&lt;&gt;""))=0,0,"N.A."),"")</f>
        <v/>
      </c>
      <c r="F164" s="48" t="str">
        <f>IF(NOT('Transfer Definitions'!I25&lt;&gt;"y"),"OR","")</f>
        <v/>
      </c>
    </row>
    <row r="165" spans="1:23" x14ac:dyDescent="0.25">
      <c r="A165" s="48" t="str">
        <f>IF('Transfer Definitions'!J25&lt;&gt;"y","...",'Population Definitions'!$B$4)</f>
        <v>...</v>
      </c>
      <c r="B165" s="1" t="str">
        <f t="shared" si="3"/>
        <v/>
      </c>
      <c r="C165" s="48" t="str">
        <f>IF('Transfer Definitions'!J25&lt;&gt;"y","",'Population Definitions'!$B$10)</f>
        <v/>
      </c>
      <c r="D165" s="143" t="str">
        <f>IF(NOT('Transfer Definitions'!J25&lt;&gt;"y"),"Number","")</f>
        <v/>
      </c>
      <c r="E165" s="143" t="str">
        <f>IF(NOT('Transfer Definitions'!J25&lt;&gt;"y"),IF(SUMPRODUCT(--(G165:Y165&lt;&gt;""))=0,0,"N.A."),"")</f>
        <v/>
      </c>
      <c r="F165" s="48" t="str">
        <f>IF(NOT('Transfer Definitions'!J25&lt;&gt;"y"),"OR","")</f>
        <v/>
      </c>
    </row>
    <row r="166" spans="1:23" x14ac:dyDescent="0.25">
      <c r="A166" s="48" t="str">
        <f>IF('Transfer Definitions'!K25&lt;&gt;"y","...",'Population Definitions'!$B$4)</f>
        <v>...</v>
      </c>
      <c r="B166" s="1" t="str">
        <f t="shared" si="3"/>
        <v/>
      </c>
      <c r="C166" s="48" t="str">
        <f>IF('Transfer Definitions'!K25&lt;&gt;"y","",'Population Definitions'!$B$11)</f>
        <v/>
      </c>
      <c r="D166" s="143" t="str">
        <f>IF(NOT('Transfer Definitions'!K25&lt;&gt;"y"),"Number","")</f>
        <v/>
      </c>
      <c r="E166" s="143" t="str">
        <f>IF(NOT('Transfer Definitions'!K25&lt;&gt;"y"),IF(SUMPRODUCT(--(G166:Y166&lt;&gt;""))=0,0,"N.A."),"")</f>
        <v/>
      </c>
      <c r="F166" s="48" t="str">
        <f>IF(NOT('Transfer Definitions'!K25&lt;&gt;"y"),"OR","")</f>
        <v/>
      </c>
    </row>
    <row r="167" spans="1:23" x14ac:dyDescent="0.25">
      <c r="A167" s="48" t="str">
        <f>IF('Transfer Definitions'!L25&lt;&gt;"y","...",'Population Definitions'!$B$4)</f>
        <v>...</v>
      </c>
      <c r="B167" s="1" t="str">
        <f t="shared" si="3"/>
        <v/>
      </c>
      <c r="C167" s="48" t="str">
        <f>IF('Transfer Definitions'!L25&lt;&gt;"y","",'Population Definitions'!$B$12)</f>
        <v/>
      </c>
      <c r="D167" s="143" t="str">
        <f>IF(NOT('Transfer Definitions'!L25&lt;&gt;"y"),"Number","")</f>
        <v/>
      </c>
      <c r="E167" s="143" t="str">
        <f>IF(NOT('Transfer Definitions'!L25&lt;&gt;"y"),IF(SUMPRODUCT(--(G167:Y167&lt;&gt;""))=0,0,"N.A."),"")</f>
        <v/>
      </c>
      <c r="F167" s="48" t="str">
        <f>IF(NOT('Transfer Definitions'!L25&lt;&gt;"y"),"OR","")</f>
        <v/>
      </c>
    </row>
    <row r="168" spans="1:23" x14ac:dyDescent="0.25">
      <c r="A168" s="48" t="str">
        <f>IF('Transfer Definitions'!M25&lt;&gt;"y","...",'Population Definitions'!$B$4)</f>
        <v>...</v>
      </c>
      <c r="B168" s="1" t="str">
        <f t="shared" si="3"/>
        <v/>
      </c>
      <c r="C168" s="48" t="str">
        <f>IF('Transfer Definitions'!M25&lt;&gt;"y","",'Population Definitions'!$B$13)</f>
        <v/>
      </c>
      <c r="D168" s="143" t="str">
        <f>IF(NOT('Transfer Definitions'!M25&lt;&gt;"y"),"Number","")</f>
        <v/>
      </c>
      <c r="E168" s="143" t="str">
        <f>IF(NOT('Transfer Definitions'!M25&lt;&gt;"y"),IF(SUMPRODUCT(--(G168:Y168&lt;&gt;""))=0,0,"N.A."),"")</f>
        <v/>
      </c>
      <c r="F168" s="48" t="str">
        <f>IF(NOT('Transfer Definitions'!M25&lt;&gt;"y"),"OR","")</f>
        <v/>
      </c>
    </row>
    <row r="169" spans="1:23" x14ac:dyDescent="0.25">
      <c r="A169" s="48" t="str">
        <f>IF('Transfer Definitions'!B26&lt;&gt;"y","...",'Population Definitions'!$B$5)</f>
        <v>...</v>
      </c>
      <c r="B169" s="1" t="str">
        <f t="shared" si="3"/>
        <v/>
      </c>
      <c r="C169" s="48" t="str">
        <f>IF('Transfer Definitions'!B26&lt;&gt;"y","",'Population Definitions'!$B$2)</f>
        <v/>
      </c>
      <c r="D169" s="143" t="str">
        <f>IF(NOT('Transfer Definitions'!B26&lt;&gt;"y"),"Number","")</f>
        <v/>
      </c>
      <c r="E169" s="143" t="str">
        <f>IF(NOT('Transfer Definitions'!B26&lt;&gt;"y"),IF(SUMPRODUCT(--(G169:Y169&lt;&gt;""))=0,0,"N.A."),"")</f>
        <v/>
      </c>
      <c r="F169" s="48" t="str">
        <f>IF(NOT('Transfer Definitions'!B26&lt;&gt;"y"),"OR","")</f>
        <v/>
      </c>
    </row>
    <row r="170" spans="1:23" x14ac:dyDescent="0.25">
      <c r="A170" s="48" t="str">
        <f>IF('Transfer Definitions'!C26&lt;&gt;"y","...",'Population Definitions'!$B$5)</f>
        <v>...</v>
      </c>
      <c r="B170" s="1" t="str">
        <f t="shared" si="3"/>
        <v/>
      </c>
      <c r="C170" s="48" t="str">
        <f>IF('Transfer Definitions'!C26&lt;&gt;"y","",'Population Definitions'!$B$3)</f>
        <v/>
      </c>
      <c r="D170" s="143" t="str">
        <f>IF(NOT('Transfer Definitions'!C26&lt;&gt;"y"),"Number","")</f>
        <v/>
      </c>
      <c r="E170" s="143" t="str">
        <f>IF(NOT('Transfer Definitions'!C26&lt;&gt;"y"),IF(SUMPRODUCT(--(G170:Y170&lt;&gt;""))=0,0,"N.A."),"")</f>
        <v/>
      </c>
      <c r="F170" s="48" t="str">
        <f>IF(NOT('Transfer Definitions'!C26&lt;&gt;"y"),"OR","")</f>
        <v/>
      </c>
    </row>
    <row r="171" spans="1:23" x14ac:dyDescent="0.25">
      <c r="A171" s="48" t="str">
        <f>IF('Transfer Definitions'!D26&lt;&gt;"y","...",'Population Definitions'!$B$5)</f>
        <v>...</v>
      </c>
      <c r="B171" s="1" t="str">
        <f t="shared" si="3"/>
        <v/>
      </c>
      <c r="C171" s="48" t="str">
        <f>IF('Transfer Definitions'!D26&lt;&gt;"y","",'Population Definitions'!$B$4)</f>
        <v/>
      </c>
      <c r="D171" s="143" t="str">
        <f>IF(NOT('Transfer Definitions'!D26&lt;&gt;"y"),"Number","")</f>
        <v/>
      </c>
      <c r="E171" s="143" t="str">
        <f>IF(NOT('Transfer Definitions'!D26&lt;&gt;"y"),IF(SUMPRODUCT(--(G171:Y171&lt;&gt;""))=0,0,"N.A."),"")</f>
        <v/>
      </c>
      <c r="F171" s="48" t="str">
        <f>IF(NOT('Transfer Definitions'!D26&lt;&gt;"y"),"OR","")</f>
        <v/>
      </c>
    </row>
    <row r="172" spans="1:23" x14ac:dyDescent="0.25">
      <c r="A172" s="48" t="str">
        <f>IF('Transfer Definitions'!F26&lt;&gt;"y","...",'Population Definitions'!$B$5)</f>
        <v>...</v>
      </c>
      <c r="B172" s="1" t="str">
        <f t="shared" si="3"/>
        <v/>
      </c>
      <c r="C172" s="48" t="str">
        <f>IF('Transfer Definitions'!F26&lt;&gt;"y","",'Population Definitions'!$B$6)</f>
        <v/>
      </c>
      <c r="D172" s="143" t="str">
        <f>IF(NOT('Transfer Definitions'!F26&lt;&gt;"y"),"Number","")</f>
        <v/>
      </c>
      <c r="E172" s="143" t="str">
        <f>IF(NOT('Transfer Definitions'!F26&lt;&gt;"y"),IF(SUMPRODUCT(--(G172:Y172&lt;&gt;""))=0,0,"N.A."),"")</f>
        <v/>
      </c>
      <c r="F172" s="48" t="str">
        <f>IF(NOT('Transfer Definitions'!F26&lt;&gt;"y"),"OR","")</f>
        <v/>
      </c>
    </row>
    <row r="173" spans="1:23" x14ac:dyDescent="0.25">
      <c r="A173" s="48" t="str">
        <f>IF('Transfer Definitions'!G26&lt;&gt;"y","...",'Population Definitions'!$B$5)</f>
        <v>Gen 65+</v>
      </c>
      <c r="B173" s="1" t="str">
        <f t="shared" si="3"/>
        <v>---&gt;</v>
      </c>
      <c r="C173" s="48" t="str">
        <f>IF('Transfer Definitions'!G26&lt;&gt;"y","",'Population Definitions'!$B$7)</f>
        <v>PLHIV 65+</v>
      </c>
      <c r="D173" s="143" t="s">
        <v>48</v>
      </c>
      <c r="E173" s="143" t="str">
        <f>IF(NOT('Transfer Definitions'!G26&lt;&gt;"y"),IF(SUMPRODUCT(--(G173:Y173&lt;&gt;""))=0,0,"N.A."),"")</f>
        <v>N.A.</v>
      </c>
      <c r="F173" s="48" t="str">
        <f>IF(NOT('Transfer Definitions'!G26&lt;&gt;"y"),"OR","")</f>
        <v>OR</v>
      </c>
      <c r="G173" s="164">
        <v>4.0000000000000001E-3</v>
      </c>
      <c r="H173" s="164"/>
      <c r="I173" s="164"/>
      <c r="J173" s="164"/>
      <c r="K173" s="164"/>
      <c r="L173" s="164"/>
      <c r="M173" s="164"/>
      <c r="N173" s="164"/>
      <c r="O173" s="164"/>
      <c r="P173" s="164"/>
      <c r="Q173" s="164">
        <v>4.0000000000000001E-3</v>
      </c>
      <c r="R173" s="135"/>
      <c r="S173" s="164"/>
      <c r="T173" s="164"/>
      <c r="U173" s="164"/>
      <c r="V173" s="164"/>
      <c r="W173" s="164">
        <v>3.5000000000000001E-3</v>
      </c>
    </row>
    <row r="174" spans="1:23" x14ac:dyDescent="0.25">
      <c r="A174" s="48" t="str">
        <f>IF('Transfer Definitions'!H26&lt;&gt;"y","...",'Population Definitions'!$B$5)</f>
        <v>...</v>
      </c>
      <c r="B174" s="1" t="str">
        <f t="shared" si="3"/>
        <v/>
      </c>
      <c r="C174" s="48" t="str">
        <f>IF('Transfer Definitions'!H26&lt;&gt;"y","",'Population Definitions'!$B$8)</f>
        <v/>
      </c>
      <c r="D174" s="143" t="str">
        <f>IF(NOT('Transfer Definitions'!H26&lt;&gt;"y"),"Number","")</f>
        <v/>
      </c>
      <c r="E174" s="143" t="str">
        <f>IF(NOT('Transfer Definitions'!H26&lt;&gt;"y"),IF(SUMPRODUCT(--(G174:Y174&lt;&gt;""))=0,0,"N.A."),"")</f>
        <v/>
      </c>
      <c r="F174" s="48" t="str">
        <f>IF(NOT('Transfer Definitions'!H26&lt;&gt;"y"),"OR","")</f>
        <v/>
      </c>
    </row>
    <row r="175" spans="1:23" x14ac:dyDescent="0.25">
      <c r="A175" s="48" t="str">
        <f>IF('Transfer Definitions'!I26&lt;&gt;"y","...",'Population Definitions'!$B$5)</f>
        <v>...</v>
      </c>
      <c r="B175" s="1" t="str">
        <f t="shared" si="3"/>
        <v/>
      </c>
      <c r="C175" s="48" t="str">
        <f>IF('Transfer Definitions'!I26&lt;&gt;"y","",'Population Definitions'!$B$9)</f>
        <v/>
      </c>
      <c r="D175" s="143" t="str">
        <f>IF(NOT('Transfer Definitions'!I26&lt;&gt;"y"),"Number","")</f>
        <v/>
      </c>
      <c r="E175" s="143" t="str">
        <f>IF(NOT('Transfer Definitions'!I26&lt;&gt;"y"),IF(SUMPRODUCT(--(G175:Y175&lt;&gt;""))=0,0,"N.A."),"")</f>
        <v/>
      </c>
      <c r="F175" s="48" t="str">
        <f>IF(NOT('Transfer Definitions'!I26&lt;&gt;"y"),"OR","")</f>
        <v/>
      </c>
    </row>
    <row r="176" spans="1:23" x14ac:dyDescent="0.25">
      <c r="A176" s="48" t="str">
        <f>IF('Transfer Definitions'!J26&lt;&gt;"y","...",'Population Definitions'!$B$5)</f>
        <v>...</v>
      </c>
      <c r="B176" s="1" t="str">
        <f t="shared" si="3"/>
        <v/>
      </c>
      <c r="C176" s="48" t="str">
        <f>IF('Transfer Definitions'!J26&lt;&gt;"y","",'Population Definitions'!$B$10)</f>
        <v/>
      </c>
      <c r="D176" s="143" t="str">
        <f>IF(NOT('Transfer Definitions'!J26&lt;&gt;"y"),"Number","")</f>
        <v/>
      </c>
      <c r="E176" s="143" t="str">
        <f>IF(NOT('Transfer Definitions'!J26&lt;&gt;"y"),IF(SUMPRODUCT(--(G176:Y176&lt;&gt;""))=0,0,"N.A."),"")</f>
        <v/>
      </c>
      <c r="F176" s="48" t="str">
        <f>IF(NOT('Transfer Definitions'!J26&lt;&gt;"y"),"OR","")</f>
        <v/>
      </c>
    </row>
    <row r="177" spans="1:6" x14ac:dyDescent="0.25">
      <c r="A177" s="48" t="str">
        <f>IF('Transfer Definitions'!K26&lt;&gt;"y","...",'Population Definitions'!$B$5)</f>
        <v>...</v>
      </c>
      <c r="B177" s="1" t="str">
        <f t="shared" si="3"/>
        <v/>
      </c>
      <c r="C177" s="48" t="str">
        <f>IF('Transfer Definitions'!K26&lt;&gt;"y","",'Population Definitions'!$B$11)</f>
        <v/>
      </c>
      <c r="D177" s="143" t="str">
        <f>IF(NOT('Transfer Definitions'!K26&lt;&gt;"y"),"Number","")</f>
        <v/>
      </c>
      <c r="E177" s="143" t="str">
        <f>IF(NOT('Transfer Definitions'!K26&lt;&gt;"y"),IF(SUMPRODUCT(--(G177:Y177&lt;&gt;""))=0,0,"N.A."),"")</f>
        <v/>
      </c>
      <c r="F177" s="48" t="str">
        <f>IF(NOT('Transfer Definitions'!K26&lt;&gt;"y"),"OR","")</f>
        <v/>
      </c>
    </row>
    <row r="178" spans="1:6" x14ac:dyDescent="0.25">
      <c r="A178" s="48" t="str">
        <f>IF('Transfer Definitions'!L26&lt;&gt;"y","...",'Population Definitions'!$B$5)</f>
        <v>...</v>
      </c>
      <c r="B178" s="1" t="str">
        <f t="shared" si="3"/>
        <v/>
      </c>
      <c r="C178" s="48" t="str">
        <f>IF('Transfer Definitions'!L26&lt;&gt;"y","",'Population Definitions'!$B$12)</f>
        <v/>
      </c>
      <c r="D178" s="143" t="str">
        <f>IF(NOT('Transfer Definitions'!L26&lt;&gt;"y"),"Number","")</f>
        <v/>
      </c>
      <c r="E178" s="143" t="str">
        <f>IF(NOT('Transfer Definitions'!L26&lt;&gt;"y"),IF(SUMPRODUCT(--(G178:Y178&lt;&gt;""))=0,0,"N.A."),"")</f>
        <v/>
      </c>
      <c r="F178" s="48" t="str">
        <f>IF(NOT('Transfer Definitions'!L26&lt;&gt;"y"),"OR","")</f>
        <v/>
      </c>
    </row>
    <row r="179" spans="1:6" x14ac:dyDescent="0.25">
      <c r="A179" s="48" t="str">
        <f>IF('Transfer Definitions'!M26&lt;&gt;"y","...",'Population Definitions'!$B$5)</f>
        <v>...</v>
      </c>
      <c r="B179" s="1" t="str">
        <f t="shared" si="3"/>
        <v/>
      </c>
      <c r="C179" s="48" t="str">
        <f>IF('Transfer Definitions'!M26&lt;&gt;"y","",'Population Definitions'!$B$13)</f>
        <v/>
      </c>
      <c r="D179" s="143" t="str">
        <f>IF(NOT('Transfer Definitions'!M26&lt;&gt;"y"),"Number","")</f>
        <v/>
      </c>
      <c r="E179" s="143" t="str">
        <f>IF(NOT('Transfer Definitions'!M26&lt;&gt;"y"),IF(SUMPRODUCT(--(G179:Y179&lt;&gt;""))=0,0,"N.A."),"")</f>
        <v/>
      </c>
      <c r="F179" s="48" t="str">
        <f>IF(NOT('Transfer Definitions'!M26&lt;&gt;"y"),"OR","")</f>
        <v/>
      </c>
    </row>
    <row r="180" spans="1:6" x14ac:dyDescent="0.25">
      <c r="A180" s="48" t="str">
        <f>IF('Transfer Definitions'!B27&lt;&gt;"y","...",'Population Definitions'!$B$6)</f>
        <v>...</v>
      </c>
      <c r="B180" s="1" t="str">
        <f t="shared" si="3"/>
        <v/>
      </c>
      <c r="C180" s="48" t="str">
        <f>IF('Transfer Definitions'!B27&lt;&gt;"y","",'Population Definitions'!$B$2)</f>
        <v/>
      </c>
      <c r="D180" s="143" t="str">
        <f>IF(NOT('Transfer Definitions'!B27&lt;&gt;"y"),"Number","")</f>
        <v/>
      </c>
      <c r="E180" s="143" t="str">
        <f>IF(NOT('Transfer Definitions'!B27&lt;&gt;"y"),IF(SUMPRODUCT(--(G180:Y180&lt;&gt;""))=0,0,"N.A."),"")</f>
        <v/>
      </c>
      <c r="F180" s="48" t="str">
        <f>IF(NOT('Transfer Definitions'!B27&lt;&gt;"y"),"OR","")</f>
        <v/>
      </c>
    </row>
    <row r="181" spans="1:6" x14ac:dyDescent="0.25">
      <c r="A181" s="48" t="str">
        <f>IF('Transfer Definitions'!C27&lt;&gt;"y","...",'Population Definitions'!$B$6)</f>
        <v>...</v>
      </c>
      <c r="B181" s="1" t="str">
        <f t="shared" si="3"/>
        <v/>
      </c>
      <c r="C181" s="48" t="str">
        <f>IF('Transfer Definitions'!C27&lt;&gt;"y","",'Population Definitions'!$B$3)</f>
        <v/>
      </c>
      <c r="D181" s="143" t="str">
        <f>IF(NOT('Transfer Definitions'!C27&lt;&gt;"y"),"Number","")</f>
        <v/>
      </c>
      <c r="E181" s="143" t="str">
        <f>IF(NOT('Transfer Definitions'!C27&lt;&gt;"y"),IF(SUMPRODUCT(--(G181:Y181&lt;&gt;""))=0,0,"N.A."),"")</f>
        <v/>
      </c>
      <c r="F181" s="48" t="str">
        <f>IF(NOT('Transfer Definitions'!C27&lt;&gt;"y"),"OR","")</f>
        <v/>
      </c>
    </row>
    <row r="182" spans="1:6" x14ac:dyDescent="0.25">
      <c r="A182" s="48" t="str">
        <f>IF('Transfer Definitions'!D27&lt;&gt;"y","...",'Population Definitions'!$B$6)</f>
        <v>...</v>
      </c>
      <c r="B182" s="1" t="str">
        <f t="shared" si="3"/>
        <v/>
      </c>
      <c r="C182" s="48" t="str">
        <f>IF('Transfer Definitions'!D27&lt;&gt;"y","",'Population Definitions'!$B$4)</f>
        <v/>
      </c>
      <c r="D182" s="143" t="str">
        <f>IF(NOT('Transfer Definitions'!D27&lt;&gt;"y"),"Number","")</f>
        <v/>
      </c>
      <c r="E182" s="143" t="str">
        <f>IF(NOT('Transfer Definitions'!D27&lt;&gt;"y"),IF(SUMPRODUCT(--(G182:Y182&lt;&gt;""))=0,0,"N.A."),"")</f>
        <v/>
      </c>
      <c r="F182" s="48" t="str">
        <f>IF(NOT('Transfer Definitions'!D27&lt;&gt;"y"),"OR","")</f>
        <v/>
      </c>
    </row>
    <row r="183" spans="1:6" x14ac:dyDescent="0.25">
      <c r="A183" s="48" t="str">
        <f>IF('Transfer Definitions'!E27&lt;&gt;"y","...",'Population Definitions'!$B$6)</f>
        <v>...</v>
      </c>
      <c r="B183" s="1" t="str">
        <f t="shared" si="3"/>
        <v/>
      </c>
      <c r="C183" s="48" t="str">
        <f>IF('Transfer Definitions'!E27&lt;&gt;"y","",'Population Definitions'!$B$5)</f>
        <v/>
      </c>
      <c r="D183" s="143" t="str">
        <f>IF(NOT('Transfer Definitions'!E27&lt;&gt;"y"),"Number","")</f>
        <v/>
      </c>
      <c r="E183" s="143" t="str">
        <f>IF(NOT('Transfer Definitions'!E27&lt;&gt;"y"),IF(SUMPRODUCT(--(G183:Y183&lt;&gt;""))=0,0,"N.A."),"")</f>
        <v/>
      </c>
      <c r="F183" s="48" t="str">
        <f>IF(NOT('Transfer Definitions'!E27&lt;&gt;"y"),"OR","")</f>
        <v/>
      </c>
    </row>
    <row r="184" spans="1:6" x14ac:dyDescent="0.25">
      <c r="A184" s="48" t="str">
        <f>IF('Transfer Definitions'!G27&lt;&gt;"y","...",'Population Definitions'!$B$6)</f>
        <v>...</v>
      </c>
      <c r="B184" s="1" t="str">
        <f t="shared" si="3"/>
        <v/>
      </c>
      <c r="C184" s="48" t="str">
        <f>IF('Transfer Definitions'!G27&lt;&gt;"y","",'Population Definitions'!$B$7)</f>
        <v/>
      </c>
      <c r="D184" s="143" t="str">
        <f>IF(NOT('Transfer Definitions'!G27&lt;&gt;"y"),"Number","")</f>
        <v/>
      </c>
      <c r="E184" s="143" t="str">
        <f>IF(NOT('Transfer Definitions'!G27&lt;&gt;"y"),IF(SUMPRODUCT(--(G184:Y184&lt;&gt;""))=0,0,"N.A."),"")</f>
        <v/>
      </c>
      <c r="F184" s="48" t="str">
        <f>IF(NOT('Transfer Definitions'!G27&lt;&gt;"y"),"OR","")</f>
        <v/>
      </c>
    </row>
    <row r="185" spans="1:6" x14ac:dyDescent="0.25">
      <c r="A185" s="48" t="str">
        <f>IF('Transfer Definitions'!H27&lt;&gt;"y","...",'Population Definitions'!$B$6)</f>
        <v>...</v>
      </c>
      <c r="B185" s="1" t="str">
        <f t="shared" si="3"/>
        <v/>
      </c>
      <c r="C185" s="48" t="str">
        <f>IF('Transfer Definitions'!H27&lt;&gt;"y","",'Population Definitions'!$B$8)</f>
        <v/>
      </c>
      <c r="D185" s="143" t="str">
        <f>IF(NOT('Transfer Definitions'!H27&lt;&gt;"y"),"Number","")</f>
        <v/>
      </c>
      <c r="E185" s="143" t="str">
        <f>IF(NOT('Transfer Definitions'!H27&lt;&gt;"y"),IF(SUMPRODUCT(--(G185:Y185&lt;&gt;""))=0,0,"N.A."),"")</f>
        <v/>
      </c>
      <c r="F185" s="48" t="str">
        <f>IF(NOT('Transfer Definitions'!H27&lt;&gt;"y"),"OR","")</f>
        <v/>
      </c>
    </row>
    <row r="186" spans="1:6" x14ac:dyDescent="0.25">
      <c r="A186" s="48" t="str">
        <f>IF('Transfer Definitions'!I27&lt;&gt;"y","...",'Population Definitions'!$B$6)</f>
        <v>...</v>
      </c>
      <c r="B186" s="1" t="str">
        <f t="shared" si="3"/>
        <v/>
      </c>
      <c r="C186" s="48" t="str">
        <f>IF('Transfer Definitions'!I27&lt;&gt;"y","",'Population Definitions'!$B$9)</f>
        <v/>
      </c>
      <c r="D186" s="143" t="str">
        <f>IF(NOT('Transfer Definitions'!I27&lt;&gt;"y"),"Number","")</f>
        <v/>
      </c>
      <c r="E186" s="143" t="str">
        <f>IF(NOT('Transfer Definitions'!I27&lt;&gt;"y"),IF(SUMPRODUCT(--(G186:Y186&lt;&gt;""))=0,0,"N.A."),"")</f>
        <v/>
      </c>
      <c r="F186" s="48" t="str">
        <f>IF(NOT('Transfer Definitions'!I27&lt;&gt;"y"),"OR","")</f>
        <v/>
      </c>
    </row>
    <row r="187" spans="1:6" x14ac:dyDescent="0.25">
      <c r="A187" s="48" t="str">
        <f>IF('Transfer Definitions'!J27&lt;&gt;"y","...",'Population Definitions'!$B$6)</f>
        <v>...</v>
      </c>
      <c r="B187" s="1" t="str">
        <f t="shared" si="3"/>
        <v/>
      </c>
      <c r="C187" s="48" t="str">
        <f>IF('Transfer Definitions'!J27&lt;&gt;"y","",'Population Definitions'!$B$10)</f>
        <v/>
      </c>
      <c r="D187" s="143" t="str">
        <f>IF(NOT('Transfer Definitions'!J27&lt;&gt;"y"),"Number","")</f>
        <v/>
      </c>
      <c r="E187" s="143" t="str">
        <f>IF(NOT('Transfer Definitions'!J27&lt;&gt;"y"),IF(SUMPRODUCT(--(G187:Y187&lt;&gt;""))=0,0,"N.A."),"")</f>
        <v/>
      </c>
      <c r="F187" s="48" t="str">
        <f>IF(NOT('Transfer Definitions'!J27&lt;&gt;"y"),"OR","")</f>
        <v/>
      </c>
    </row>
    <row r="188" spans="1:6" x14ac:dyDescent="0.25">
      <c r="A188" s="48" t="str">
        <f>IF('Transfer Definitions'!K27&lt;&gt;"y","...",'Population Definitions'!$B$6)</f>
        <v>...</v>
      </c>
      <c r="B188" s="1" t="str">
        <f t="shared" si="3"/>
        <v/>
      </c>
      <c r="C188" s="48" t="str">
        <f>IF('Transfer Definitions'!K27&lt;&gt;"y","",'Population Definitions'!$B$11)</f>
        <v/>
      </c>
      <c r="D188" s="143" t="str">
        <f>IF(NOT('Transfer Definitions'!K27&lt;&gt;"y"),"Number","")</f>
        <v/>
      </c>
      <c r="E188" s="143" t="str">
        <f>IF(NOT('Transfer Definitions'!K27&lt;&gt;"y"),IF(SUMPRODUCT(--(G188:Y188&lt;&gt;""))=0,0,"N.A."),"")</f>
        <v/>
      </c>
      <c r="F188" s="48" t="str">
        <f>IF(NOT('Transfer Definitions'!K27&lt;&gt;"y"),"OR","")</f>
        <v/>
      </c>
    </row>
    <row r="189" spans="1:6" x14ac:dyDescent="0.25">
      <c r="A189" s="48" t="str">
        <f>IF('Transfer Definitions'!L27&lt;&gt;"y","...",'Population Definitions'!$B$6)</f>
        <v>...</v>
      </c>
      <c r="B189" s="1" t="str">
        <f t="shared" si="3"/>
        <v/>
      </c>
      <c r="C189" s="48" t="str">
        <f>IF('Transfer Definitions'!L27&lt;&gt;"y","",'Population Definitions'!$B$12)</f>
        <v/>
      </c>
      <c r="D189" s="143" t="str">
        <f>IF(NOT('Transfer Definitions'!L27&lt;&gt;"y"),"Number","")</f>
        <v/>
      </c>
      <c r="E189" s="143" t="str">
        <f>IF(NOT('Transfer Definitions'!L27&lt;&gt;"y"),IF(SUMPRODUCT(--(G189:Y189&lt;&gt;""))=0,0,"N.A."),"")</f>
        <v/>
      </c>
      <c r="F189" s="48" t="str">
        <f>IF(NOT('Transfer Definitions'!L27&lt;&gt;"y"),"OR","")</f>
        <v/>
      </c>
    </row>
    <row r="190" spans="1:6" x14ac:dyDescent="0.25">
      <c r="A190" s="48" t="str">
        <f>IF('Transfer Definitions'!M27&lt;&gt;"y","...",'Population Definitions'!$B$6)</f>
        <v>...</v>
      </c>
      <c r="B190" s="1" t="str">
        <f t="shared" si="3"/>
        <v/>
      </c>
      <c r="C190" s="48" t="str">
        <f>IF('Transfer Definitions'!M27&lt;&gt;"y","",'Population Definitions'!$B$13)</f>
        <v/>
      </c>
      <c r="D190" s="143" t="str">
        <f>IF(NOT('Transfer Definitions'!M27&lt;&gt;"y"),"Number","")</f>
        <v/>
      </c>
      <c r="E190" s="143" t="str">
        <f>IF(NOT('Transfer Definitions'!M27&lt;&gt;"y"),IF(SUMPRODUCT(--(G190:Y190&lt;&gt;""))=0,0,"N.A."),"")</f>
        <v/>
      </c>
      <c r="F190" s="48" t="str">
        <f>IF(NOT('Transfer Definitions'!M27&lt;&gt;"y"),"OR","")</f>
        <v/>
      </c>
    </row>
    <row r="191" spans="1:6" x14ac:dyDescent="0.25">
      <c r="A191" s="48" t="str">
        <f>IF('Transfer Definitions'!B28&lt;&gt;"y","...",'Population Definitions'!$B$7)</f>
        <v>...</v>
      </c>
      <c r="B191" s="1" t="str">
        <f t="shared" si="3"/>
        <v/>
      </c>
      <c r="C191" s="48" t="str">
        <f>IF('Transfer Definitions'!B28&lt;&gt;"y","",'Population Definitions'!$B$2)</f>
        <v/>
      </c>
      <c r="D191" s="143" t="str">
        <f>IF(NOT('Transfer Definitions'!B28&lt;&gt;"y"),"Number","")</f>
        <v/>
      </c>
      <c r="E191" s="143" t="str">
        <f>IF(NOT('Transfer Definitions'!B28&lt;&gt;"y"),IF(SUMPRODUCT(--(G191:Y191&lt;&gt;""))=0,0,"N.A."),"")</f>
        <v/>
      </c>
      <c r="F191" s="48" t="str">
        <f>IF(NOT('Transfer Definitions'!B28&lt;&gt;"y"),"OR","")</f>
        <v/>
      </c>
    </row>
    <row r="192" spans="1:6" x14ac:dyDescent="0.25">
      <c r="A192" s="48" t="str">
        <f>IF('Transfer Definitions'!C28&lt;&gt;"y","...",'Population Definitions'!$B$7)</f>
        <v>...</v>
      </c>
      <c r="B192" s="1" t="str">
        <f t="shared" si="3"/>
        <v/>
      </c>
      <c r="C192" s="48" t="str">
        <f>IF('Transfer Definitions'!C28&lt;&gt;"y","",'Population Definitions'!$B$3)</f>
        <v/>
      </c>
      <c r="D192" s="143" t="str">
        <f>IF(NOT('Transfer Definitions'!C28&lt;&gt;"y"),"Number","")</f>
        <v/>
      </c>
      <c r="E192" s="143" t="str">
        <f>IF(NOT('Transfer Definitions'!C28&lt;&gt;"y"),IF(SUMPRODUCT(--(G192:Y192&lt;&gt;""))=0,0,"N.A."),"")</f>
        <v/>
      </c>
      <c r="F192" s="48" t="str">
        <f>IF(NOT('Transfer Definitions'!C28&lt;&gt;"y"),"OR","")</f>
        <v/>
      </c>
    </row>
    <row r="193" spans="1:23" x14ac:dyDescent="0.25">
      <c r="A193" s="48" t="str">
        <f>IF('Transfer Definitions'!D28&lt;&gt;"y","...",'Population Definitions'!$B$7)</f>
        <v>...</v>
      </c>
      <c r="B193" s="1" t="str">
        <f t="shared" si="3"/>
        <v/>
      </c>
      <c r="C193" s="48" t="str">
        <f>IF('Transfer Definitions'!D28&lt;&gt;"y","",'Population Definitions'!$B$4)</f>
        <v/>
      </c>
      <c r="D193" s="143" t="str">
        <f>IF(NOT('Transfer Definitions'!D28&lt;&gt;"y"),"Number","")</f>
        <v/>
      </c>
      <c r="E193" s="143" t="str">
        <f>IF(NOT('Transfer Definitions'!D28&lt;&gt;"y"),IF(SUMPRODUCT(--(G193:Y193&lt;&gt;""))=0,0,"N.A."),"")</f>
        <v/>
      </c>
      <c r="F193" s="48" t="str">
        <f>IF(NOT('Transfer Definitions'!D28&lt;&gt;"y"),"OR","")</f>
        <v/>
      </c>
    </row>
    <row r="194" spans="1:23" x14ac:dyDescent="0.25">
      <c r="A194" s="48" t="str">
        <f>IF('Transfer Definitions'!E28&lt;&gt;"y","...",'Population Definitions'!$B$7)</f>
        <v>...</v>
      </c>
      <c r="B194" s="1" t="str">
        <f t="shared" si="3"/>
        <v/>
      </c>
      <c r="C194" s="48" t="str">
        <f>IF('Transfer Definitions'!E28&lt;&gt;"y","",'Population Definitions'!$B$5)</f>
        <v/>
      </c>
      <c r="D194" s="143" t="str">
        <f>IF(NOT('Transfer Definitions'!E28&lt;&gt;"y"),"Number","")</f>
        <v/>
      </c>
      <c r="E194" s="143" t="str">
        <f>IF(NOT('Transfer Definitions'!E28&lt;&gt;"y"),IF(SUMPRODUCT(--(G194:Y194&lt;&gt;""))=0,0,"N.A."),"")</f>
        <v/>
      </c>
      <c r="F194" s="48" t="str">
        <f>IF(NOT('Transfer Definitions'!E28&lt;&gt;"y"),"OR","")</f>
        <v/>
      </c>
    </row>
    <row r="195" spans="1:23" x14ac:dyDescent="0.25">
      <c r="A195" s="48" t="str">
        <f>IF('Transfer Definitions'!F28&lt;&gt;"y","...",'Population Definitions'!$B$7)</f>
        <v>...</v>
      </c>
      <c r="B195" s="1" t="str">
        <f t="shared" si="3"/>
        <v/>
      </c>
      <c r="C195" s="48" t="str">
        <f>IF('Transfer Definitions'!F28&lt;&gt;"y","",'Population Definitions'!$B$6)</f>
        <v/>
      </c>
      <c r="D195" s="143" t="str">
        <f>IF(NOT('Transfer Definitions'!F28&lt;&gt;"y"),"Number","")</f>
        <v/>
      </c>
      <c r="E195" s="143" t="str">
        <f>IF(NOT('Transfer Definitions'!F28&lt;&gt;"y"),IF(SUMPRODUCT(--(G195:Y195&lt;&gt;""))=0,0,"N.A."),"")</f>
        <v/>
      </c>
      <c r="F195" s="48" t="str">
        <f>IF(NOT('Transfer Definitions'!F28&lt;&gt;"y"),"OR","")</f>
        <v/>
      </c>
    </row>
    <row r="196" spans="1:23" x14ac:dyDescent="0.25">
      <c r="A196" s="48" t="str">
        <f>IF('Transfer Definitions'!H28&lt;&gt;"y","...",'Population Definitions'!$B$7)</f>
        <v>...</v>
      </c>
      <c r="B196" s="1" t="str">
        <f t="shared" si="3"/>
        <v/>
      </c>
      <c r="C196" s="48" t="str">
        <f>IF('Transfer Definitions'!H28&lt;&gt;"y","",'Population Definitions'!$B$8)</f>
        <v/>
      </c>
      <c r="D196" s="143" t="str">
        <f>IF(NOT('Transfer Definitions'!H28&lt;&gt;"y"),"Number","")</f>
        <v/>
      </c>
      <c r="E196" s="143" t="str">
        <f>IF(NOT('Transfer Definitions'!H28&lt;&gt;"y"),IF(SUMPRODUCT(--(G196:Y196&lt;&gt;""))=0,0,"N.A."),"")</f>
        <v/>
      </c>
      <c r="F196" s="48" t="str">
        <f>IF(NOT('Transfer Definitions'!H28&lt;&gt;"y"),"OR","")</f>
        <v/>
      </c>
    </row>
    <row r="197" spans="1:23" x14ac:dyDescent="0.25">
      <c r="A197" s="48" t="str">
        <f>IF('Transfer Definitions'!I28&lt;&gt;"y","...",'Population Definitions'!$B$7)</f>
        <v>...</v>
      </c>
      <c r="B197" s="1" t="str">
        <f t="shared" si="3"/>
        <v/>
      </c>
      <c r="C197" s="48" t="str">
        <f>IF('Transfer Definitions'!I28&lt;&gt;"y","",'Population Definitions'!$B$9)</f>
        <v/>
      </c>
      <c r="D197" s="143" t="str">
        <f>IF(NOT('Transfer Definitions'!I28&lt;&gt;"y"),"Number","")</f>
        <v/>
      </c>
      <c r="E197" s="143" t="str">
        <f>IF(NOT('Transfer Definitions'!I28&lt;&gt;"y"),IF(SUMPRODUCT(--(G197:Y197&lt;&gt;""))=0,0,"N.A."),"")</f>
        <v/>
      </c>
      <c r="F197" s="48" t="str">
        <f>IF(NOT('Transfer Definitions'!I28&lt;&gt;"y"),"OR","")</f>
        <v/>
      </c>
    </row>
    <row r="198" spans="1:23" x14ac:dyDescent="0.25">
      <c r="A198" s="48" t="str">
        <f>IF('Transfer Definitions'!J28&lt;&gt;"y","...",'Population Definitions'!$B$7)</f>
        <v>...</v>
      </c>
      <c r="B198" s="1" t="str">
        <f t="shared" si="3"/>
        <v/>
      </c>
      <c r="C198" s="48" t="str">
        <f>IF('Transfer Definitions'!J28&lt;&gt;"y","",'Population Definitions'!$B$10)</f>
        <v/>
      </c>
      <c r="D198" s="143" t="str">
        <f>IF(NOT('Transfer Definitions'!J28&lt;&gt;"y"),"Number","")</f>
        <v/>
      </c>
      <c r="E198" s="143" t="str">
        <f>IF(NOT('Transfer Definitions'!J28&lt;&gt;"y"),IF(SUMPRODUCT(--(G198:Y198&lt;&gt;""))=0,0,"N.A."),"")</f>
        <v/>
      </c>
      <c r="F198" s="48" t="str">
        <f>IF(NOT('Transfer Definitions'!J28&lt;&gt;"y"),"OR","")</f>
        <v/>
      </c>
    </row>
    <row r="199" spans="1:23" x14ac:dyDescent="0.25">
      <c r="A199" s="48" t="str">
        <f>IF('Transfer Definitions'!K28&lt;&gt;"y","...",'Population Definitions'!$B$7)</f>
        <v>...</v>
      </c>
      <c r="B199" s="1" t="str">
        <f t="shared" si="3"/>
        <v/>
      </c>
      <c r="C199" s="48" t="str">
        <f>IF('Transfer Definitions'!K28&lt;&gt;"y","",'Population Definitions'!$B$11)</f>
        <v/>
      </c>
      <c r="D199" s="143" t="str">
        <f>IF(NOT('Transfer Definitions'!K28&lt;&gt;"y"),"Number","")</f>
        <v/>
      </c>
      <c r="E199" s="143" t="str">
        <f>IF(NOT('Transfer Definitions'!K28&lt;&gt;"y"),IF(SUMPRODUCT(--(G199:Y199&lt;&gt;""))=0,0,"N.A."),"")</f>
        <v/>
      </c>
      <c r="F199" s="48" t="str">
        <f>IF(NOT('Transfer Definitions'!K28&lt;&gt;"y"),"OR","")</f>
        <v/>
      </c>
    </row>
    <row r="200" spans="1:23" x14ac:dyDescent="0.25">
      <c r="A200" s="48" t="str">
        <f>IF('Transfer Definitions'!L28&lt;&gt;"y","...",'Population Definitions'!$B$7)</f>
        <v>...</v>
      </c>
      <c r="B200" s="1" t="str">
        <f t="shared" ref="B200:B263" si="4">IF(C200="","","---&gt;")</f>
        <v/>
      </c>
      <c r="C200" s="48" t="str">
        <f>IF('Transfer Definitions'!L28&lt;&gt;"y","",'Population Definitions'!$B$12)</f>
        <v/>
      </c>
      <c r="D200" s="143" t="str">
        <f>IF(NOT('Transfer Definitions'!L28&lt;&gt;"y"),"Number","")</f>
        <v/>
      </c>
      <c r="E200" s="143" t="str">
        <f>IF(NOT('Transfer Definitions'!L28&lt;&gt;"y"),IF(SUMPRODUCT(--(G200:Y200&lt;&gt;""))=0,0,"N.A."),"")</f>
        <v/>
      </c>
      <c r="F200" s="48" t="str">
        <f>IF(NOT('Transfer Definitions'!L28&lt;&gt;"y"),"OR","")</f>
        <v/>
      </c>
    </row>
    <row r="201" spans="1:23" x14ac:dyDescent="0.25">
      <c r="A201" s="48" t="str">
        <f>IF('Transfer Definitions'!M28&lt;&gt;"y","...",'Population Definitions'!$B$7)</f>
        <v>...</v>
      </c>
      <c r="B201" s="1" t="str">
        <f t="shared" si="4"/>
        <v/>
      </c>
      <c r="C201" s="48" t="str">
        <f>IF('Transfer Definitions'!M28&lt;&gt;"y","",'Population Definitions'!$B$13)</f>
        <v/>
      </c>
      <c r="D201" s="143" t="str">
        <f>IF(NOT('Transfer Definitions'!M28&lt;&gt;"y"),"Number","")</f>
        <v/>
      </c>
      <c r="E201" s="143" t="str">
        <f>IF(NOT('Transfer Definitions'!M28&lt;&gt;"y"),IF(SUMPRODUCT(--(G201:Y201&lt;&gt;""))=0,0,"N.A."),"")</f>
        <v/>
      </c>
      <c r="F201" s="48" t="str">
        <f>IF(NOT('Transfer Definitions'!M28&lt;&gt;"y"),"OR","")</f>
        <v/>
      </c>
    </row>
    <row r="202" spans="1:23" x14ac:dyDescent="0.25">
      <c r="A202" s="48" t="str">
        <f>IF('Transfer Definitions'!B29&lt;&gt;"y","...",'Population Definitions'!$B$8)</f>
        <v>...</v>
      </c>
      <c r="B202" s="1" t="str">
        <f t="shared" si="4"/>
        <v/>
      </c>
      <c r="C202" s="48" t="str">
        <f>IF('Transfer Definitions'!B29&lt;&gt;"y","",'Population Definitions'!$B$2)</f>
        <v/>
      </c>
      <c r="D202" s="143" t="str">
        <f>IF(NOT('Transfer Definitions'!B29&lt;&gt;"y"),"Number","")</f>
        <v/>
      </c>
      <c r="E202" s="143" t="str">
        <f>IF(NOT('Transfer Definitions'!B29&lt;&gt;"y"),IF(SUMPRODUCT(--(G202:Y202&lt;&gt;""))=0,0,"N.A."),"")</f>
        <v/>
      </c>
      <c r="F202" s="48" t="str">
        <f>IF(NOT('Transfer Definitions'!B29&lt;&gt;"y"),"OR","")</f>
        <v/>
      </c>
    </row>
    <row r="203" spans="1:23" x14ac:dyDescent="0.25">
      <c r="A203" s="48" t="str">
        <f>IF('Transfer Definitions'!C29&lt;&gt;"y","...",'Population Definitions'!$B$8)</f>
        <v>...</v>
      </c>
      <c r="B203" s="1" t="str">
        <f t="shared" si="4"/>
        <v/>
      </c>
      <c r="C203" s="48" t="str">
        <f>IF('Transfer Definitions'!C29&lt;&gt;"y","",'Population Definitions'!$B$3)</f>
        <v/>
      </c>
      <c r="D203" s="143" t="str">
        <f>IF(NOT('Transfer Definitions'!C29&lt;&gt;"y"),"Number","")</f>
        <v/>
      </c>
      <c r="E203" s="143" t="str">
        <f>IF(NOT('Transfer Definitions'!C29&lt;&gt;"y"),IF(SUMPRODUCT(--(G203:Y203&lt;&gt;""))=0,0,"N.A."),"")</f>
        <v/>
      </c>
      <c r="F203" s="48" t="str">
        <f>IF(NOT('Transfer Definitions'!C29&lt;&gt;"y"),"OR","")</f>
        <v/>
      </c>
    </row>
    <row r="204" spans="1:23" x14ac:dyDescent="0.25">
      <c r="A204" s="48" t="str">
        <f>IF('Transfer Definitions'!D29&lt;&gt;"y","...",'Population Definitions'!$B$8)</f>
        <v>...</v>
      </c>
      <c r="B204" s="1" t="str">
        <f t="shared" si="4"/>
        <v/>
      </c>
      <c r="C204" s="48" t="str">
        <f>IF('Transfer Definitions'!D29&lt;&gt;"y","",'Population Definitions'!$B$4)</f>
        <v/>
      </c>
      <c r="D204" s="143" t="str">
        <f>IF(NOT('Transfer Definitions'!D29&lt;&gt;"y"),"Number","")</f>
        <v/>
      </c>
      <c r="E204" s="143" t="str">
        <f>IF(NOT('Transfer Definitions'!D29&lt;&gt;"y"),IF(SUMPRODUCT(--(G204:Y204&lt;&gt;""))=0,0,"N.A."),"")</f>
        <v/>
      </c>
      <c r="F204" s="48" t="str">
        <f>IF(NOT('Transfer Definitions'!D29&lt;&gt;"y"),"OR","")</f>
        <v/>
      </c>
    </row>
    <row r="205" spans="1:23" x14ac:dyDescent="0.25">
      <c r="A205" s="48" t="str">
        <f>IF('Transfer Definitions'!E29&lt;&gt;"y","...",'Population Definitions'!$B$8)</f>
        <v>...</v>
      </c>
      <c r="B205" s="1" t="str">
        <f t="shared" si="4"/>
        <v/>
      </c>
      <c r="C205" s="48" t="str">
        <f>IF('Transfer Definitions'!E29&lt;&gt;"y","",'Population Definitions'!$B$5)</f>
        <v/>
      </c>
      <c r="D205" s="143" t="str">
        <f>IF(NOT('Transfer Definitions'!E29&lt;&gt;"y"),"Number","")</f>
        <v/>
      </c>
      <c r="E205" s="143" t="str">
        <f>IF(NOT('Transfer Definitions'!E29&lt;&gt;"y"),IF(SUMPRODUCT(--(G205:Y205&lt;&gt;""))=0,0,"N.A."),"")</f>
        <v/>
      </c>
      <c r="F205" s="48" t="str">
        <f>IF(NOT('Transfer Definitions'!E29&lt;&gt;"y"),"OR","")</f>
        <v/>
      </c>
    </row>
    <row r="206" spans="1:23" x14ac:dyDescent="0.25">
      <c r="A206" s="48" t="str">
        <f>IF('Transfer Definitions'!F29&lt;&gt;"y","...",'Population Definitions'!$B$8)</f>
        <v>...</v>
      </c>
      <c r="B206" s="1" t="str">
        <f t="shared" si="4"/>
        <v/>
      </c>
      <c r="C206" s="48" t="str">
        <f>IF('Transfer Definitions'!F29&lt;&gt;"y","",'Population Definitions'!$B$6)</f>
        <v/>
      </c>
      <c r="D206" s="143" t="str">
        <f>IF(NOT('Transfer Definitions'!F29&lt;&gt;"y"),"Number","")</f>
        <v/>
      </c>
      <c r="E206" s="143" t="str">
        <f>IF(NOT('Transfer Definitions'!F29&lt;&gt;"y"),IF(SUMPRODUCT(--(G206:Y206&lt;&gt;""))=0,0,"N.A."),"")</f>
        <v/>
      </c>
      <c r="F206" s="48" t="str">
        <f>IF(NOT('Transfer Definitions'!F29&lt;&gt;"y"),"OR","")</f>
        <v/>
      </c>
    </row>
    <row r="207" spans="1:23" x14ac:dyDescent="0.25">
      <c r="A207" s="48" t="str">
        <f>IF('Transfer Definitions'!G29&lt;&gt;"y","...",'Population Definitions'!$B$8)</f>
        <v>...</v>
      </c>
      <c r="B207" s="1" t="str">
        <f t="shared" si="4"/>
        <v/>
      </c>
      <c r="C207" s="48" t="str">
        <f>IF('Transfer Definitions'!G29&lt;&gt;"y","",'Population Definitions'!$B$7)</f>
        <v/>
      </c>
      <c r="D207" s="143" t="str">
        <f>IF(NOT('Transfer Definitions'!G29&lt;&gt;"y"),"Number","")</f>
        <v/>
      </c>
      <c r="E207" s="143" t="str">
        <f>IF(NOT('Transfer Definitions'!G29&lt;&gt;"y"),IF(SUMPRODUCT(--(G207:Y207&lt;&gt;""))=0,0,"N.A."),"")</f>
        <v/>
      </c>
      <c r="F207" s="48" t="str">
        <f>IF(NOT('Transfer Definitions'!G29&lt;&gt;"y"),"OR","")</f>
        <v/>
      </c>
    </row>
    <row r="208" spans="1:23" x14ac:dyDescent="0.25">
      <c r="A208" s="48" t="str">
        <f>IF('Transfer Definitions'!I29&lt;&gt;"y","...",'Population Definitions'!$B$8)</f>
        <v>Prisoners</v>
      </c>
      <c r="B208" s="1" t="str">
        <f t="shared" si="4"/>
        <v>---&gt;</v>
      </c>
      <c r="C208" s="48" t="str">
        <f>IF('Transfer Definitions'!I29&lt;&gt;"y","",'Population Definitions'!$B$9)</f>
        <v>PLHIV Prisoners</v>
      </c>
      <c r="D208" s="143" t="s">
        <v>48</v>
      </c>
      <c r="E208" s="143" t="str">
        <f>IF(NOT('Transfer Definitions'!I29&lt;&gt;"y"),IF(SUMPRODUCT(--(G208:Y208&lt;&gt;""))=0,0,"N.A."),"")</f>
        <v>N.A.</v>
      </c>
      <c r="F208" s="48" t="str">
        <f>IF(NOT('Transfer Definitions'!I29&lt;&gt;"y"),"OR","")</f>
        <v>OR</v>
      </c>
      <c r="G208" s="164">
        <v>2.9808209607967359E-2</v>
      </c>
      <c r="H208" s="164">
        <v>2.822273906359641E-2</v>
      </c>
      <c r="I208" s="164">
        <v>2.6982918230214075E-2</v>
      </c>
      <c r="J208" s="164">
        <v>2.6091868711020785E-2</v>
      </c>
      <c r="K208" s="164">
        <v>2.5363817755597141E-2</v>
      </c>
      <c r="L208" s="164">
        <v>2.4606467899693982E-2</v>
      </c>
      <c r="M208" s="164">
        <v>2.3743946074686863E-2</v>
      </c>
      <c r="N208" s="164">
        <v>2.3563893604651314E-2</v>
      </c>
      <c r="O208" s="164">
        <v>2.3204880739884481E-2</v>
      </c>
      <c r="P208" s="164">
        <v>2.2499796660148817E-2</v>
      </c>
      <c r="Q208" s="164">
        <v>2.1136153801070812E-2</v>
      </c>
      <c r="R208" s="164">
        <v>1.940793655846643E-2</v>
      </c>
      <c r="S208" s="164">
        <v>1.7982715157469714E-2</v>
      </c>
      <c r="T208" s="164">
        <v>1.7028637506606471E-2</v>
      </c>
      <c r="U208" s="164">
        <v>1.6549703462333042E-2</v>
      </c>
      <c r="V208" s="164">
        <v>1.5898796457190504E-2</v>
      </c>
      <c r="W208" s="164">
        <v>1.4850220815269443E-2</v>
      </c>
    </row>
    <row r="209" spans="1:6" x14ac:dyDescent="0.25">
      <c r="A209" s="48" t="str">
        <f>IF('Transfer Definitions'!J29&lt;&gt;"y","...",'Population Definitions'!$B$8)</f>
        <v>...</v>
      </c>
      <c r="B209" s="1" t="str">
        <f t="shared" si="4"/>
        <v/>
      </c>
      <c r="C209" s="48" t="str">
        <f>IF('Transfer Definitions'!J29&lt;&gt;"y","",'Population Definitions'!$B$10)</f>
        <v/>
      </c>
      <c r="D209" s="143" t="str">
        <f>IF(NOT('Transfer Definitions'!J29&lt;&gt;"y"),"Number","")</f>
        <v/>
      </c>
      <c r="E209" s="143" t="str">
        <f>IF(NOT('Transfer Definitions'!J29&lt;&gt;"y"),IF(SUMPRODUCT(--(G209:Y209&lt;&gt;""))=0,0,"N.A."),"")</f>
        <v/>
      </c>
      <c r="F209" s="48" t="str">
        <f>IF(NOT('Transfer Definitions'!J29&lt;&gt;"y"),"OR","")</f>
        <v/>
      </c>
    </row>
    <row r="210" spans="1:6" x14ac:dyDescent="0.25">
      <c r="A210" s="48" t="str">
        <f>IF('Transfer Definitions'!K29&lt;&gt;"y","...",'Population Definitions'!$B$8)</f>
        <v>...</v>
      </c>
      <c r="B210" s="1" t="str">
        <f t="shared" si="4"/>
        <v/>
      </c>
      <c r="C210" s="48" t="str">
        <f>IF('Transfer Definitions'!K29&lt;&gt;"y","",'Population Definitions'!$B$11)</f>
        <v/>
      </c>
      <c r="D210" s="143" t="str">
        <f>IF(NOT('Transfer Definitions'!K29&lt;&gt;"y"),"Number","")</f>
        <v/>
      </c>
      <c r="E210" s="143" t="str">
        <f>IF(NOT('Transfer Definitions'!K29&lt;&gt;"y"),IF(SUMPRODUCT(--(G210:Y210&lt;&gt;""))=0,0,"N.A."),"")</f>
        <v/>
      </c>
      <c r="F210" s="48" t="str">
        <f>IF(NOT('Transfer Definitions'!K29&lt;&gt;"y"),"OR","")</f>
        <v/>
      </c>
    </row>
    <row r="211" spans="1:6" x14ac:dyDescent="0.25">
      <c r="A211" s="48" t="str">
        <f>IF('Transfer Definitions'!L29&lt;&gt;"y","...",'Population Definitions'!$B$8)</f>
        <v>...</v>
      </c>
      <c r="B211" s="1" t="str">
        <f t="shared" si="4"/>
        <v/>
      </c>
      <c r="C211" s="48" t="str">
        <f>IF('Transfer Definitions'!L29&lt;&gt;"y","",'Population Definitions'!$B$12)</f>
        <v/>
      </c>
      <c r="D211" s="143" t="str">
        <f>IF(NOT('Transfer Definitions'!L29&lt;&gt;"y"),"Number","")</f>
        <v/>
      </c>
      <c r="E211" s="143" t="str">
        <f>IF(NOT('Transfer Definitions'!L29&lt;&gt;"y"),IF(SUMPRODUCT(--(G211:Y211&lt;&gt;""))=0,0,"N.A."),"")</f>
        <v/>
      </c>
      <c r="F211" s="48" t="str">
        <f>IF(NOT('Transfer Definitions'!L29&lt;&gt;"y"),"OR","")</f>
        <v/>
      </c>
    </row>
    <row r="212" spans="1:6" x14ac:dyDescent="0.25">
      <c r="A212" s="48" t="str">
        <f>IF('Transfer Definitions'!M29&lt;&gt;"y","...",'Population Definitions'!$B$8)</f>
        <v>...</v>
      </c>
      <c r="B212" s="1" t="str">
        <f t="shared" si="4"/>
        <v/>
      </c>
      <c r="C212" s="48" t="str">
        <f>IF('Transfer Definitions'!M29&lt;&gt;"y","",'Population Definitions'!$B$13)</f>
        <v/>
      </c>
      <c r="D212" s="143" t="str">
        <f>IF(NOT('Transfer Definitions'!M29&lt;&gt;"y"),"Number","")</f>
        <v/>
      </c>
      <c r="E212" s="143" t="str">
        <f>IF(NOT('Transfer Definitions'!M29&lt;&gt;"y"),IF(SUMPRODUCT(--(G212:Y212&lt;&gt;""))=0,0,"N.A."),"")</f>
        <v/>
      </c>
      <c r="F212" s="48" t="str">
        <f>IF(NOT('Transfer Definitions'!M29&lt;&gt;"y"),"OR","")</f>
        <v/>
      </c>
    </row>
    <row r="213" spans="1:6" x14ac:dyDescent="0.25">
      <c r="A213" s="48" t="str">
        <f>IF('Transfer Definitions'!B30&lt;&gt;"y","...",'Population Definitions'!$B$9)</f>
        <v>...</v>
      </c>
      <c r="B213" s="1" t="str">
        <f t="shared" si="4"/>
        <v/>
      </c>
      <c r="C213" s="48" t="str">
        <f>IF('Transfer Definitions'!B30&lt;&gt;"y","",'Population Definitions'!$B$2)</f>
        <v/>
      </c>
      <c r="D213" s="143" t="str">
        <f>IF(NOT('Transfer Definitions'!B30&lt;&gt;"y"),"Number","")</f>
        <v/>
      </c>
      <c r="E213" s="143" t="str">
        <f>IF(NOT('Transfer Definitions'!B30&lt;&gt;"y"),IF(SUMPRODUCT(--(G213:Y213&lt;&gt;""))=0,0,"N.A."),"")</f>
        <v/>
      </c>
      <c r="F213" s="48" t="str">
        <f>IF(NOT('Transfer Definitions'!B30&lt;&gt;"y"),"OR","")</f>
        <v/>
      </c>
    </row>
    <row r="214" spans="1:6" x14ac:dyDescent="0.25">
      <c r="A214" s="48" t="str">
        <f>IF('Transfer Definitions'!C30&lt;&gt;"y","...",'Population Definitions'!$B$9)</f>
        <v>...</v>
      </c>
      <c r="B214" s="1" t="str">
        <f t="shared" si="4"/>
        <v/>
      </c>
      <c r="C214" s="48" t="str">
        <f>IF('Transfer Definitions'!C30&lt;&gt;"y","",'Population Definitions'!$B$3)</f>
        <v/>
      </c>
      <c r="D214" s="143" t="str">
        <f>IF(NOT('Transfer Definitions'!C30&lt;&gt;"y"),"Number","")</f>
        <v/>
      </c>
      <c r="E214" s="143" t="str">
        <f>IF(NOT('Transfer Definitions'!C30&lt;&gt;"y"),IF(SUMPRODUCT(--(G214:Y214&lt;&gt;""))=0,0,"N.A."),"")</f>
        <v/>
      </c>
      <c r="F214" s="48" t="str">
        <f>IF(NOT('Transfer Definitions'!C30&lt;&gt;"y"),"OR","")</f>
        <v/>
      </c>
    </row>
    <row r="215" spans="1:6" x14ac:dyDescent="0.25">
      <c r="A215" s="48" t="str">
        <f>IF('Transfer Definitions'!D30&lt;&gt;"y","...",'Population Definitions'!$B$9)</f>
        <v>...</v>
      </c>
      <c r="B215" s="1" t="str">
        <f t="shared" si="4"/>
        <v/>
      </c>
      <c r="C215" s="48" t="str">
        <f>IF('Transfer Definitions'!D30&lt;&gt;"y","",'Population Definitions'!$B$4)</f>
        <v/>
      </c>
      <c r="D215" s="143" t="str">
        <f>IF(NOT('Transfer Definitions'!D30&lt;&gt;"y"),"Number","")</f>
        <v/>
      </c>
      <c r="E215" s="143" t="str">
        <f>IF(NOT('Transfer Definitions'!D30&lt;&gt;"y"),IF(SUMPRODUCT(--(G215:Y215&lt;&gt;""))=0,0,"N.A."),"")</f>
        <v/>
      </c>
      <c r="F215" s="48" t="str">
        <f>IF(NOT('Transfer Definitions'!D30&lt;&gt;"y"),"OR","")</f>
        <v/>
      </c>
    </row>
    <row r="216" spans="1:6" x14ac:dyDescent="0.25">
      <c r="A216" s="48" t="str">
        <f>IF('Transfer Definitions'!E30&lt;&gt;"y","...",'Population Definitions'!$B$9)</f>
        <v>...</v>
      </c>
      <c r="B216" s="1" t="str">
        <f t="shared" si="4"/>
        <v/>
      </c>
      <c r="C216" s="48" t="str">
        <f>IF('Transfer Definitions'!E30&lt;&gt;"y","",'Population Definitions'!$B$5)</f>
        <v/>
      </c>
      <c r="D216" s="143" t="str">
        <f>IF(NOT('Transfer Definitions'!E30&lt;&gt;"y"),"Number","")</f>
        <v/>
      </c>
      <c r="E216" s="143" t="str">
        <f>IF(NOT('Transfer Definitions'!E30&lt;&gt;"y"),IF(SUMPRODUCT(--(G216:Y216&lt;&gt;""))=0,0,"N.A."),"")</f>
        <v/>
      </c>
      <c r="F216" s="48" t="str">
        <f>IF(NOT('Transfer Definitions'!E30&lt;&gt;"y"),"OR","")</f>
        <v/>
      </c>
    </row>
    <row r="217" spans="1:6" x14ac:dyDescent="0.25">
      <c r="A217" s="48" t="str">
        <f>IF('Transfer Definitions'!F30&lt;&gt;"y","...",'Population Definitions'!$B$9)</f>
        <v>...</v>
      </c>
      <c r="B217" s="1" t="str">
        <f t="shared" si="4"/>
        <v/>
      </c>
      <c r="C217" s="48" t="str">
        <f>IF('Transfer Definitions'!F30&lt;&gt;"y","",'Population Definitions'!$B$6)</f>
        <v/>
      </c>
      <c r="D217" s="143" t="str">
        <f>IF(NOT('Transfer Definitions'!F30&lt;&gt;"y"),"Number","")</f>
        <v/>
      </c>
      <c r="E217" s="143" t="str">
        <f>IF(NOT('Transfer Definitions'!F30&lt;&gt;"y"),IF(SUMPRODUCT(--(G217:Y217&lt;&gt;""))=0,0,"N.A."),"")</f>
        <v/>
      </c>
      <c r="F217" s="48" t="str">
        <f>IF(NOT('Transfer Definitions'!F30&lt;&gt;"y"),"OR","")</f>
        <v/>
      </c>
    </row>
    <row r="218" spans="1:6" x14ac:dyDescent="0.25">
      <c r="A218" s="48" t="str">
        <f>IF('Transfer Definitions'!G30&lt;&gt;"y","...",'Population Definitions'!$B$9)</f>
        <v>...</v>
      </c>
      <c r="B218" s="1" t="str">
        <f t="shared" si="4"/>
        <v/>
      </c>
      <c r="C218" s="48" t="str">
        <f>IF('Transfer Definitions'!G30&lt;&gt;"y","",'Population Definitions'!$B$7)</f>
        <v/>
      </c>
      <c r="D218" s="143" t="str">
        <f>IF(NOT('Transfer Definitions'!G30&lt;&gt;"y"),"Number","")</f>
        <v/>
      </c>
      <c r="E218" s="143" t="str">
        <f>IF(NOT('Transfer Definitions'!G30&lt;&gt;"y"),IF(SUMPRODUCT(--(G218:Y218&lt;&gt;""))=0,0,"N.A."),"")</f>
        <v/>
      </c>
      <c r="F218" s="48" t="str">
        <f>IF(NOT('Transfer Definitions'!G30&lt;&gt;"y"),"OR","")</f>
        <v/>
      </c>
    </row>
    <row r="219" spans="1:6" x14ac:dyDescent="0.25">
      <c r="A219" s="48" t="str">
        <f>IF('Transfer Definitions'!H30&lt;&gt;"y","...",'Population Definitions'!$B$9)</f>
        <v>...</v>
      </c>
      <c r="B219" s="1" t="str">
        <f t="shared" si="4"/>
        <v/>
      </c>
      <c r="C219" s="48" t="str">
        <f>IF('Transfer Definitions'!H30&lt;&gt;"y","",'Population Definitions'!$B$8)</f>
        <v/>
      </c>
      <c r="D219" s="143" t="str">
        <f>IF(NOT('Transfer Definitions'!H30&lt;&gt;"y"),"Number","")</f>
        <v/>
      </c>
      <c r="E219" s="143" t="str">
        <f>IF(NOT('Transfer Definitions'!H30&lt;&gt;"y"),IF(SUMPRODUCT(--(G219:Y219&lt;&gt;""))=0,0,"N.A."),"")</f>
        <v/>
      </c>
      <c r="F219" s="48" t="str">
        <f>IF(NOT('Transfer Definitions'!H30&lt;&gt;"y"),"OR","")</f>
        <v/>
      </c>
    </row>
    <row r="220" spans="1:6" x14ac:dyDescent="0.25">
      <c r="A220" s="48" t="str">
        <f>IF('Transfer Definitions'!J30&lt;&gt;"y","...",'Population Definitions'!$B$9)</f>
        <v>...</v>
      </c>
      <c r="B220" s="1" t="str">
        <f t="shared" si="4"/>
        <v/>
      </c>
      <c r="C220" s="48" t="str">
        <f>IF('Transfer Definitions'!J30&lt;&gt;"y","",'Population Definitions'!$B$10)</f>
        <v/>
      </c>
      <c r="D220" s="143" t="str">
        <f>IF(NOT('Transfer Definitions'!J30&lt;&gt;"y"),"Number","")</f>
        <v/>
      </c>
      <c r="E220" s="143" t="str">
        <f>IF(NOT('Transfer Definitions'!J30&lt;&gt;"y"),IF(SUMPRODUCT(--(G220:Y220&lt;&gt;""))=0,0,"N.A."),"")</f>
        <v/>
      </c>
      <c r="F220" s="48" t="str">
        <f>IF(NOT('Transfer Definitions'!J30&lt;&gt;"y"),"OR","")</f>
        <v/>
      </c>
    </row>
    <row r="221" spans="1:6" x14ac:dyDescent="0.25">
      <c r="A221" s="48" t="str">
        <f>IF('Transfer Definitions'!K30&lt;&gt;"y","...",'Population Definitions'!$B$9)</f>
        <v>...</v>
      </c>
      <c r="B221" s="1" t="str">
        <f t="shared" si="4"/>
        <v/>
      </c>
      <c r="C221" s="48" t="str">
        <f>IF('Transfer Definitions'!K30&lt;&gt;"y","",'Population Definitions'!$B$11)</f>
        <v/>
      </c>
      <c r="D221" s="143" t="str">
        <f>IF(NOT('Transfer Definitions'!K30&lt;&gt;"y"),"Number","")</f>
        <v/>
      </c>
      <c r="E221" s="143" t="str">
        <f>IF(NOT('Transfer Definitions'!K30&lt;&gt;"y"),IF(SUMPRODUCT(--(G221:Y221&lt;&gt;""))=0,0,"N.A."),"")</f>
        <v/>
      </c>
      <c r="F221" s="48" t="str">
        <f>IF(NOT('Transfer Definitions'!K30&lt;&gt;"y"),"OR","")</f>
        <v/>
      </c>
    </row>
    <row r="222" spans="1:6" x14ac:dyDescent="0.25">
      <c r="A222" s="48" t="str">
        <f>IF('Transfer Definitions'!L30&lt;&gt;"y","...",'Population Definitions'!$B$9)</f>
        <v>...</v>
      </c>
      <c r="B222" s="1" t="str">
        <f t="shared" si="4"/>
        <v/>
      </c>
      <c r="C222" s="48" t="str">
        <f>IF('Transfer Definitions'!L30&lt;&gt;"y","",'Population Definitions'!$B$12)</f>
        <v/>
      </c>
      <c r="D222" s="143" t="str">
        <f>IF(NOT('Transfer Definitions'!L30&lt;&gt;"y"),"Number","")</f>
        <v/>
      </c>
      <c r="E222" s="143" t="str">
        <f>IF(NOT('Transfer Definitions'!L30&lt;&gt;"y"),IF(SUMPRODUCT(--(G222:Y222&lt;&gt;""))=0,0,"N.A."),"")</f>
        <v/>
      </c>
      <c r="F222" s="48" t="str">
        <f>IF(NOT('Transfer Definitions'!L30&lt;&gt;"y"),"OR","")</f>
        <v/>
      </c>
    </row>
    <row r="223" spans="1:6" x14ac:dyDescent="0.25">
      <c r="A223" s="48" t="str">
        <f>IF('Transfer Definitions'!M30&lt;&gt;"y","...",'Population Definitions'!$B$9)</f>
        <v>...</v>
      </c>
      <c r="B223" s="1" t="str">
        <f t="shared" si="4"/>
        <v/>
      </c>
      <c r="C223" s="48" t="str">
        <f>IF('Transfer Definitions'!M30&lt;&gt;"y","",'Population Definitions'!$B$13)</f>
        <v/>
      </c>
      <c r="D223" s="143" t="str">
        <f>IF(NOT('Transfer Definitions'!M30&lt;&gt;"y"),"Number","")</f>
        <v/>
      </c>
      <c r="E223" s="143" t="str">
        <f>IF(NOT('Transfer Definitions'!M30&lt;&gt;"y"),IF(SUMPRODUCT(--(G223:Y223&lt;&gt;""))=0,0,"N.A."),"")</f>
        <v/>
      </c>
      <c r="F223" s="48" t="str">
        <f>IF(NOT('Transfer Definitions'!M30&lt;&gt;"y"),"OR","")</f>
        <v/>
      </c>
    </row>
    <row r="224" spans="1:6" x14ac:dyDescent="0.25">
      <c r="A224" s="48" t="str">
        <f>IF('Transfer Definitions'!B31&lt;&gt;"y","...",'Population Definitions'!$B$10)</f>
        <v>...</v>
      </c>
      <c r="B224" s="1" t="str">
        <f t="shared" si="4"/>
        <v/>
      </c>
      <c r="C224" s="48" t="str">
        <f>IF('Transfer Definitions'!B31&lt;&gt;"y","",'Population Definitions'!$B$2)</f>
        <v/>
      </c>
      <c r="D224" s="143" t="str">
        <f>IF(NOT('Transfer Definitions'!B31&lt;&gt;"y"),"Number","")</f>
        <v/>
      </c>
      <c r="E224" s="143" t="str">
        <f>IF(NOT('Transfer Definitions'!B31&lt;&gt;"y"),IF(SUMPRODUCT(--(G224:Y224&lt;&gt;""))=0,0,"N.A."),"")</f>
        <v/>
      </c>
      <c r="F224" s="48" t="str">
        <f>IF(NOT('Transfer Definitions'!B31&lt;&gt;"y"),"OR","")</f>
        <v/>
      </c>
    </row>
    <row r="225" spans="1:23" x14ac:dyDescent="0.25">
      <c r="A225" s="48" t="str">
        <f>IF('Transfer Definitions'!C31&lt;&gt;"y","...",'Population Definitions'!$B$10)</f>
        <v>...</v>
      </c>
      <c r="B225" s="1" t="str">
        <f t="shared" si="4"/>
        <v/>
      </c>
      <c r="C225" s="48" t="str">
        <f>IF('Transfer Definitions'!C31&lt;&gt;"y","",'Population Definitions'!$B$3)</f>
        <v/>
      </c>
      <c r="D225" s="143" t="str">
        <f>IF(NOT('Transfer Definitions'!C31&lt;&gt;"y"),"Number","")</f>
        <v/>
      </c>
      <c r="E225" s="143" t="str">
        <f>IF(NOT('Transfer Definitions'!C31&lt;&gt;"y"),IF(SUMPRODUCT(--(G225:Y225&lt;&gt;""))=0,0,"N.A."),"")</f>
        <v/>
      </c>
      <c r="F225" s="48" t="str">
        <f>IF(NOT('Transfer Definitions'!C31&lt;&gt;"y"),"OR","")</f>
        <v/>
      </c>
    </row>
    <row r="226" spans="1:23" x14ac:dyDescent="0.25">
      <c r="A226" s="48" t="str">
        <f>IF('Transfer Definitions'!D31&lt;&gt;"y","...",'Population Definitions'!$B$10)</f>
        <v>...</v>
      </c>
      <c r="B226" s="1" t="str">
        <f t="shared" si="4"/>
        <v/>
      </c>
      <c r="C226" s="48" t="str">
        <f>IF('Transfer Definitions'!D31&lt;&gt;"y","",'Population Definitions'!$B$4)</f>
        <v/>
      </c>
      <c r="D226" s="143" t="str">
        <f>IF(NOT('Transfer Definitions'!D31&lt;&gt;"y"),"Number","")</f>
        <v/>
      </c>
      <c r="E226" s="143" t="str">
        <f>IF(NOT('Transfer Definitions'!D31&lt;&gt;"y"),IF(SUMPRODUCT(--(G226:Y226&lt;&gt;""))=0,0,"N.A."),"")</f>
        <v/>
      </c>
      <c r="F226" s="48" t="str">
        <f>IF(NOT('Transfer Definitions'!D31&lt;&gt;"y"),"OR","")</f>
        <v/>
      </c>
    </row>
    <row r="227" spans="1:23" x14ac:dyDescent="0.25">
      <c r="A227" s="48" t="str">
        <f>IF('Transfer Definitions'!E31&lt;&gt;"y","...",'Population Definitions'!$B$10)</f>
        <v>...</v>
      </c>
      <c r="B227" s="1" t="str">
        <f t="shared" si="4"/>
        <v/>
      </c>
      <c r="C227" s="48" t="str">
        <f>IF('Transfer Definitions'!E31&lt;&gt;"y","",'Population Definitions'!$B$5)</f>
        <v/>
      </c>
      <c r="D227" s="143" t="str">
        <f>IF(NOT('Transfer Definitions'!E31&lt;&gt;"y"),"Number","")</f>
        <v/>
      </c>
      <c r="E227" s="143" t="str">
        <f>IF(NOT('Transfer Definitions'!E31&lt;&gt;"y"),IF(SUMPRODUCT(--(G227:Y227&lt;&gt;""))=0,0,"N.A."),"")</f>
        <v/>
      </c>
      <c r="F227" s="48" t="str">
        <f>IF(NOT('Transfer Definitions'!E31&lt;&gt;"y"),"OR","")</f>
        <v/>
      </c>
    </row>
    <row r="228" spans="1:23" x14ac:dyDescent="0.25">
      <c r="A228" s="48" t="str">
        <f>IF('Transfer Definitions'!F31&lt;&gt;"y","...",'Population Definitions'!$B$10)</f>
        <v>...</v>
      </c>
      <c r="B228" s="1" t="str">
        <f t="shared" si="4"/>
        <v/>
      </c>
      <c r="C228" s="48" t="str">
        <f>IF('Transfer Definitions'!F31&lt;&gt;"y","",'Population Definitions'!$B$6)</f>
        <v/>
      </c>
      <c r="D228" s="143" t="str">
        <f>IF(NOT('Transfer Definitions'!F31&lt;&gt;"y"),"Number","")</f>
        <v/>
      </c>
      <c r="E228" s="143" t="str">
        <f>IF(NOT('Transfer Definitions'!F31&lt;&gt;"y"),IF(SUMPRODUCT(--(G228:Y228&lt;&gt;""))=0,0,"N.A."),"")</f>
        <v/>
      </c>
      <c r="F228" s="48" t="str">
        <f>IF(NOT('Transfer Definitions'!F31&lt;&gt;"y"),"OR","")</f>
        <v/>
      </c>
    </row>
    <row r="229" spans="1:23" x14ac:dyDescent="0.25">
      <c r="A229" s="48" t="str">
        <f>IF('Transfer Definitions'!G31&lt;&gt;"y","...",'Population Definitions'!$B$10)</f>
        <v>...</v>
      </c>
      <c r="B229" s="1" t="str">
        <f t="shared" si="4"/>
        <v/>
      </c>
      <c r="C229" s="48" t="str">
        <f>IF('Transfer Definitions'!G31&lt;&gt;"y","",'Population Definitions'!$B$7)</f>
        <v/>
      </c>
      <c r="D229" s="143" t="str">
        <f>IF(NOT('Transfer Definitions'!G31&lt;&gt;"y"),"Number","")</f>
        <v/>
      </c>
      <c r="E229" s="143" t="str">
        <f>IF(NOT('Transfer Definitions'!G31&lt;&gt;"y"),IF(SUMPRODUCT(--(G229:Y229&lt;&gt;""))=0,0,"N.A."),"")</f>
        <v/>
      </c>
      <c r="F229" s="48" t="str">
        <f>IF(NOT('Transfer Definitions'!G31&lt;&gt;"y"),"OR","")</f>
        <v/>
      </c>
    </row>
    <row r="230" spans="1:23" x14ac:dyDescent="0.25">
      <c r="A230" s="48" t="str">
        <f>IF('Transfer Definitions'!H31&lt;&gt;"y","...",'Population Definitions'!$B$10)</f>
        <v>...</v>
      </c>
      <c r="B230" s="1" t="str">
        <f t="shared" si="4"/>
        <v/>
      </c>
      <c r="C230" s="48" t="str">
        <f>IF('Transfer Definitions'!H31&lt;&gt;"y","",'Population Definitions'!$B$8)</f>
        <v/>
      </c>
      <c r="D230" s="143" t="str">
        <f>IF(NOT('Transfer Definitions'!H31&lt;&gt;"y"),"Number","")</f>
        <v/>
      </c>
      <c r="E230" s="143" t="str">
        <f>IF(NOT('Transfer Definitions'!H31&lt;&gt;"y"),IF(SUMPRODUCT(--(G230:Y230&lt;&gt;""))=0,0,"N.A."),"")</f>
        <v/>
      </c>
      <c r="F230" s="48" t="str">
        <f>IF(NOT('Transfer Definitions'!H31&lt;&gt;"y"),"OR","")</f>
        <v/>
      </c>
    </row>
    <row r="231" spans="1:23" x14ac:dyDescent="0.25">
      <c r="A231" s="48" t="str">
        <f>IF('Transfer Definitions'!I31&lt;&gt;"y","...",'Population Definitions'!$B$10)</f>
        <v>...</v>
      </c>
      <c r="B231" s="1" t="str">
        <f t="shared" si="4"/>
        <v/>
      </c>
      <c r="C231" s="48" t="str">
        <f>IF('Transfer Definitions'!I31&lt;&gt;"y","",'Population Definitions'!$B$9)</f>
        <v/>
      </c>
      <c r="D231" s="143" t="str">
        <f>IF(NOT('Transfer Definitions'!I31&lt;&gt;"y"),"Number","")</f>
        <v/>
      </c>
      <c r="E231" s="143" t="str">
        <f>IF(NOT('Transfer Definitions'!I31&lt;&gt;"y"),IF(SUMPRODUCT(--(G231:Y231&lt;&gt;""))=0,0,"N.A."),"")</f>
        <v/>
      </c>
      <c r="F231" s="48" t="str">
        <f>IF(NOT('Transfer Definitions'!I31&lt;&gt;"y"),"OR","")</f>
        <v/>
      </c>
    </row>
    <row r="232" spans="1:23" x14ac:dyDescent="0.25">
      <c r="A232" s="48" t="str">
        <f>IF('Transfer Definitions'!K31&lt;&gt;"y","...",'Population Definitions'!$B$10)</f>
        <v>Health Care Workers</v>
      </c>
      <c r="B232" s="1" t="str">
        <f t="shared" si="4"/>
        <v>---&gt;</v>
      </c>
      <c r="C232" s="48" t="str">
        <f>IF('Transfer Definitions'!K31&lt;&gt;"y","",'Population Definitions'!$B$11)</f>
        <v>PLHIV Health Care Workers</v>
      </c>
      <c r="D232" s="143" t="s">
        <v>48</v>
      </c>
      <c r="E232" s="143" t="str">
        <f>IF(NOT('Transfer Definitions'!K31&lt;&gt;"y"),IF(SUMPRODUCT(--(G232:Y232&lt;&gt;""))=0,0,"N.A."),"")</f>
        <v>N.A.</v>
      </c>
      <c r="F232" s="48" t="str">
        <f>IF(NOT('Transfer Definitions'!K31&lt;&gt;"y"),"OR","")</f>
        <v>OR</v>
      </c>
      <c r="G232" s="164">
        <v>3.2762111784949061E-2</v>
      </c>
      <c r="H232" s="164">
        <v>3.106042339845802E-2</v>
      </c>
      <c r="I232" s="164">
        <v>2.9731470263672604E-2</v>
      </c>
      <c r="J232" s="164">
        <v>2.7286127834237506E-2</v>
      </c>
      <c r="K232" s="164">
        <v>2.6545934045276668E-2</v>
      </c>
      <c r="L232" s="164">
        <v>2.5767776338538564E-2</v>
      </c>
      <c r="M232" s="164">
        <v>2.4552679514587384E-2</v>
      </c>
      <c r="N232" s="164">
        <v>2.3767984798286405E-2</v>
      </c>
      <c r="O232" s="164">
        <v>2.3013176142810156E-2</v>
      </c>
      <c r="P232" s="164">
        <v>2.2541717250445653E-2</v>
      </c>
      <c r="Q232" s="164">
        <v>2.0852908314879882E-2</v>
      </c>
      <c r="R232" s="135">
        <v>1.912588720940718E-2</v>
      </c>
      <c r="S232" s="164">
        <v>1.7677174250409274E-2</v>
      </c>
      <c r="T232" s="164">
        <v>1.6918628547577537E-2</v>
      </c>
      <c r="U232" s="164">
        <v>1.6392749495866839E-2</v>
      </c>
      <c r="V232" s="164">
        <v>1.5740581497454408E-2</v>
      </c>
      <c r="W232" s="164">
        <v>1.4694295931495628E-2</v>
      </c>
    </row>
    <row r="233" spans="1:23" x14ac:dyDescent="0.25">
      <c r="A233" s="48" t="str">
        <f>IF('Transfer Definitions'!L31&lt;&gt;"y","...",'Population Definitions'!$B$10)</f>
        <v>...</v>
      </c>
      <c r="B233" s="1" t="str">
        <f t="shared" si="4"/>
        <v/>
      </c>
      <c r="C233" s="48" t="str">
        <f>IF('Transfer Definitions'!L31&lt;&gt;"y","",'Population Definitions'!$B$12)</f>
        <v/>
      </c>
      <c r="D233" s="143" t="str">
        <f>IF(NOT('Transfer Definitions'!L31&lt;&gt;"y"),"Number","")</f>
        <v/>
      </c>
      <c r="E233" s="143" t="str">
        <f>IF(NOT('Transfer Definitions'!L31&lt;&gt;"y"),IF(SUMPRODUCT(--(G233:Y233&lt;&gt;""))=0,0,"N.A."),"")</f>
        <v/>
      </c>
      <c r="F233" s="48" t="str">
        <f>IF(NOT('Transfer Definitions'!L31&lt;&gt;"y"),"OR","")</f>
        <v/>
      </c>
    </row>
    <row r="234" spans="1:23" x14ac:dyDescent="0.25">
      <c r="A234" s="48" t="str">
        <f>IF('Transfer Definitions'!M31&lt;&gt;"y","...",'Population Definitions'!$B$10)</f>
        <v>...</v>
      </c>
      <c r="B234" s="1" t="str">
        <f t="shared" si="4"/>
        <v/>
      </c>
      <c r="C234" s="48" t="str">
        <f>IF('Transfer Definitions'!M31&lt;&gt;"y","",'Population Definitions'!$B$13)</f>
        <v/>
      </c>
      <c r="D234" s="143" t="str">
        <f>IF(NOT('Transfer Definitions'!M31&lt;&gt;"y"),"Number","")</f>
        <v/>
      </c>
      <c r="E234" s="143" t="str">
        <f>IF(NOT('Transfer Definitions'!M31&lt;&gt;"y"),IF(SUMPRODUCT(--(G234:Y234&lt;&gt;""))=0,0,"N.A."),"")</f>
        <v/>
      </c>
      <c r="F234" s="48" t="str">
        <f>IF(NOT('Transfer Definitions'!M31&lt;&gt;"y"),"OR","")</f>
        <v/>
      </c>
    </row>
    <row r="235" spans="1:23" x14ac:dyDescent="0.25">
      <c r="A235" s="48" t="str">
        <f>IF('Transfer Definitions'!B32&lt;&gt;"y","...",'Population Definitions'!$B$11)</f>
        <v>...</v>
      </c>
      <c r="B235" s="1" t="str">
        <f t="shared" si="4"/>
        <v/>
      </c>
      <c r="C235" s="48" t="str">
        <f>IF('Transfer Definitions'!B32&lt;&gt;"y","",'Population Definitions'!$B$2)</f>
        <v/>
      </c>
      <c r="D235" s="143" t="str">
        <f>IF(NOT('Transfer Definitions'!B32&lt;&gt;"y"),"Number","")</f>
        <v/>
      </c>
      <c r="E235" s="143" t="str">
        <f>IF(NOT('Transfer Definitions'!B32&lt;&gt;"y"),IF(SUMPRODUCT(--(G235:Y235&lt;&gt;""))=0,0,"N.A."),"")</f>
        <v/>
      </c>
      <c r="F235" s="48" t="str">
        <f>IF(NOT('Transfer Definitions'!B32&lt;&gt;"y"),"OR","")</f>
        <v/>
      </c>
    </row>
    <row r="236" spans="1:23" x14ac:dyDescent="0.25">
      <c r="A236" s="48" t="str">
        <f>IF('Transfer Definitions'!C32&lt;&gt;"y","...",'Population Definitions'!$B$11)</f>
        <v>...</v>
      </c>
      <c r="B236" s="1" t="str">
        <f t="shared" si="4"/>
        <v/>
      </c>
      <c r="C236" s="48" t="str">
        <f>IF('Transfer Definitions'!C32&lt;&gt;"y","",'Population Definitions'!$B$3)</f>
        <v/>
      </c>
      <c r="D236" s="143" t="str">
        <f>IF(NOT('Transfer Definitions'!C32&lt;&gt;"y"),"Number","")</f>
        <v/>
      </c>
      <c r="E236" s="143" t="str">
        <f>IF(NOT('Transfer Definitions'!C32&lt;&gt;"y"),IF(SUMPRODUCT(--(G236:Y236&lt;&gt;""))=0,0,"N.A."),"")</f>
        <v/>
      </c>
      <c r="F236" s="48" t="str">
        <f>IF(NOT('Transfer Definitions'!C32&lt;&gt;"y"),"OR","")</f>
        <v/>
      </c>
    </row>
    <row r="237" spans="1:23" x14ac:dyDescent="0.25">
      <c r="A237" s="48" t="str">
        <f>IF('Transfer Definitions'!D32&lt;&gt;"y","...",'Population Definitions'!$B$11)</f>
        <v>...</v>
      </c>
      <c r="B237" s="1" t="str">
        <f t="shared" si="4"/>
        <v/>
      </c>
      <c r="C237" s="48" t="str">
        <f>IF('Transfer Definitions'!D32&lt;&gt;"y","",'Population Definitions'!$B$4)</f>
        <v/>
      </c>
      <c r="D237" s="143" t="str">
        <f>IF(NOT('Transfer Definitions'!D32&lt;&gt;"y"),"Number","")</f>
        <v/>
      </c>
      <c r="E237" s="143" t="str">
        <f>IF(NOT('Transfer Definitions'!D32&lt;&gt;"y"),IF(SUMPRODUCT(--(G237:Y237&lt;&gt;""))=0,0,"N.A."),"")</f>
        <v/>
      </c>
      <c r="F237" s="48" t="str">
        <f>IF(NOT('Transfer Definitions'!D32&lt;&gt;"y"),"OR","")</f>
        <v/>
      </c>
    </row>
    <row r="238" spans="1:23" x14ac:dyDescent="0.25">
      <c r="A238" s="48" t="str">
        <f>IF('Transfer Definitions'!E32&lt;&gt;"y","...",'Population Definitions'!$B$11)</f>
        <v>...</v>
      </c>
      <c r="B238" s="1" t="str">
        <f t="shared" si="4"/>
        <v/>
      </c>
      <c r="C238" s="48" t="str">
        <f>IF('Transfer Definitions'!E32&lt;&gt;"y","",'Population Definitions'!$B$5)</f>
        <v/>
      </c>
      <c r="D238" s="143" t="str">
        <f>IF(NOT('Transfer Definitions'!E32&lt;&gt;"y"),"Number","")</f>
        <v/>
      </c>
      <c r="E238" s="143" t="str">
        <f>IF(NOT('Transfer Definitions'!E32&lt;&gt;"y"),IF(SUMPRODUCT(--(G238:Y238&lt;&gt;""))=0,0,"N.A."),"")</f>
        <v/>
      </c>
      <c r="F238" s="48" t="str">
        <f>IF(NOT('Transfer Definitions'!E32&lt;&gt;"y"),"OR","")</f>
        <v/>
      </c>
    </row>
    <row r="239" spans="1:23" x14ac:dyDescent="0.25">
      <c r="A239" s="48" t="str">
        <f>IF('Transfer Definitions'!F32&lt;&gt;"y","...",'Population Definitions'!$B$11)</f>
        <v>...</v>
      </c>
      <c r="B239" s="1" t="str">
        <f t="shared" si="4"/>
        <v/>
      </c>
      <c r="C239" s="48" t="str">
        <f>IF('Transfer Definitions'!F32&lt;&gt;"y","",'Population Definitions'!$B$6)</f>
        <v/>
      </c>
      <c r="D239" s="143" t="str">
        <f>IF(NOT('Transfer Definitions'!F32&lt;&gt;"y"),"Number","")</f>
        <v/>
      </c>
      <c r="E239" s="143" t="str">
        <f>IF(NOT('Transfer Definitions'!F32&lt;&gt;"y"),IF(SUMPRODUCT(--(G239:Y239&lt;&gt;""))=0,0,"N.A."),"")</f>
        <v/>
      </c>
      <c r="F239" s="48" t="str">
        <f>IF(NOT('Transfer Definitions'!F32&lt;&gt;"y"),"OR","")</f>
        <v/>
      </c>
    </row>
    <row r="240" spans="1:23" x14ac:dyDescent="0.25">
      <c r="A240" s="48" t="str">
        <f>IF('Transfer Definitions'!G32&lt;&gt;"y","...",'Population Definitions'!$B$11)</f>
        <v>...</v>
      </c>
      <c r="B240" s="1" t="str">
        <f t="shared" si="4"/>
        <v/>
      </c>
      <c r="C240" s="48" t="str">
        <f>IF('Transfer Definitions'!G32&lt;&gt;"y","",'Population Definitions'!$B$7)</f>
        <v/>
      </c>
      <c r="D240" s="143" t="str">
        <f>IF(NOT('Transfer Definitions'!G32&lt;&gt;"y"),"Number","")</f>
        <v/>
      </c>
      <c r="E240" s="143" t="str">
        <f>IF(NOT('Transfer Definitions'!G32&lt;&gt;"y"),IF(SUMPRODUCT(--(G240:Y240&lt;&gt;""))=0,0,"N.A."),"")</f>
        <v/>
      </c>
      <c r="F240" s="48" t="str">
        <f>IF(NOT('Transfer Definitions'!G32&lt;&gt;"y"),"OR","")</f>
        <v/>
      </c>
    </row>
    <row r="241" spans="1:23" x14ac:dyDescent="0.25">
      <c r="A241" s="48" t="str">
        <f>IF('Transfer Definitions'!H32&lt;&gt;"y","...",'Population Definitions'!$B$11)</f>
        <v>...</v>
      </c>
      <c r="B241" s="1" t="str">
        <f t="shared" si="4"/>
        <v/>
      </c>
      <c r="C241" s="48" t="str">
        <f>IF('Transfer Definitions'!H32&lt;&gt;"y","",'Population Definitions'!$B$8)</f>
        <v/>
      </c>
      <c r="D241" s="143" t="str">
        <f>IF(NOT('Transfer Definitions'!H32&lt;&gt;"y"),"Number","")</f>
        <v/>
      </c>
      <c r="E241" s="143" t="str">
        <f>IF(NOT('Transfer Definitions'!H32&lt;&gt;"y"),IF(SUMPRODUCT(--(G241:Y241&lt;&gt;""))=0,0,"N.A."),"")</f>
        <v/>
      </c>
      <c r="F241" s="48" t="str">
        <f>IF(NOT('Transfer Definitions'!H32&lt;&gt;"y"),"OR","")</f>
        <v/>
      </c>
    </row>
    <row r="242" spans="1:23" x14ac:dyDescent="0.25">
      <c r="A242" s="48" t="str">
        <f>IF('Transfer Definitions'!I32&lt;&gt;"y","...",'Population Definitions'!$B$11)</f>
        <v>...</v>
      </c>
      <c r="B242" s="1" t="str">
        <f t="shared" si="4"/>
        <v/>
      </c>
      <c r="C242" s="48" t="str">
        <f>IF('Transfer Definitions'!I32&lt;&gt;"y","",'Population Definitions'!$B$9)</f>
        <v/>
      </c>
      <c r="D242" s="143" t="str">
        <f>IF(NOT('Transfer Definitions'!I32&lt;&gt;"y"),"Number","")</f>
        <v/>
      </c>
      <c r="E242" s="143" t="str">
        <f>IF(NOT('Transfer Definitions'!I32&lt;&gt;"y"),IF(SUMPRODUCT(--(G242:Y242&lt;&gt;""))=0,0,"N.A."),"")</f>
        <v/>
      </c>
      <c r="F242" s="48" t="str">
        <f>IF(NOT('Transfer Definitions'!I32&lt;&gt;"y"),"OR","")</f>
        <v/>
      </c>
    </row>
    <row r="243" spans="1:23" x14ac:dyDescent="0.25">
      <c r="A243" s="48" t="str">
        <f>IF('Transfer Definitions'!J32&lt;&gt;"y","...",'Population Definitions'!$B$11)</f>
        <v>...</v>
      </c>
      <c r="B243" s="1" t="str">
        <f t="shared" si="4"/>
        <v/>
      </c>
      <c r="C243" s="48" t="str">
        <f>IF('Transfer Definitions'!J32&lt;&gt;"y","",'Population Definitions'!$B$10)</f>
        <v/>
      </c>
      <c r="D243" s="143" t="str">
        <f>IF(NOT('Transfer Definitions'!J32&lt;&gt;"y"),"Number","")</f>
        <v/>
      </c>
      <c r="E243" s="143" t="str">
        <f>IF(NOT('Transfer Definitions'!J32&lt;&gt;"y"),IF(SUMPRODUCT(--(G243:Y243&lt;&gt;""))=0,0,"N.A."),"")</f>
        <v/>
      </c>
      <c r="F243" s="48" t="str">
        <f>IF(NOT('Transfer Definitions'!J32&lt;&gt;"y"),"OR","")</f>
        <v/>
      </c>
    </row>
    <row r="244" spans="1:23" x14ac:dyDescent="0.25">
      <c r="A244" s="48" t="str">
        <f>IF('Transfer Definitions'!L32&lt;&gt;"y","...",'Population Definitions'!$B$11)</f>
        <v>...</v>
      </c>
      <c r="B244" s="1" t="str">
        <f t="shared" si="4"/>
        <v/>
      </c>
      <c r="C244" s="48" t="str">
        <f>IF('Transfer Definitions'!L32&lt;&gt;"y","",'Population Definitions'!$B$12)</f>
        <v/>
      </c>
      <c r="D244" s="143" t="str">
        <f>IF(NOT('Transfer Definitions'!L32&lt;&gt;"y"),"Number","")</f>
        <v/>
      </c>
      <c r="E244" s="143" t="str">
        <f>IF(NOT('Transfer Definitions'!L32&lt;&gt;"y"),IF(SUMPRODUCT(--(G244:Y244&lt;&gt;""))=0,0,"N.A."),"")</f>
        <v/>
      </c>
      <c r="F244" s="48" t="str">
        <f>IF(NOT('Transfer Definitions'!L32&lt;&gt;"y"),"OR","")</f>
        <v/>
      </c>
    </row>
    <row r="245" spans="1:23" x14ac:dyDescent="0.25">
      <c r="A245" s="48" t="str">
        <f>IF('Transfer Definitions'!M32&lt;&gt;"y","...",'Population Definitions'!$B$11)</f>
        <v>...</v>
      </c>
      <c r="B245" s="1" t="str">
        <f t="shared" si="4"/>
        <v/>
      </c>
      <c r="C245" s="48" t="str">
        <f>IF('Transfer Definitions'!M32&lt;&gt;"y","",'Population Definitions'!$B$13)</f>
        <v/>
      </c>
      <c r="D245" s="143" t="str">
        <f>IF(NOT('Transfer Definitions'!M32&lt;&gt;"y"),"Number","")</f>
        <v/>
      </c>
      <c r="E245" s="143" t="str">
        <f>IF(NOT('Transfer Definitions'!M32&lt;&gt;"y"),IF(SUMPRODUCT(--(G245:Y245&lt;&gt;""))=0,0,"N.A."),"")</f>
        <v/>
      </c>
      <c r="F245" s="48" t="str">
        <f>IF(NOT('Transfer Definitions'!M32&lt;&gt;"y"),"OR","")</f>
        <v/>
      </c>
    </row>
    <row r="246" spans="1:23" x14ac:dyDescent="0.25">
      <c r="A246" s="48" t="str">
        <f>IF('Transfer Definitions'!B33&lt;&gt;"y","...",'Population Definitions'!$B$12)</f>
        <v>...</v>
      </c>
      <c r="B246" s="1" t="str">
        <f t="shared" si="4"/>
        <v/>
      </c>
      <c r="C246" s="48" t="str">
        <f>IF('Transfer Definitions'!B33&lt;&gt;"y","",'Population Definitions'!$B$2)</f>
        <v/>
      </c>
      <c r="D246" s="143" t="str">
        <f>IF(NOT('Transfer Definitions'!B33&lt;&gt;"y"),"Number","")</f>
        <v/>
      </c>
      <c r="E246" s="143" t="str">
        <f>IF(NOT('Transfer Definitions'!B33&lt;&gt;"y"),IF(SUMPRODUCT(--(G246:Y246&lt;&gt;""))=0,0,"N.A."),"")</f>
        <v/>
      </c>
      <c r="F246" s="48" t="str">
        <f>IF(NOT('Transfer Definitions'!B33&lt;&gt;"y"),"OR","")</f>
        <v/>
      </c>
    </row>
    <row r="247" spans="1:23" x14ac:dyDescent="0.25">
      <c r="A247" s="48" t="str">
        <f>IF('Transfer Definitions'!C33&lt;&gt;"y","...",'Population Definitions'!$B$12)</f>
        <v>...</v>
      </c>
      <c r="B247" s="1" t="str">
        <f t="shared" si="4"/>
        <v/>
      </c>
      <c r="C247" s="48" t="str">
        <f>IF('Transfer Definitions'!C33&lt;&gt;"y","",'Population Definitions'!$B$3)</f>
        <v/>
      </c>
      <c r="D247" s="143" t="str">
        <f>IF(NOT('Transfer Definitions'!C33&lt;&gt;"y"),"Number","")</f>
        <v/>
      </c>
      <c r="E247" s="143" t="str">
        <f>IF(NOT('Transfer Definitions'!C33&lt;&gt;"y"),IF(SUMPRODUCT(--(G247:Y247&lt;&gt;""))=0,0,"N.A."),"")</f>
        <v/>
      </c>
      <c r="F247" s="48" t="str">
        <f>IF(NOT('Transfer Definitions'!C33&lt;&gt;"y"),"OR","")</f>
        <v/>
      </c>
    </row>
    <row r="248" spans="1:23" x14ac:dyDescent="0.25">
      <c r="A248" s="48" t="str">
        <f>IF('Transfer Definitions'!D33&lt;&gt;"y","...",'Population Definitions'!$B$12)</f>
        <v>...</v>
      </c>
      <c r="B248" s="1" t="str">
        <f t="shared" si="4"/>
        <v/>
      </c>
      <c r="C248" s="48" t="str">
        <f>IF('Transfer Definitions'!D33&lt;&gt;"y","",'Population Definitions'!$B$4)</f>
        <v/>
      </c>
      <c r="D248" s="143" t="str">
        <f>IF(NOT('Transfer Definitions'!D33&lt;&gt;"y"),"Number","")</f>
        <v/>
      </c>
      <c r="E248" s="143" t="str">
        <f>IF(NOT('Transfer Definitions'!D33&lt;&gt;"y"),IF(SUMPRODUCT(--(G248:Y248&lt;&gt;""))=0,0,"N.A."),"")</f>
        <v/>
      </c>
      <c r="F248" s="48" t="str">
        <f>IF(NOT('Transfer Definitions'!D33&lt;&gt;"y"),"OR","")</f>
        <v/>
      </c>
    </row>
    <row r="249" spans="1:23" x14ac:dyDescent="0.25">
      <c r="A249" s="48" t="str">
        <f>IF('Transfer Definitions'!E33&lt;&gt;"y","...",'Population Definitions'!$B$12)</f>
        <v>...</v>
      </c>
      <c r="B249" s="1" t="str">
        <f t="shared" si="4"/>
        <v/>
      </c>
      <c r="C249" s="48" t="str">
        <f>IF('Transfer Definitions'!E33&lt;&gt;"y","",'Population Definitions'!$B$5)</f>
        <v/>
      </c>
      <c r="D249" s="143" t="str">
        <f>IF(NOT('Transfer Definitions'!E33&lt;&gt;"y"),"Number","")</f>
        <v/>
      </c>
      <c r="E249" s="143" t="str">
        <f>IF(NOT('Transfer Definitions'!E33&lt;&gt;"y"),IF(SUMPRODUCT(--(G249:Y249&lt;&gt;""))=0,0,"N.A."),"")</f>
        <v/>
      </c>
      <c r="F249" s="48" t="str">
        <f>IF(NOT('Transfer Definitions'!E33&lt;&gt;"y"),"OR","")</f>
        <v/>
      </c>
    </row>
    <row r="250" spans="1:23" x14ac:dyDescent="0.25">
      <c r="A250" s="48" t="str">
        <f>IF('Transfer Definitions'!F33&lt;&gt;"y","...",'Population Definitions'!$B$12)</f>
        <v>...</v>
      </c>
      <c r="B250" s="1" t="str">
        <f t="shared" si="4"/>
        <v/>
      </c>
      <c r="C250" s="48" t="str">
        <f>IF('Transfer Definitions'!F33&lt;&gt;"y","",'Population Definitions'!$B$6)</f>
        <v/>
      </c>
      <c r="D250" s="143" t="str">
        <f>IF(NOT('Transfer Definitions'!F33&lt;&gt;"y"),"Number","")</f>
        <v/>
      </c>
      <c r="E250" s="143" t="str">
        <f>IF(NOT('Transfer Definitions'!F33&lt;&gt;"y"),IF(SUMPRODUCT(--(G250:Y250&lt;&gt;""))=0,0,"N.A."),"")</f>
        <v/>
      </c>
      <c r="F250" s="48" t="str">
        <f>IF(NOT('Transfer Definitions'!F33&lt;&gt;"y"),"OR","")</f>
        <v/>
      </c>
    </row>
    <row r="251" spans="1:23" x14ac:dyDescent="0.25">
      <c r="A251" s="48" t="str">
        <f>IF('Transfer Definitions'!G33&lt;&gt;"y","...",'Population Definitions'!$B$12)</f>
        <v>...</v>
      </c>
      <c r="B251" s="1" t="str">
        <f t="shared" si="4"/>
        <v/>
      </c>
      <c r="C251" s="48" t="str">
        <f>IF('Transfer Definitions'!G33&lt;&gt;"y","",'Population Definitions'!$B$7)</f>
        <v/>
      </c>
      <c r="D251" s="143" t="str">
        <f>IF(NOT('Transfer Definitions'!G33&lt;&gt;"y"),"Number","")</f>
        <v/>
      </c>
      <c r="E251" s="143" t="str">
        <f>IF(NOT('Transfer Definitions'!G33&lt;&gt;"y"),IF(SUMPRODUCT(--(G251:Y251&lt;&gt;""))=0,0,"N.A."),"")</f>
        <v/>
      </c>
      <c r="F251" s="48" t="str">
        <f>IF(NOT('Transfer Definitions'!G33&lt;&gt;"y"),"OR","")</f>
        <v/>
      </c>
    </row>
    <row r="252" spans="1:23" x14ac:dyDescent="0.25">
      <c r="A252" s="48" t="str">
        <f>IF('Transfer Definitions'!H33&lt;&gt;"y","...",'Population Definitions'!$B$12)</f>
        <v>...</v>
      </c>
      <c r="B252" s="1" t="str">
        <f t="shared" si="4"/>
        <v/>
      </c>
      <c r="C252" s="48" t="str">
        <f>IF('Transfer Definitions'!H33&lt;&gt;"y","",'Population Definitions'!$B$8)</f>
        <v/>
      </c>
      <c r="D252" s="143" t="str">
        <f>IF(NOT('Transfer Definitions'!H33&lt;&gt;"y"),"Number","")</f>
        <v/>
      </c>
      <c r="E252" s="143" t="str">
        <f>IF(NOT('Transfer Definitions'!H33&lt;&gt;"y"),IF(SUMPRODUCT(--(G252:Y252&lt;&gt;""))=0,0,"N.A."),"")</f>
        <v/>
      </c>
      <c r="F252" s="48" t="str">
        <f>IF(NOT('Transfer Definitions'!H33&lt;&gt;"y"),"OR","")</f>
        <v/>
      </c>
    </row>
    <row r="253" spans="1:23" x14ac:dyDescent="0.25">
      <c r="A253" s="48" t="str">
        <f>IF('Transfer Definitions'!I33&lt;&gt;"y","...",'Population Definitions'!$B$12)</f>
        <v>...</v>
      </c>
      <c r="B253" s="1" t="str">
        <f t="shared" si="4"/>
        <v/>
      </c>
      <c r="C253" s="48" t="str">
        <f>IF('Transfer Definitions'!I33&lt;&gt;"y","",'Population Definitions'!$B$9)</f>
        <v/>
      </c>
      <c r="D253" s="143" t="str">
        <f>IF(NOT('Transfer Definitions'!I33&lt;&gt;"y"),"Number","")</f>
        <v/>
      </c>
      <c r="E253" s="143" t="str">
        <f>IF(NOT('Transfer Definitions'!I33&lt;&gt;"y"),IF(SUMPRODUCT(--(G253:Y253&lt;&gt;""))=0,0,"N.A."),"")</f>
        <v/>
      </c>
      <c r="F253" s="48" t="str">
        <f>IF(NOT('Transfer Definitions'!I33&lt;&gt;"y"),"OR","")</f>
        <v/>
      </c>
    </row>
    <row r="254" spans="1:23" x14ac:dyDescent="0.25">
      <c r="A254" s="48" t="str">
        <f>IF('Transfer Definitions'!J33&lt;&gt;"y","...",'Population Definitions'!$B$12)</f>
        <v>...</v>
      </c>
      <c r="B254" s="1" t="str">
        <f t="shared" si="4"/>
        <v/>
      </c>
      <c r="C254" s="48" t="str">
        <f>IF('Transfer Definitions'!J33&lt;&gt;"y","",'Population Definitions'!$B$10)</f>
        <v/>
      </c>
      <c r="D254" s="143" t="str">
        <f>IF(NOT('Transfer Definitions'!J33&lt;&gt;"y"),"Number","")</f>
        <v/>
      </c>
      <c r="E254" s="143" t="str">
        <f>IF(NOT('Transfer Definitions'!J33&lt;&gt;"y"),IF(SUMPRODUCT(--(G254:Y254&lt;&gt;""))=0,0,"N.A."),"")</f>
        <v/>
      </c>
      <c r="F254" s="48" t="str">
        <f>IF(NOT('Transfer Definitions'!J33&lt;&gt;"y"),"OR","")</f>
        <v/>
      </c>
    </row>
    <row r="255" spans="1:23" x14ac:dyDescent="0.25">
      <c r="A255" s="48" t="str">
        <f>IF('Transfer Definitions'!K33&lt;&gt;"y","...",'Population Definitions'!$B$12)</f>
        <v>...</v>
      </c>
      <c r="B255" s="1" t="str">
        <f t="shared" si="4"/>
        <v/>
      </c>
      <c r="C255" s="48" t="str">
        <f>IF('Transfer Definitions'!K33&lt;&gt;"y","",'Population Definitions'!$B$11)</f>
        <v/>
      </c>
      <c r="D255" s="143" t="str">
        <f>IF(NOT('Transfer Definitions'!K33&lt;&gt;"y"),"Number","")</f>
        <v/>
      </c>
      <c r="E255" s="143" t="str">
        <f>IF(NOT('Transfer Definitions'!K33&lt;&gt;"y"),IF(SUMPRODUCT(--(G255:Y255&lt;&gt;""))=0,0,"N.A."),"")</f>
        <v/>
      </c>
      <c r="F255" s="48" t="str">
        <f>IF(NOT('Transfer Definitions'!K33&lt;&gt;"y"),"OR","")</f>
        <v/>
      </c>
    </row>
    <row r="256" spans="1:23" x14ac:dyDescent="0.25">
      <c r="A256" s="48" t="str">
        <f>IF('Transfer Definitions'!M33&lt;&gt;"y","...",'Population Definitions'!$B$12)</f>
        <v>Miners</v>
      </c>
      <c r="B256" s="1" t="str">
        <f t="shared" si="4"/>
        <v>---&gt;</v>
      </c>
      <c r="C256" s="48" t="str">
        <f>IF('Transfer Definitions'!M33&lt;&gt;"y","",'Population Definitions'!$B$13)</f>
        <v>PLHIV Miners</v>
      </c>
      <c r="D256" s="143" t="str">
        <f>IF(NOT('Transfer Definitions'!M33&lt;&gt;"y"),"Number","")</f>
        <v>Number</v>
      </c>
      <c r="E256" s="143" t="str">
        <f>IF(NOT('Transfer Definitions'!M33&lt;&gt;"y"),IF(SUMPRODUCT(--(G256:Y256&lt;&gt;""))=0,0,"N.A."),"")</f>
        <v>N.A.</v>
      </c>
      <c r="F256" s="48" t="str">
        <f>IF(NOT('Transfer Definitions'!M33&lt;&gt;"y"),"OR","")</f>
        <v>OR</v>
      </c>
      <c r="G256" s="164">
        <v>1.4999999999999999E-2</v>
      </c>
      <c r="H256" s="164"/>
      <c r="I256" s="164"/>
      <c r="J256" s="164"/>
      <c r="K256" s="164"/>
      <c r="L256" s="164"/>
      <c r="M256" s="164">
        <v>1.4999999999999999E-2</v>
      </c>
      <c r="N256" s="164">
        <v>0.01</v>
      </c>
      <c r="O256" s="164"/>
      <c r="P256" s="164"/>
      <c r="Q256" s="164"/>
      <c r="R256" s="164"/>
      <c r="S256" s="164"/>
      <c r="T256" s="164">
        <v>0.01</v>
      </c>
      <c r="U256" s="164">
        <v>5.0000000000000001E-3</v>
      </c>
      <c r="V256" s="164"/>
      <c r="W256" s="164"/>
    </row>
    <row r="257" spans="1:25" x14ac:dyDescent="0.25">
      <c r="A257" s="48" t="str">
        <f>IF('Transfer Definitions'!B34&lt;&gt;"y","...",'Population Definitions'!$B$13)</f>
        <v>...</v>
      </c>
      <c r="B257" s="1" t="str">
        <f t="shared" si="4"/>
        <v/>
      </c>
      <c r="C257" s="48" t="str">
        <f>IF('Transfer Definitions'!B34&lt;&gt;"y","",'Population Definitions'!$B$2)</f>
        <v/>
      </c>
      <c r="D257" s="143" t="str">
        <f>IF(NOT('Transfer Definitions'!B34&lt;&gt;"y"),"Number","")</f>
        <v/>
      </c>
      <c r="E257" s="143" t="str">
        <f>IF(NOT('Transfer Definitions'!B34&lt;&gt;"y"),IF(SUMPRODUCT(--(G257:Y257&lt;&gt;""))=0,0,"N.A."),"")</f>
        <v/>
      </c>
      <c r="F257" s="48" t="str">
        <f>IF(NOT('Transfer Definitions'!B34&lt;&gt;"y"),"OR","")</f>
        <v/>
      </c>
    </row>
    <row r="258" spans="1:25" x14ac:dyDescent="0.25">
      <c r="A258" s="48" t="str">
        <f>IF('Transfer Definitions'!C34&lt;&gt;"y","...",'Population Definitions'!$B$13)</f>
        <v>...</v>
      </c>
      <c r="B258" s="1" t="str">
        <f t="shared" si="4"/>
        <v/>
      </c>
      <c r="C258" s="48" t="str">
        <f>IF('Transfer Definitions'!C34&lt;&gt;"y","",'Population Definitions'!$B$3)</f>
        <v/>
      </c>
      <c r="D258" s="143" t="str">
        <f>IF(NOT('Transfer Definitions'!C34&lt;&gt;"y"),"Number","")</f>
        <v/>
      </c>
      <c r="E258" s="143" t="str">
        <f>IF(NOT('Transfer Definitions'!C34&lt;&gt;"y"),IF(SUMPRODUCT(--(G258:Y258&lt;&gt;""))=0,0,"N.A."),"")</f>
        <v/>
      </c>
      <c r="F258" s="48" t="str">
        <f>IF(NOT('Transfer Definitions'!C34&lt;&gt;"y"),"OR","")</f>
        <v/>
      </c>
    </row>
    <row r="259" spans="1:25" x14ac:dyDescent="0.25">
      <c r="A259" s="48" t="str">
        <f>IF('Transfer Definitions'!D34&lt;&gt;"y","...",'Population Definitions'!$B$13)</f>
        <v>...</v>
      </c>
      <c r="B259" s="1" t="str">
        <f t="shared" si="4"/>
        <v/>
      </c>
      <c r="C259" s="48" t="str">
        <f>IF('Transfer Definitions'!D34&lt;&gt;"y","",'Population Definitions'!$B$4)</f>
        <v/>
      </c>
      <c r="D259" s="143" t="str">
        <f>IF(NOT('Transfer Definitions'!D34&lt;&gt;"y"),"Number","")</f>
        <v/>
      </c>
      <c r="E259" s="143" t="str">
        <f>IF(NOT('Transfer Definitions'!D34&lt;&gt;"y"),IF(SUMPRODUCT(--(G259:Y259&lt;&gt;""))=0,0,"N.A."),"")</f>
        <v/>
      </c>
      <c r="F259" s="48" t="str">
        <f>IF(NOT('Transfer Definitions'!D34&lt;&gt;"y"),"OR","")</f>
        <v/>
      </c>
    </row>
    <row r="260" spans="1:25" x14ac:dyDescent="0.25">
      <c r="A260" s="48" t="str">
        <f>IF('Transfer Definitions'!E34&lt;&gt;"y","...",'Population Definitions'!$B$13)</f>
        <v>...</v>
      </c>
      <c r="B260" s="1" t="str">
        <f t="shared" si="4"/>
        <v/>
      </c>
      <c r="C260" s="48" t="str">
        <f>IF('Transfer Definitions'!E34&lt;&gt;"y","",'Population Definitions'!$B$5)</f>
        <v/>
      </c>
      <c r="D260" s="143" t="str">
        <f>IF(NOT('Transfer Definitions'!E34&lt;&gt;"y"),"Number","")</f>
        <v/>
      </c>
      <c r="E260" s="143" t="str">
        <f>IF(NOT('Transfer Definitions'!E34&lt;&gt;"y"),IF(SUMPRODUCT(--(G260:Y260&lt;&gt;""))=0,0,"N.A."),"")</f>
        <v/>
      </c>
      <c r="F260" s="48" t="str">
        <f>IF(NOT('Transfer Definitions'!E34&lt;&gt;"y"),"OR","")</f>
        <v/>
      </c>
    </row>
    <row r="261" spans="1:25" x14ac:dyDescent="0.25">
      <c r="A261" s="48" t="str">
        <f>IF('Transfer Definitions'!F34&lt;&gt;"y","...",'Population Definitions'!$B$13)</f>
        <v>...</v>
      </c>
      <c r="B261" s="1" t="str">
        <f t="shared" si="4"/>
        <v/>
      </c>
      <c r="C261" s="48" t="str">
        <f>IF('Transfer Definitions'!F34&lt;&gt;"y","",'Population Definitions'!$B$6)</f>
        <v/>
      </c>
      <c r="D261" s="143" t="str">
        <f>IF(NOT('Transfer Definitions'!F34&lt;&gt;"y"),"Number","")</f>
        <v/>
      </c>
      <c r="E261" s="143" t="str">
        <f>IF(NOT('Transfer Definitions'!F34&lt;&gt;"y"),IF(SUMPRODUCT(--(G261:Y261&lt;&gt;""))=0,0,"N.A."),"")</f>
        <v/>
      </c>
      <c r="F261" s="48" t="str">
        <f>IF(NOT('Transfer Definitions'!F34&lt;&gt;"y"),"OR","")</f>
        <v/>
      </c>
    </row>
    <row r="262" spans="1:25" x14ac:dyDescent="0.25">
      <c r="A262" s="48" t="str">
        <f>IF('Transfer Definitions'!G34&lt;&gt;"y","...",'Population Definitions'!$B$13)</f>
        <v>...</v>
      </c>
      <c r="B262" s="1" t="str">
        <f t="shared" si="4"/>
        <v/>
      </c>
      <c r="C262" s="48" t="str">
        <f>IF('Transfer Definitions'!G34&lt;&gt;"y","",'Population Definitions'!$B$7)</f>
        <v/>
      </c>
      <c r="D262" s="143" t="str">
        <f>IF(NOT('Transfer Definitions'!G34&lt;&gt;"y"),"Number","")</f>
        <v/>
      </c>
      <c r="E262" s="143" t="str">
        <f>IF(NOT('Transfer Definitions'!G34&lt;&gt;"y"),IF(SUMPRODUCT(--(G262:Y262&lt;&gt;""))=0,0,"N.A."),"")</f>
        <v/>
      </c>
      <c r="F262" s="48" t="str">
        <f>IF(NOT('Transfer Definitions'!G34&lt;&gt;"y"),"OR","")</f>
        <v/>
      </c>
    </row>
    <row r="263" spans="1:25" x14ac:dyDescent="0.25">
      <c r="A263" s="48" t="str">
        <f>IF('Transfer Definitions'!H34&lt;&gt;"y","...",'Population Definitions'!$B$13)</f>
        <v>...</v>
      </c>
      <c r="B263" s="1" t="str">
        <f t="shared" si="4"/>
        <v/>
      </c>
      <c r="C263" s="48" t="str">
        <f>IF('Transfer Definitions'!H34&lt;&gt;"y","",'Population Definitions'!$B$8)</f>
        <v/>
      </c>
      <c r="D263" s="143" t="str">
        <f>IF(NOT('Transfer Definitions'!H34&lt;&gt;"y"),"Number","")</f>
        <v/>
      </c>
      <c r="E263" s="143" t="str">
        <f>IF(NOT('Transfer Definitions'!H34&lt;&gt;"y"),IF(SUMPRODUCT(--(G263:Y263&lt;&gt;""))=0,0,"N.A."),"")</f>
        <v/>
      </c>
      <c r="F263" s="48" t="str">
        <f>IF(NOT('Transfer Definitions'!H34&lt;&gt;"y"),"OR","")</f>
        <v/>
      </c>
    </row>
    <row r="264" spans="1:25" x14ac:dyDescent="0.25">
      <c r="A264" s="48" t="str">
        <f>IF('Transfer Definitions'!I34&lt;&gt;"y","...",'Population Definitions'!$B$13)</f>
        <v>...</v>
      </c>
      <c r="B264" s="1" t="str">
        <f t="shared" ref="B264:B267" si="5">IF(C264="","","---&gt;")</f>
        <v/>
      </c>
      <c r="C264" s="48" t="str">
        <f>IF('Transfer Definitions'!I34&lt;&gt;"y","",'Population Definitions'!$B$9)</f>
        <v/>
      </c>
      <c r="D264" s="143" t="str">
        <f>IF(NOT('Transfer Definitions'!I34&lt;&gt;"y"),"Number","")</f>
        <v/>
      </c>
      <c r="E264" s="143" t="str">
        <f>IF(NOT('Transfer Definitions'!I34&lt;&gt;"y"),IF(SUMPRODUCT(--(G264:Y264&lt;&gt;""))=0,0,"N.A."),"")</f>
        <v/>
      </c>
      <c r="F264" s="48" t="str">
        <f>IF(NOT('Transfer Definitions'!I34&lt;&gt;"y"),"OR","")</f>
        <v/>
      </c>
    </row>
    <row r="265" spans="1:25" x14ac:dyDescent="0.25">
      <c r="A265" s="48" t="str">
        <f>IF('Transfer Definitions'!J34&lt;&gt;"y","...",'Population Definitions'!$B$13)</f>
        <v>...</v>
      </c>
      <c r="B265" s="1" t="str">
        <f t="shared" si="5"/>
        <v/>
      </c>
      <c r="C265" s="48" t="str">
        <f>IF('Transfer Definitions'!J34&lt;&gt;"y","",'Population Definitions'!$B$10)</f>
        <v/>
      </c>
      <c r="D265" s="143" t="str">
        <f>IF(NOT('Transfer Definitions'!J34&lt;&gt;"y"),"Number","")</f>
        <v/>
      </c>
      <c r="E265" s="143" t="str">
        <f>IF(NOT('Transfer Definitions'!J34&lt;&gt;"y"),IF(SUMPRODUCT(--(G265:Y265&lt;&gt;""))=0,0,"N.A."),"")</f>
        <v/>
      </c>
      <c r="F265" s="48" t="str">
        <f>IF(NOT('Transfer Definitions'!J34&lt;&gt;"y"),"OR","")</f>
        <v/>
      </c>
    </row>
    <row r="266" spans="1:25" x14ac:dyDescent="0.25">
      <c r="A266" s="48" t="str">
        <f>IF('Transfer Definitions'!K34&lt;&gt;"y","...",'Population Definitions'!$B$13)</f>
        <v>...</v>
      </c>
      <c r="B266" s="1" t="str">
        <f t="shared" si="5"/>
        <v/>
      </c>
      <c r="C266" s="48" t="str">
        <f>IF('Transfer Definitions'!K34&lt;&gt;"y","",'Population Definitions'!$B$11)</f>
        <v/>
      </c>
      <c r="D266" s="143" t="str">
        <f>IF(NOT('Transfer Definitions'!K34&lt;&gt;"y"),"Number","")</f>
        <v/>
      </c>
      <c r="E266" s="143" t="str">
        <f>IF(NOT('Transfer Definitions'!K34&lt;&gt;"y"),IF(SUMPRODUCT(--(G266:Y266&lt;&gt;""))=0,0,"N.A."),"")</f>
        <v/>
      </c>
      <c r="F266" s="48" t="str">
        <f>IF(NOT('Transfer Definitions'!K34&lt;&gt;"y"),"OR","")</f>
        <v/>
      </c>
    </row>
    <row r="267" spans="1:25" x14ac:dyDescent="0.25">
      <c r="A267" s="48" t="str">
        <f>IF('Transfer Definitions'!L34&lt;&gt;"y","...",'Population Definitions'!$B$13)</f>
        <v>...</v>
      </c>
      <c r="B267" s="1" t="str">
        <f t="shared" si="5"/>
        <v/>
      </c>
      <c r="C267" s="48" t="str">
        <f>IF('Transfer Definitions'!L34&lt;&gt;"y","",'Population Definitions'!$B$12)</f>
        <v/>
      </c>
      <c r="D267" s="143" t="str">
        <f>IF(NOT('Transfer Definitions'!L34&lt;&gt;"y"),"Number","")</f>
        <v/>
      </c>
      <c r="E267" s="143" t="str">
        <f>IF(NOT('Transfer Definitions'!L34&lt;&gt;"y"),IF(SUMPRODUCT(--(G267:Y267&lt;&gt;""))=0,0,"N.A."),"")</f>
        <v/>
      </c>
      <c r="F267" s="48" t="str">
        <f>IF(NOT('Transfer Definitions'!L34&lt;&gt;"y"),"OR","")</f>
        <v/>
      </c>
    </row>
    <row r="269" spans="1:25" x14ac:dyDescent="0.25">
      <c r="A269" s="1" t="str">
        <f>'Transfer Definitions'!$B$4</f>
        <v>Transfer 2</v>
      </c>
      <c r="D269" s="1" t="s">
        <v>3</v>
      </c>
      <c r="E269" s="1" t="s">
        <v>4</v>
      </c>
      <c r="G269" s="1">
        <v>2000</v>
      </c>
      <c r="H269" s="1">
        <v>2001</v>
      </c>
      <c r="I269" s="1">
        <v>2002</v>
      </c>
      <c r="J269" s="1">
        <v>2003</v>
      </c>
      <c r="K269" s="1">
        <v>2004</v>
      </c>
      <c r="L269" s="1">
        <v>2005</v>
      </c>
      <c r="M269" s="1">
        <v>2006</v>
      </c>
      <c r="N269" s="1">
        <v>2007</v>
      </c>
      <c r="O269" s="1">
        <v>2008</v>
      </c>
      <c r="P269" s="1">
        <v>2009</v>
      </c>
      <c r="Q269" s="1">
        <v>2010</v>
      </c>
      <c r="R269" s="1">
        <v>2011</v>
      </c>
      <c r="S269" s="1">
        <v>2012</v>
      </c>
      <c r="T269" s="1">
        <v>2013</v>
      </c>
      <c r="U269" s="1">
        <v>2014</v>
      </c>
      <c r="V269" s="1">
        <v>2015</v>
      </c>
      <c r="W269" s="1">
        <v>2016</v>
      </c>
      <c r="X269" s="1">
        <v>2017</v>
      </c>
      <c r="Y269" s="1">
        <v>2018</v>
      </c>
    </row>
    <row r="270" spans="1:25" x14ac:dyDescent="0.25">
      <c r="A270" s="48" t="str">
        <f>IF('Transfer Definitions'!C37&lt;&gt;"y","...",'Population Definitions'!$B$2)</f>
        <v>...</v>
      </c>
      <c r="B270" s="1" t="str">
        <f t="shared" ref="B270:B333" si="6">IF(C270="","","---&gt;")</f>
        <v/>
      </c>
      <c r="C270" s="48" t="str">
        <f>IF('Transfer Definitions'!C37&lt;&gt;"y","",'Population Definitions'!$B$3)</f>
        <v/>
      </c>
      <c r="D270" s="143" t="str">
        <f>IF(NOT('Transfer Definitions'!C37&lt;&gt;"y"),"Number","")</f>
        <v/>
      </c>
      <c r="E270" s="143" t="str">
        <f>IF(NOT('Transfer Definitions'!C37&lt;&gt;"y"),IF(SUMPRODUCT(--(G270:Y270&lt;&gt;""))=0,0,"N.A."),"")</f>
        <v/>
      </c>
      <c r="F270" s="48" t="str">
        <f>IF(NOT('Transfer Definitions'!C37&lt;&gt;"y"),"OR","")</f>
        <v/>
      </c>
    </row>
    <row r="271" spans="1:25" x14ac:dyDescent="0.25">
      <c r="A271" s="48" t="str">
        <f>IF('Transfer Definitions'!D37&lt;&gt;"y","...",'Population Definitions'!$B$2)</f>
        <v>...</v>
      </c>
      <c r="B271" s="1" t="str">
        <f t="shared" si="6"/>
        <v/>
      </c>
      <c r="C271" s="48" t="str">
        <f>IF('Transfer Definitions'!D37&lt;&gt;"y","",'Population Definitions'!$B$4)</f>
        <v/>
      </c>
      <c r="D271" s="143" t="str">
        <f>IF(NOT('Transfer Definitions'!D37&lt;&gt;"y"),"Number","")</f>
        <v/>
      </c>
      <c r="E271" s="143" t="str">
        <f>IF(NOT('Transfer Definitions'!D37&lt;&gt;"y"),IF(SUMPRODUCT(--(G271:Y271&lt;&gt;""))=0,0,"N.A."),"")</f>
        <v/>
      </c>
      <c r="F271" s="48" t="str">
        <f>IF(NOT('Transfer Definitions'!D37&lt;&gt;"y"),"OR","")</f>
        <v/>
      </c>
    </row>
    <row r="272" spans="1:25" x14ac:dyDescent="0.25">
      <c r="A272" s="48" t="str">
        <f>IF('Transfer Definitions'!E37&lt;&gt;"y","...",'Population Definitions'!$B$2)</f>
        <v>...</v>
      </c>
      <c r="B272" s="1" t="str">
        <f t="shared" si="6"/>
        <v/>
      </c>
      <c r="C272" s="48" t="str">
        <f>IF('Transfer Definitions'!E37&lt;&gt;"y","",'Population Definitions'!$B$5)</f>
        <v/>
      </c>
      <c r="D272" s="143" t="str">
        <f>IF(NOT('Transfer Definitions'!E37&lt;&gt;"y"),"Number","")</f>
        <v/>
      </c>
      <c r="E272" s="143" t="str">
        <f>IF(NOT('Transfer Definitions'!E37&lt;&gt;"y"),IF(SUMPRODUCT(--(G272:Y272&lt;&gt;""))=0,0,"N.A."),"")</f>
        <v/>
      </c>
      <c r="F272" s="48" t="str">
        <f>IF(NOT('Transfer Definitions'!E37&lt;&gt;"y"),"OR","")</f>
        <v/>
      </c>
    </row>
    <row r="273" spans="1:6" x14ac:dyDescent="0.25">
      <c r="A273" s="48" t="str">
        <f>IF('Transfer Definitions'!F37&lt;&gt;"y","...",'Population Definitions'!$B$2)</f>
        <v>...</v>
      </c>
      <c r="B273" s="1" t="str">
        <f t="shared" si="6"/>
        <v/>
      </c>
      <c r="C273" s="48" t="str">
        <f>IF('Transfer Definitions'!F37&lt;&gt;"y","",'Population Definitions'!$B$6)</f>
        <v/>
      </c>
      <c r="D273" s="143" t="str">
        <f>IF(NOT('Transfer Definitions'!F37&lt;&gt;"y"),"Number","")</f>
        <v/>
      </c>
      <c r="E273" s="143" t="str">
        <f>IF(NOT('Transfer Definitions'!F37&lt;&gt;"y"),IF(SUMPRODUCT(--(G273:Y273&lt;&gt;""))=0,0,"N.A."),"")</f>
        <v/>
      </c>
      <c r="F273" s="48" t="str">
        <f>IF(NOT('Transfer Definitions'!F37&lt;&gt;"y"),"OR","")</f>
        <v/>
      </c>
    </row>
    <row r="274" spans="1:6" x14ac:dyDescent="0.25">
      <c r="A274" s="48" t="str">
        <f>IF('Transfer Definitions'!G37&lt;&gt;"y","...",'Population Definitions'!$B$2)</f>
        <v>...</v>
      </c>
      <c r="B274" s="1" t="str">
        <f t="shared" si="6"/>
        <v/>
      </c>
      <c r="C274" s="48" t="str">
        <f>IF('Transfer Definitions'!G37&lt;&gt;"y","",'Population Definitions'!$B$7)</f>
        <v/>
      </c>
      <c r="D274" s="143" t="str">
        <f>IF(NOT('Transfer Definitions'!G37&lt;&gt;"y"),"Number","")</f>
        <v/>
      </c>
      <c r="E274" s="143" t="str">
        <f>IF(NOT('Transfer Definitions'!G37&lt;&gt;"y"),IF(SUMPRODUCT(--(G274:Y274&lt;&gt;""))=0,0,"N.A."),"")</f>
        <v/>
      </c>
      <c r="F274" s="48" t="str">
        <f>IF(NOT('Transfer Definitions'!G37&lt;&gt;"y"),"OR","")</f>
        <v/>
      </c>
    </row>
    <row r="275" spans="1:6" x14ac:dyDescent="0.25">
      <c r="A275" s="48" t="str">
        <f>IF('Transfer Definitions'!H37&lt;&gt;"y","...",'Population Definitions'!$B$2)</f>
        <v>...</v>
      </c>
      <c r="B275" s="1" t="str">
        <f t="shared" si="6"/>
        <v/>
      </c>
      <c r="C275" s="48" t="str">
        <f>IF('Transfer Definitions'!H37&lt;&gt;"y","",'Population Definitions'!$B$8)</f>
        <v/>
      </c>
      <c r="D275" s="143" t="str">
        <f>IF(NOT('Transfer Definitions'!H37&lt;&gt;"y"),"Number","")</f>
        <v/>
      </c>
      <c r="E275" s="143" t="str">
        <f>IF(NOT('Transfer Definitions'!H37&lt;&gt;"y"),IF(SUMPRODUCT(--(G275:Y275&lt;&gt;""))=0,0,"N.A."),"")</f>
        <v/>
      </c>
      <c r="F275" s="48" t="str">
        <f>IF(NOT('Transfer Definitions'!H37&lt;&gt;"y"),"OR","")</f>
        <v/>
      </c>
    </row>
    <row r="276" spans="1:6" x14ac:dyDescent="0.25">
      <c r="A276" s="48" t="str">
        <f>IF('Transfer Definitions'!I37&lt;&gt;"y","...",'Population Definitions'!$B$2)</f>
        <v>...</v>
      </c>
      <c r="B276" s="1" t="str">
        <f t="shared" si="6"/>
        <v/>
      </c>
      <c r="C276" s="48" t="str">
        <f>IF('Transfer Definitions'!I37&lt;&gt;"y","",'Population Definitions'!$B$9)</f>
        <v/>
      </c>
      <c r="D276" s="143" t="str">
        <f>IF(NOT('Transfer Definitions'!I37&lt;&gt;"y"),"Number","")</f>
        <v/>
      </c>
      <c r="E276" s="143" t="str">
        <f>IF(NOT('Transfer Definitions'!I37&lt;&gt;"y"),IF(SUMPRODUCT(--(G276:Y276&lt;&gt;""))=0,0,"N.A."),"")</f>
        <v/>
      </c>
      <c r="F276" s="48" t="str">
        <f>IF(NOT('Transfer Definitions'!I37&lt;&gt;"y"),"OR","")</f>
        <v/>
      </c>
    </row>
    <row r="277" spans="1:6" x14ac:dyDescent="0.25">
      <c r="A277" s="48" t="str">
        <f>IF('Transfer Definitions'!J37&lt;&gt;"y","...",'Population Definitions'!$B$2)</f>
        <v>...</v>
      </c>
      <c r="B277" s="1" t="str">
        <f t="shared" si="6"/>
        <v/>
      </c>
      <c r="C277" s="48" t="str">
        <f>IF('Transfer Definitions'!J37&lt;&gt;"y","",'Population Definitions'!$B$10)</f>
        <v/>
      </c>
      <c r="D277" s="143" t="str">
        <f>IF(NOT('Transfer Definitions'!J37&lt;&gt;"y"),"Number","")</f>
        <v/>
      </c>
      <c r="E277" s="143" t="str">
        <f>IF(NOT('Transfer Definitions'!J37&lt;&gt;"y"),IF(SUMPRODUCT(--(G277:Y277&lt;&gt;""))=0,0,"N.A."),"")</f>
        <v/>
      </c>
      <c r="F277" s="48" t="str">
        <f>IF(NOT('Transfer Definitions'!J37&lt;&gt;"y"),"OR","")</f>
        <v/>
      </c>
    </row>
    <row r="278" spans="1:6" x14ac:dyDescent="0.25">
      <c r="A278" s="48" t="str">
        <f>IF('Transfer Definitions'!K37&lt;&gt;"y","...",'Population Definitions'!$B$2)</f>
        <v>...</v>
      </c>
      <c r="B278" s="1" t="str">
        <f t="shared" si="6"/>
        <v/>
      </c>
      <c r="C278" s="48" t="str">
        <f>IF('Transfer Definitions'!K37&lt;&gt;"y","",'Population Definitions'!$B$11)</f>
        <v/>
      </c>
      <c r="D278" s="143" t="str">
        <f>IF(NOT('Transfer Definitions'!K37&lt;&gt;"y"),"Number","")</f>
        <v/>
      </c>
      <c r="E278" s="143" t="str">
        <f>IF(NOT('Transfer Definitions'!K37&lt;&gt;"y"),IF(SUMPRODUCT(--(G278:Y278&lt;&gt;""))=0,0,"N.A."),"")</f>
        <v/>
      </c>
      <c r="F278" s="48" t="str">
        <f>IF(NOT('Transfer Definitions'!K37&lt;&gt;"y"),"OR","")</f>
        <v/>
      </c>
    </row>
    <row r="279" spans="1:6" x14ac:dyDescent="0.25">
      <c r="A279" s="48" t="str">
        <f>IF('Transfer Definitions'!L37&lt;&gt;"y","...",'Population Definitions'!$B$2)</f>
        <v>...</v>
      </c>
      <c r="B279" s="1" t="str">
        <f t="shared" si="6"/>
        <v/>
      </c>
      <c r="C279" s="48" t="str">
        <f>IF('Transfer Definitions'!L37&lt;&gt;"y","",'Population Definitions'!$B$12)</f>
        <v/>
      </c>
      <c r="D279" s="143" t="str">
        <f>IF(NOT('Transfer Definitions'!L37&lt;&gt;"y"),"Number","")</f>
        <v/>
      </c>
      <c r="E279" s="143" t="str">
        <f>IF(NOT('Transfer Definitions'!L37&lt;&gt;"y"),IF(SUMPRODUCT(--(G279:Y279&lt;&gt;""))=0,0,"N.A."),"")</f>
        <v/>
      </c>
      <c r="F279" s="48" t="str">
        <f>IF(NOT('Transfer Definitions'!L37&lt;&gt;"y"),"OR","")</f>
        <v/>
      </c>
    </row>
    <row r="280" spans="1:6" x14ac:dyDescent="0.25">
      <c r="A280" s="48" t="str">
        <f>IF('Transfer Definitions'!M37&lt;&gt;"y","...",'Population Definitions'!$B$2)</f>
        <v>...</v>
      </c>
      <c r="B280" s="1" t="str">
        <f t="shared" si="6"/>
        <v/>
      </c>
      <c r="C280" s="48" t="str">
        <f>IF('Transfer Definitions'!M37&lt;&gt;"y","",'Population Definitions'!$B$13)</f>
        <v/>
      </c>
      <c r="D280" s="143" t="str">
        <f>IF(NOT('Transfer Definitions'!M37&lt;&gt;"y"),"Number","")</f>
        <v/>
      </c>
      <c r="E280" s="143" t="str">
        <f>IF(NOT('Transfer Definitions'!M37&lt;&gt;"y"),IF(SUMPRODUCT(--(G280:Y280&lt;&gt;""))=0,0,"N.A."),"")</f>
        <v/>
      </c>
      <c r="F280" s="48" t="str">
        <f>IF(NOT('Transfer Definitions'!M37&lt;&gt;"y"),"OR","")</f>
        <v/>
      </c>
    </row>
    <row r="281" spans="1:6" x14ac:dyDescent="0.25">
      <c r="A281" s="48" t="str">
        <f>IF('Transfer Definitions'!B38&lt;&gt;"y","...",'Population Definitions'!$B$3)</f>
        <v>...</v>
      </c>
      <c r="B281" s="1" t="str">
        <f t="shared" si="6"/>
        <v/>
      </c>
      <c r="C281" s="48" t="str">
        <f>IF('Transfer Definitions'!B38&lt;&gt;"y","",'Population Definitions'!$B$2)</f>
        <v/>
      </c>
      <c r="D281" s="143" t="str">
        <f>IF(NOT('Transfer Definitions'!B38&lt;&gt;"y"),"Number","")</f>
        <v/>
      </c>
      <c r="E281" s="143" t="str">
        <f>IF(NOT('Transfer Definitions'!B38&lt;&gt;"y"),IF(SUMPRODUCT(--(G281:Y281&lt;&gt;""))=0,0,"N.A."),"")</f>
        <v/>
      </c>
      <c r="F281" s="48" t="str">
        <f>IF(NOT('Transfer Definitions'!B38&lt;&gt;"y"),"OR","")</f>
        <v/>
      </c>
    </row>
    <row r="282" spans="1:6" x14ac:dyDescent="0.25">
      <c r="A282" s="48" t="str">
        <f>IF('Transfer Definitions'!D38&lt;&gt;"y","...",'Population Definitions'!$B$3)</f>
        <v>...</v>
      </c>
      <c r="B282" s="1" t="str">
        <f t="shared" si="6"/>
        <v/>
      </c>
      <c r="C282" s="48" t="str">
        <f>IF('Transfer Definitions'!D38&lt;&gt;"y","",'Population Definitions'!$B$4)</f>
        <v/>
      </c>
      <c r="D282" s="143" t="str">
        <f>IF(NOT('Transfer Definitions'!D38&lt;&gt;"y"),"Number","")</f>
        <v/>
      </c>
      <c r="E282" s="143" t="str">
        <f>IF(NOT('Transfer Definitions'!D38&lt;&gt;"y"),IF(SUMPRODUCT(--(G282:Y282&lt;&gt;""))=0,0,"N.A."),"")</f>
        <v/>
      </c>
      <c r="F282" s="48" t="str">
        <f>IF(NOT('Transfer Definitions'!D38&lt;&gt;"y"),"OR","")</f>
        <v/>
      </c>
    </row>
    <row r="283" spans="1:6" x14ac:dyDescent="0.25">
      <c r="A283" s="48" t="str">
        <f>IF('Transfer Definitions'!E38&lt;&gt;"y","...",'Population Definitions'!$B$3)</f>
        <v>...</v>
      </c>
      <c r="B283" s="1" t="str">
        <f t="shared" si="6"/>
        <v/>
      </c>
      <c r="C283" s="48" t="str">
        <f>IF('Transfer Definitions'!E38&lt;&gt;"y","",'Population Definitions'!$B$5)</f>
        <v/>
      </c>
      <c r="D283" s="143" t="str">
        <f>IF(NOT('Transfer Definitions'!E38&lt;&gt;"y"),"Number","")</f>
        <v/>
      </c>
      <c r="E283" s="143" t="str">
        <f>IF(NOT('Transfer Definitions'!E38&lt;&gt;"y"),IF(SUMPRODUCT(--(G283:Y283&lt;&gt;""))=0,0,"N.A."),"")</f>
        <v/>
      </c>
      <c r="F283" s="48" t="str">
        <f>IF(NOT('Transfer Definitions'!E38&lt;&gt;"y"),"OR","")</f>
        <v/>
      </c>
    </row>
    <row r="284" spans="1:6" x14ac:dyDescent="0.25">
      <c r="A284" s="48" t="str">
        <f>IF('Transfer Definitions'!F38&lt;&gt;"y","...",'Population Definitions'!$B$3)</f>
        <v>...</v>
      </c>
      <c r="B284" s="1" t="str">
        <f t="shared" si="6"/>
        <v/>
      </c>
      <c r="C284" s="48" t="str">
        <f>IF('Transfer Definitions'!F38&lt;&gt;"y","",'Population Definitions'!$B$6)</f>
        <v/>
      </c>
      <c r="D284" s="143" t="str">
        <f>IF(NOT('Transfer Definitions'!F38&lt;&gt;"y"),"Number","")</f>
        <v/>
      </c>
      <c r="E284" s="143" t="str">
        <f>IF(NOT('Transfer Definitions'!F38&lt;&gt;"y"),IF(SUMPRODUCT(--(G284:Y284&lt;&gt;""))=0,0,"N.A."),"")</f>
        <v/>
      </c>
      <c r="F284" s="48" t="str">
        <f>IF(NOT('Transfer Definitions'!F38&lt;&gt;"y"),"OR","")</f>
        <v/>
      </c>
    </row>
    <row r="285" spans="1:6" x14ac:dyDescent="0.25">
      <c r="A285" s="48" t="str">
        <f>IF('Transfer Definitions'!G38&lt;&gt;"y","...",'Population Definitions'!$B$3)</f>
        <v>...</v>
      </c>
      <c r="B285" s="1" t="str">
        <f t="shared" si="6"/>
        <v/>
      </c>
      <c r="C285" s="48" t="str">
        <f>IF('Transfer Definitions'!G38&lt;&gt;"y","",'Population Definitions'!$B$7)</f>
        <v/>
      </c>
      <c r="D285" s="143" t="str">
        <f>IF(NOT('Transfer Definitions'!G38&lt;&gt;"y"),"Number","")</f>
        <v/>
      </c>
      <c r="E285" s="143" t="str">
        <f>IF(NOT('Transfer Definitions'!G38&lt;&gt;"y"),IF(SUMPRODUCT(--(G285:Y285&lt;&gt;""))=0,0,"N.A."),"")</f>
        <v/>
      </c>
      <c r="F285" s="48" t="str">
        <f>IF(NOT('Transfer Definitions'!G38&lt;&gt;"y"),"OR","")</f>
        <v/>
      </c>
    </row>
    <row r="286" spans="1:6" x14ac:dyDescent="0.25">
      <c r="A286" s="48" t="str">
        <f>IF('Transfer Definitions'!H38&lt;&gt;"y","...",'Population Definitions'!$B$3)</f>
        <v>...</v>
      </c>
      <c r="B286" s="1" t="str">
        <f t="shared" si="6"/>
        <v/>
      </c>
      <c r="C286" s="48" t="str">
        <f>IF('Transfer Definitions'!H38&lt;&gt;"y","",'Population Definitions'!$B$8)</f>
        <v/>
      </c>
      <c r="D286" s="143" t="str">
        <f>IF(NOT('Transfer Definitions'!H38&lt;&gt;"y"),"Number","")</f>
        <v/>
      </c>
      <c r="E286" s="143" t="str">
        <f>IF(NOT('Transfer Definitions'!H38&lt;&gt;"y"),IF(SUMPRODUCT(--(G286:Y286&lt;&gt;""))=0,0,"N.A."),"")</f>
        <v/>
      </c>
      <c r="F286" s="48" t="str">
        <f>IF(NOT('Transfer Definitions'!H38&lt;&gt;"y"),"OR","")</f>
        <v/>
      </c>
    </row>
    <row r="287" spans="1:6" x14ac:dyDescent="0.25">
      <c r="A287" s="48" t="str">
        <f>IF('Transfer Definitions'!I38&lt;&gt;"y","...",'Population Definitions'!$B$3)</f>
        <v>...</v>
      </c>
      <c r="B287" s="1" t="str">
        <f t="shared" si="6"/>
        <v/>
      </c>
      <c r="C287" s="48" t="str">
        <f>IF('Transfer Definitions'!I38&lt;&gt;"y","",'Population Definitions'!$B$9)</f>
        <v/>
      </c>
      <c r="D287" s="143" t="str">
        <f>IF(NOT('Transfer Definitions'!I38&lt;&gt;"y"),"Number","")</f>
        <v/>
      </c>
      <c r="E287" s="143" t="str">
        <f>IF(NOT('Transfer Definitions'!I38&lt;&gt;"y"),IF(SUMPRODUCT(--(G287:Y287&lt;&gt;""))=0,0,"N.A."),"")</f>
        <v/>
      </c>
      <c r="F287" s="48" t="str">
        <f>IF(NOT('Transfer Definitions'!I38&lt;&gt;"y"),"OR","")</f>
        <v/>
      </c>
    </row>
    <row r="288" spans="1:6" x14ac:dyDescent="0.25">
      <c r="A288" s="48" t="str">
        <f>IF('Transfer Definitions'!J38&lt;&gt;"y","...",'Population Definitions'!$B$3)</f>
        <v>...</v>
      </c>
      <c r="B288" s="1" t="str">
        <f t="shared" si="6"/>
        <v/>
      </c>
      <c r="C288" s="48" t="str">
        <f>IF('Transfer Definitions'!J38&lt;&gt;"y","",'Population Definitions'!$B$10)</f>
        <v/>
      </c>
      <c r="D288" s="143" t="str">
        <f>IF(NOT('Transfer Definitions'!J38&lt;&gt;"y"),"Number","")</f>
        <v/>
      </c>
      <c r="E288" s="143" t="str">
        <f>IF(NOT('Transfer Definitions'!J38&lt;&gt;"y"),IF(SUMPRODUCT(--(G288:Y288&lt;&gt;""))=0,0,"N.A."),"")</f>
        <v/>
      </c>
      <c r="F288" s="48" t="str">
        <f>IF(NOT('Transfer Definitions'!J38&lt;&gt;"y"),"OR","")</f>
        <v/>
      </c>
    </row>
    <row r="289" spans="1:6" x14ac:dyDescent="0.25">
      <c r="A289" s="48" t="str">
        <f>IF('Transfer Definitions'!K38&lt;&gt;"y","...",'Population Definitions'!$B$3)</f>
        <v>...</v>
      </c>
      <c r="B289" s="1" t="str">
        <f t="shared" si="6"/>
        <v/>
      </c>
      <c r="C289" s="48" t="str">
        <f>IF('Transfer Definitions'!K38&lt;&gt;"y","",'Population Definitions'!$B$11)</f>
        <v/>
      </c>
      <c r="D289" s="143" t="str">
        <f>IF(NOT('Transfer Definitions'!K38&lt;&gt;"y"),"Number","")</f>
        <v/>
      </c>
      <c r="E289" s="143" t="str">
        <f>IF(NOT('Transfer Definitions'!K38&lt;&gt;"y"),IF(SUMPRODUCT(--(G289:Y289&lt;&gt;""))=0,0,"N.A."),"")</f>
        <v/>
      </c>
      <c r="F289" s="48" t="str">
        <f>IF(NOT('Transfer Definitions'!K38&lt;&gt;"y"),"OR","")</f>
        <v/>
      </c>
    </row>
    <row r="290" spans="1:6" x14ac:dyDescent="0.25">
      <c r="A290" s="48" t="str">
        <f>IF('Transfer Definitions'!L38&lt;&gt;"y","...",'Population Definitions'!$B$3)</f>
        <v>...</v>
      </c>
      <c r="B290" s="1" t="str">
        <f t="shared" si="6"/>
        <v/>
      </c>
      <c r="C290" s="48" t="str">
        <f>IF('Transfer Definitions'!L38&lt;&gt;"y","",'Population Definitions'!$B$12)</f>
        <v/>
      </c>
      <c r="D290" s="143" t="str">
        <f>IF(NOT('Transfer Definitions'!L38&lt;&gt;"y"),"Number","")</f>
        <v/>
      </c>
      <c r="E290" s="143" t="str">
        <f>IF(NOT('Transfer Definitions'!L38&lt;&gt;"y"),IF(SUMPRODUCT(--(G290:Y290&lt;&gt;""))=0,0,"N.A."),"")</f>
        <v/>
      </c>
      <c r="F290" s="48" t="str">
        <f>IF(NOT('Transfer Definitions'!L38&lt;&gt;"y"),"OR","")</f>
        <v/>
      </c>
    </row>
    <row r="291" spans="1:6" x14ac:dyDescent="0.25">
      <c r="A291" s="48" t="str">
        <f>IF('Transfer Definitions'!M38&lt;&gt;"y","...",'Population Definitions'!$B$3)</f>
        <v>...</v>
      </c>
      <c r="B291" s="1" t="str">
        <f t="shared" si="6"/>
        <v/>
      </c>
      <c r="C291" s="48" t="str">
        <f>IF('Transfer Definitions'!M38&lt;&gt;"y","",'Population Definitions'!$B$13)</f>
        <v/>
      </c>
      <c r="D291" s="143" t="str">
        <f>IF(NOT('Transfer Definitions'!M38&lt;&gt;"y"),"Number","")</f>
        <v/>
      </c>
      <c r="E291" s="143" t="str">
        <f>IF(NOT('Transfer Definitions'!M38&lt;&gt;"y"),IF(SUMPRODUCT(--(G291:Y291&lt;&gt;""))=0,0,"N.A."),"")</f>
        <v/>
      </c>
      <c r="F291" s="48" t="str">
        <f>IF(NOT('Transfer Definitions'!M38&lt;&gt;"y"),"OR","")</f>
        <v/>
      </c>
    </row>
    <row r="292" spans="1:6" x14ac:dyDescent="0.25">
      <c r="A292" s="48" t="str">
        <f>IF('Transfer Definitions'!B39&lt;&gt;"y","...",'Population Definitions'!$B$4)</f>
        <v>...</v>
      </c>
      <c r="B292" s="1" t="str">
        <f t="shared" si="6"/>
        <v/>
      </c>
      <c r="C292" s="48" t="str">
        <f>IF('Transfer Definitions'!B39&lt;&gt;"y","",'Population Definitions'!$B$2)</f>
        <v/>
      </c>
      <c r="D292" s="143" t="str">
        <f>IF(NOT('Transfer Definitions'!B39&lt;&gt;"y"),"Number","")</f>
        <v/>
      </c>
      <c r="E292" s="143" t="str">
        <f>IF(NOT('Transfer Definitions'!B39&lt;&gt;"y"),IF(SUMPRODUCT(--(G292:Y292&lt;&gt;""))=0,0,"N.A."),"")</f>
        <v/>
      </c>
      <c r="F292" s="48" t="str">
        <f>IF(NOT('Transfer Definitions'!B39&lt;&gt;"y"),"OR","")</f>
        <v/>
      </c>
    </row>
    <row r="293" spans="1:6" x14ac:dyDescent="0.25">
      <c r="A293" s="48" t="str">
        <f>IF('Transfer Definitions'!C39&lt;&gt;"y","...",'Population Definitions'!$B$4)</f>
        <v>...</v>
      </c>
      <c r="B293" s="1" t="str">
        <f t="shared" si="6"/>
        <v/>
      </c>
      <c r="C293" s="48" t="str">
        <f>IF('Transfer Definitions'!C39&lt;&gt;"y","",'Population Definitions'!$B$3)</f>
        <v/>
      </c>
      <c r="D293" s="143" t="str">
        <f>IF(NOT('Transfer Definitions'!C39&lt;&gt;"y"),"Number","")</f>
        <v/>
      </c>
      <c r="E293" s="143" t="str">
        <f>IF(NOT('Transfer Definitions'!C39&lt;&gt;"y"),IF(SUMPRODUCT(--(G293:Y293&lt;&gt;""))=0,0,"N.A."),"")</f>
        <v/>
      </c>
      <c r="F293" s="48" t="str">
        <f>IF(NOT('Transfer Definitions'!C39&lt;&gt;"y"),"OR","")</f>
        <v/>
      </c>
    </row>
    <row r="294" spans="1:6" x14ac:dyDescent="0.25">
      <c r="A294" s="48" t="str">
        <f>IF('Transfer Definitions'!E39&lt;&gt;"y","...",'Population Definitions'!$B$4)</f>
        <v>...</v>
      </c>
      <c r="B294" s="1" t="str">
        <f t="shared" si="6"/>
        <v/>
      </c>
      <c r="C294" s="48" t="str">
        <f>IF('Transfer Definitions'!E39&lt;&gt;"y","",'Population Definitions'!$B$5)</f>
        <v/>
      </c>
      <c r="D294" s="143" t="str">
        <f>IF(NOT('Transfer Definitions'!E39&lt;&gt;"y"),"Number","")</f>
        <v/>
      </c>
      <c r="E294" s="143" t="str">
        <f>IF(NOT('Transfer Definitions'!E39&lt;&gt;"y"),IF(SUMPRODUCT(--(G294:Y294&lt;&gt;""))=0,0,"N.A."),"")</f>
        <v/>
      </c>
      <c r="F294" s="48" t="str">
        <f>IF(NOT('Transfer Definitions'!E39&lt;&gt;"y"),"OR","")</f>
        <v/>
      </c>
    </row>
    <row r="295" spans="1:6" x14ac:dyDescent="0.25">
      <c r="A295" s="48" t="str">
        <f>IF('Transfer Definitions'!F39&lt;&gt;"y","...",'Population Definitions'!$B$4)</f>
        <v>...</v>
      </c>
      <c r="B295" s="1" t="str">
        <f t="shared" si="6"/>
        <v/>
      </c>
      <c r="C295" s="48" t="str">
        <f>IF('Transfer Definitions'!F39&lt;&gt;"y","",'Population Definitions'!$B$6)</f>
        <v/>
      </c>
      <c r="D295" s="143" t="str">
        <f>IF(NOT('Transfer Definitions'!F39&lt;&gt;"y"),"Number","")</f>
        <v/>
      </c>
      <c r="E295" s="143" t="str">
        <f>IF(NOT('Transfer Definitions'!F39&lt;&gt;"y"),IF(SUMPRODUCT(--(G295:Y295&lt;&gt;""))=0,0,"N.A."),"")</f>
        <v/>
      </c>
      <c r="F295" s="48" t="str">
        <f>IF(NOT('Transfer Definitions'!F39&lt;&gt;"y"),"OR","")</f>
        <v/>
      </c>
    </row>
    <row r="296" spans="1:6" x14ac:dyDescent="0.25">
      <c r="A296" s="48" t="str">
        <f>IF('Transfer Definitions'!G39&lt;&gt;"y","...",'Population Definitions'!$B$4)</f>
        <v>...</v>
      </c>
      <c r="B296" s="1" t="str">
        <f t="shared" si="6"/>
        <v/>
      </c>
      <c r="C296" s="48" t="str">
        <f>IF('Transfer Definitions'!G39&lt;&gt;"y","",'Population Definitions'!$B$7)</f>
        <v/>
      </c>
      <c r="D296" s="143" t="str">
        <f>IF(NOT('Transfer Definitions'!G39&lt;&gt;"y"),"Number","")</f>
        <v/>
      </c>
      <c r="E296" s="143" t="str">
        <f>IF(NOT('Transfer Definitions'!G39&lt;&gt;"y"),IF(SUMPRODUCT(--(G296:Y296&lt;&gt;""))=0,0,"N.A."),"")</f>
        <v/>
      </c>
      <c r="F296" s="48" t="str">
        <f>IF(NOT('Transfer Definitions'!G39&lt;&gt;"y"),"OR","")</f>
        <v/>
      </c>
    </row>
    <row r="297" spans="1:6" x14ac:dyDescent="0.25">
      <c r="A297" s="48" t="str">
        <f>IF('Transfer Definitions'!H39&lt;&gt;"y","...",'Population Definitions'!$B$4)</f>
        <v>...</v>
      </c>
      <c r="B297" s="1" t="str">
        <f t="shared" si="6"/>
        <v/>
      </c>
      <c r="C297" s="48" t="str">
        <f>IF('Transfer Definitions'!H39&lt;&gt;"y","",'Population Definitions'!$B$8)</f>
        <v/>
      </c>
      <c r="D297" s="143" t="str">
        <f>IF(NOT('Transfer Definitions'!H39&lt;&gt;"y"),"Number","")</f>
        <v/>
      </c>
      <c r="E297" s="143" t="str">
        <f>IF(NOT('Transfer Definitions'!H39&lt;&gt;"y"),IF(SUMPRODUCT(--(G297:Y297&lt;&gt;""))=0,0,"N.A."),"")</f>
        <v/>
      </c>
      <c r="F297" s="48" t="str">
        <f>IF(NOT('Transfer Definitions'!H39&lt;&gt;"y"),"OR","")</f>
        <v/>
      </c>
    </row>
    <row r="298" spans="1:6" x14ac:dyDescent="0.25">
      <c r="A298" s="48" t="str">
        <f>IF('Transfer Definitions'!I39&lt;&gt;"y","...",'Population Definitions'!$B$4)</f>
        <v>...</v>
      </c>
      <c r="B298" s="1" t="str">
        <f t="shared" si="6"/>
        <v/>
      </c>
      <c r="C298" s="48" t="str">
        <f>IF('Transfer Definitions'!I39&lt;&gt;"y","",'Population Definitions'!$B$9)</f>
        <v/>
      </c>
      <c r="D298" s="143" t="str">
        <f>IF(NOT('Transfer Definitions'!I39&lt;&gt;"y"),"Number","")</f>
        <v/>
      </c>
      <c r="E298" s="143" t="str">
        <f>IF(NOT('Transfer Definitions'!I39&lt;&gt;"y"),IF(SUMPRODUCT(--(G298:Y298&lt;&gt;""))=0,0,"N.A."),"")</f>
        <v/>
      </c>
      <c r="F298" s="48" t="str">
        <f>IF(NOT('Transfer Definitions'!I39&lt;&gt;"y"),"OR","")</f>
        <v/>
      </c>
    </row>
    <row r="299" spans="1:6" x14ac:dyDescent="0.25">
      <c r="A299" s="48" t="str">
        <f>IF('Transfer Definitions'!J39&lt;&gt;"y","...",'Population Definitions'!$B$4)</f>
        <v>...</v>
      </c>
      <c r="B299" s="1" t="str">
        <f t="shared" si="6"/>
        <v/>
      </c>
      <c r="C299" s="48" t="str">
        <f>IF('Transfer Definitions'!J39&lt;&gt;"y","",'Population Definitions'!$B$10)</f>
        <v/>
      </c>
      <c r="D299" s="143" t="str">
        <f>IF(NOT('Transfer Definitions'!J39&lt;&gt;"y"),"Number","")</f>
        <v/>
      </c>
      <c r="E299" s="143" t="str">
        <f>IF(NOT('Transfer Definitions'!J39&lt;&gt;"y"),IF(SUMPRODUCT(--(G299:Y299&lt;&gt;""))=0,0,"N.A."),"")</f>
        <v/>
      </c>
      <c r="F299" s="48" t="str">
        <f>IF(NOT('Transfer Definitions'!J39&lt;&gt;"y"),"OR","")</f>
        <v/>
      </c>
    </row>
    <row r="300" spans="1:6" x14ac:dyDescent="0.25">
      <c r="A300" s="48" t="str">
        <f>IF('Transfer Definitions'!K39&lt;&gt;"y","...",'Population Definitions'!$B$4)</f>
        <v>...</v>
      </c>
      <c r="B300" s="1" t="str">
        <f t="shared" si="6"/>
        <v/>
      </c>
      <c r="C300" s="48" t="str">
        <f>IF('Transfer Definitions'!K39&lt;&gt;"y","",'Population Definitions'!$B$11)</f>
        <v/>
      </c>
      <c r="D300" s="143" t="str">
        <f>IF(NOT('Transfer Definitions'!K39&lt;&gt;"y"),"Number","")</f>
        <v/>
      </c>
      <c r="E300" s="143" t="str">
        <f>IF(NOT('Transfer Definitions'!K39&lt;&gt;"y"),IF(SUMPRODUCT(--(G300:Y300&lt;&gt;""))=0,0,"N.A."),"")</f>
        <v/>
      </c>
      <c r="F300" s="48" t="str">
        <f>IF(NOT('Transfer Definitions'!K39&lt;&gt;"y"),"OR","")</f>
        <v/>
      </c>
    </row>
    <row r="301" spans="1:6" x14ac:dyDescent="0.25">
      <c r="A301" s="48" t="str">
        <f>IF('Transfer Definitions'!L39&lt;&gt;"y","...",'Population Definitions'!$B$4)</f>
        <v>...</v>
      </c>
      <c r="B301" s="1" t="str">
        <f t="shared" si="6"/>
        <v/>
      </c>
      <c r="C301" s="48" t="str">
        <f>IF('Transfer Definitions'!L39&lt;&gt;"y","",'Population Definitions'!$B$12)</f>
        <v/>
      </c>
      <c r="D301" s="143" t="str">
        <f>IF(NOT('Transfer Definitions'!L39&lt;&gt;"y"),"Number","")</f>
        <v/>
      </c>
      <c r="E301" s="143" t="str">
        <f>IF(NOT('Transfer Definitions'!L39&lt;&gt;"y"),IF(SUMPRODUCT(--(G301:Y301&lt;&gt;""))=0,0,"N.A."),"")</f>
        <v/>
      </c>
      <c r="F301" s="48" t="str">
        <f>IF(NOT('Transfer Definitions'!L39&lt;&gt;"y"),"OR","")</f>
        <v/>
      </c>
    </row>
    <row r="302" spans="1:6" x14ac:dyDescent="0.25">
      <c r="A302" s="48" t="str">
        <f>IF('Transfer Definitions'!M39&lt;&gt;"y","...",'Population Definitions'!$B$4)</f>
        <v>...</v>
      </c>
      <c r="B302" s="1" t="str">
        <f t="shared" si="6"/>
        <v/>
      </c>
      <c r="C302" s="48" t="str">
        <f>IF('Transfer Definitions'!M39&lt;&gt;"y","",'Population Definitions'!$B$13)</f>
        <v/>
      </c>
      <c r="D302" s="143" t="str">
        <f>IF(NOT('Transfer Definitions'!M39&lt;&gt;"y"),"Number","")</f>
        <v/>
      </c>
      <c r="E302" s="143" t="str">
        <f>IF(NOT('Transfer Definitions'!M39&lt;&gt;"y"),IF(SUMPRODUCT(--(G302:Y302&lt;&gt;""))=0,0,"N.A."),"")</f>
        <v/>
      </c>
      <c r="F302" s="48" t="str">
        <f>IF(NOT('Transfer Definitions'!M39&lt;&gt;"y"),"OR","")</f>
        <v/>
      </c>
    </row>
    <row r="303" spans="1:6" x14ac:dyDescent="0.25">
      <c r="A303" s="48" t="str">
        <f>IF('Transfer Definitions'!B40&lt;&gt;"y","...",'Population Definitions'!$B$5)</f>
        <v>...</v>
      </c>
      <c r="B303" s="1" t="str">
        <f t="shared" si="6"/>
        <v/>
      </c>
      <c r="C303" s="48" t="str">
        <f>IF('Transfer Definitions'!B40&lt;&gt;"y","",'Population Definitions'!$B$2)</f>
        <v/>
      </c>
      <c r="D303" s="143" t="str">
        <f>IF(NOT('Transfer Definitions'!B40&lt;&gt;"y"),"Number","")</f>
        <v/>
      </c>
      <c r="E303" s="143" t="str">
        <f>IF(NOT('Transfer Definitions'!B40&lt;&gt;"y"),IF(SUMPRODUCT(--(G303:Y303&lt;&gt;""))=0,0,"N.A."),"")</f>
        <v/>
      </c>
      <c r="F303" s="48" t="str">
        <f>IF(NOT('Transfer Definitions'!B40&lt;&gt;"y"),"OR","")</f>
        <v/>
      </c>
    </row>
    <row r="304" spans="1:6" x14ac:dyDescent="0.25">
      <c r="A304" s="48" t="str">
        <f>IF('Transfer Definitions'!C40&lt;&gt;"y","...",'Population Definitions'!$B$5)</f>
        <v>...</v>
      </c>
      <c r="B304" s="1" t="str">
        <f t="shared" si="6"/>
        <v/>
      </c>
      <c r="C304" s="48" t="str">
        <f>IF('Transfer Definitions'!C40&lt;&gt;"y","",'Population Definitions'!$B$3)</f>
        <v/>
      </c>
      <c r="D304" s="143" t="str">
        <f>IF(NOT('Transfer Definitions'!C40&lt;&gt;"y"),"Number","")</f>
        <v/>
      </c>
      <c r="E304" s="143" t="str">
        <f>IF(NOT('Transfer Definitions'!C40&lt;&gt;"y"),IF(SUMPRODUCT(--(G304:Y304&lt;&gt;""))=0,0,"N.A."),"")</f>
        <v/>
      </c>
      <c r="F304" s="48" t="str">
        <f>IF(NOT('Transfer Definitions'!C40&lt;&gt;"y"),"OR","")</f>
        <v/>
      </c>
    </row>
    <row r="305" spans="1:6" x14ac:dyDescent="0.25">
      <c r="A305" s="48" t="str">
        <f>IF('Transfer Definitions'!D40&lt;&gt;"y","...",'Population Definitions'!$B$5)</f>
        <v>...</v>
      </c>
      <c r="B305" s="1" t="str">
        <f t="shared" si="6"/>
        <v/>
      </c>
      <c r="C305" s="48" t="str">
        <f>IF('Transfer Definitions'!D40&lt;&gt;"y","",'Population Definitions'!$B$4)</f>
        <v/>
      </c>
      <c r="D305" s="143" t="str">
        <f>IF(NOT('Transfer Definitions'!D40&lt;&gt;"y"),"Number","")</f>
        <v/>
      </c>
      <c r="E305" s="143" t="str">
        <f>IF(NOT('Transfer Definitions'!D40&lt;&gt;"y"),IF(SUMPRODUCT(--(G305:Y305&lt;&gt;""))=0,0,"N.A."),"")</f>
        <v/>
      </c>
      <c r="F305" s="48" t="str">
        <f>IF(NOT('Transfer Definitions'!D40&lt;&gt;"y"),"OR","")</f>
        <v/>
      </c>
    </row>
    <row r="306" spans="1:6" x14ac:dyDescent="0.25">
      <c r="A306" s="48" t="str">
        <f>IF('Transfer Definitions'!F40&lt;&gt;"y","...",'Population Definitions'!$B$5)</f>
        <v>...</v>
      </c>
      <c r="B306" s="1" t="str">
        <f t="shared" si="6"/>
        <v/>
      </c>
      <c r="C306" s="48" t="str">
        <f>IF('Transfer Definitions'!F40&lt;&gt;"y","",'Population Definitions'!$B$6)</f>
        <v/>
      </c>
      <c r="D306" s="143" t="str">
        <f>IF(NOT('Transfer Definitions'!F40&lt;&gt;"y"),"Number","")</f>
        <v/>
      </c>
      <c r="E306" s="143" t="str">
        <f>IF(NOT('Transfer Definitions'!F40&lt;&gt;"y"),IF(SUMPRODUCT(--(G306:Y306&lt;&gt;""))=0,0,"N.A."),"")</f>
        <v/>
      </c>
      <c r="F306" s="48" t="str">
        <f>IF(NOT('Transfer Definitions'!F40&lt;&gt;"y"),"OR","")</f>
        <v/>
      </c>
    </row>
    <row r="307" spans="1:6" x14ac:dyDescent="0.25">
      <c r="A307" s="48" t="str">
        <f>IF('Transfer Definitions'!G40&lt;&gt;"y","...",'Population Definitions'!$B$5)</f>
        <v>...</v>
      </c>
      <c r="B307" s="1" t="str">
        <f t="shared" si="6"/>
        <v/>
      </c>
      <c r="C307" s="48" t="str">
        <f>IF('Transfer Definitions'!G40&lt;&gt;"y","",'Population Definitions'!$B$7)</f>
        <v/>
      </c>
      <c r="D307" s="143" t="str">
        <f>IF(NOT('Transfer Definitions'!G40&lt;&gt;"y"),"Number","")</f>
        <v/>
      </c>
      <c r="E307" s="143" t="str">
        <f>IF(NOT('Transfer Definitions'!G40&lt;&gt;"y"),IF(SUMPRODUCT(--(G307:Y307&lt;&gt;""))=0,0,"N.A."),"")</f>
        <v/>
      </c>
      <c r="F307" s="48" t="str">
        <f>IF(NOT('Transfer Definitions'!G40&lt;&gt;"y"),"OR","")</f>
        <v/>
      </c>
    </row>
    <row r="308" spans="1:6" x14ac:dyDescent="0.25">
      <c r="A308" s="48" t="str">
        <f>IF('Transfer Definitions'!H40&lt;&gt;"y","...",'Population Definitions'!$B$5)</f>
        <v>...</v>
      </c>
      <c r="B308" s="1" t="str">
        <f t="shared" si="6"/>
        <v/>
      </c>
      <c r="C308" s="48" t="str">
        <f>IF('Transfer Definitions'!H40&lt;&gt;"y","",'Population Definitions'!$B$8)</f>
        <v/>
      </c>
      <c r="D308" s="143" t="str">
        <f>IF(NOT('Transfer Definitions'!H40&lt;&gt;"y"),"Number","")</f>
        <v/>
      </c>
      <c r="E308" s="143" t="str">
        <f>IF(NOT('Transfer Definitions'!H40&lt;&gt;"y"),IF(SUMPRODUCT(--(G308:Y308&lt;&gt;""))=0,0,"N.A."),"")</f>
        <v/>
      </c>
      <c r="F308" s="48" t="str">
        <f>IF(NOT('Transfer Definitions'!H40&lt;&gt;"y"),"OR","")</f>
        <v/>
      </c>
    </row>
    <row r="309" spans="1:6" x14ac:dyDescent="0.25">
      <c r="A309" s="48" t="str">
        <f>IF('Transfer Definitions'!I40&lt;&gt;"y","...",'Population Definitions'!$B$5)</f>
        <v>...</v>
      </c>
      <c r="B309" s="1" t="str">
        <f t="shared" si="6"/>
        <v/>
      </c>
      <c r="C309" s="48" t="str">
        <f>IF('Transfer Definitions'!I40&lt;&gt;"y","",'Population Definitions'!$B$9)</f>
        <v/>
      </c>
      <c r="D309" s="143" t="str">
        <f>IF(NOT('Transfer Definitions'!I40&lt;&gt;"y"),"Number","")</f>
        <v/>
      </c>
      <c r="E309" s="143" t="str">
        <f>IF(NOT('Transfer Definitions'!I40&lt;&gt;"y"),IF(SUMPRODUCT(--(G309:Y309&lt;&gt;""))=0,0,"N.A."),"")</f>
        <v/>
      </c>
      <c r="F309" s="48" t="str">
        <f>IF(NOT('Transfer Definitions'!I40&lt;&gt;"y"),"OR","")</f>
        <v/>
      </c>
    </row>
    <row r="310" spans="1:6" x14ac:dyDescent="0.25">
      <c r="A310" s="48" t="str">
        <f>IF('Transfer Definitions'!J40&lt;&gt;"y","...",'Population Definitions'!$B$5)</f>
        <v>...</v>
      </c>
      <c r="B310" s="1" t="str">
        <f t="shared" si="6"/>
        <v/>
      </c>
      <c r="C310" s="48" t="str">
        <f>IF('Transfer Definitions'!J40&lt;&gt;"y","",'Population Definitions'!$B$10)</f>
        <v/>
      </c>
      <c r="D310" s="143" t="str">
        <f>IF(NOT('Transfer Definitions'!J40&lt;&gt;"y"),"Number","")</f>
        <v/>
      </c>
      <c r="E310" s="143" t="str">
        <f>IF(NOT('Transfer Definitions'!J40&lt;&gt;"y"),IF(SUMPRODUCT(--(G310:Y310&lt;&gt;""))=0,0,"N.A."),"")</f>
        <v/>
      </c>
      <c r="F310" s="48" t="str">
        <f>IF(NOT('Transfer Definitions'!J40&lt;&gt;"y"),"OR","")</f>
        <v/>
      </c>
    </row>
    <row r="311" spans="1:6" x14ac:dyDescent="0.25">
      <c r="A311" s="48" t="str">
        <f>IF('Transfer Definitions'!K40&lt;&gt;"y","...",'Population Definitions'!$B$5)</f>
        <v>...</v>
      </c>
      <c r="B311" s="1" t="str">
        <f t="shared" si="6"/>
        <v/>
      </c>
      <c r="C311" s="48" t="str">
        <f>IF('Transfer Definitions'!K40&lt;&gt;"y","",'Population Definitions'!$B$11)</f>
        <v/>
      </c>
      <c r="D311" s="143" t="str">
        <f>IF(NOT('Transfer Definitions'!K40&lt;&gt;"y"),"Number","")</f>
        <v/>
      </c>
      <c r="E311" s="143" t="str">
        <f>IF(NOT('Transfer Definitions'!K40&lt;&gt;"y"),IF(SUMPRODUCT(--(G311:Y311&lt;&gt;""))=0,0,"N.A."),"")</f>
        <v/>
      </c>
      <c r="F311" s="48" t="str">
        <f>IF(NOT('Transfer Definitions'!K40&lt;&gt;"y"),"OR","")</f>
        <v/>
      </c>
    </row>
    <row r="312" spans="1:6" x14ac:dyDescent="0.25">
      <c r="A312" s="48" t="str">
        <f>IF('Transfer Definitions'!L40&lt;&gt;"y","...",'Population Definitions'!$B$5)</f>
        <v>...</v>
      </c>
      <c r="B312" s="1" t="str">
        <f t="shared" si="6"/>
        <v/>
      </c>
      <c r="C312" s="48" t="str">
        <f>IF('Transfer Definitions'!L40&lt;&gt;"y","",'Population Definitions'!$B$12)</f>
        <v/>
      </c>
      <c r="D312" s="143" t="str">
        <f>IF(NOT('Transfer Definitions'!L40&lt;&gt;"y"),"Number","")</f>
        <v/>
      </c>
      <c r="E312" s="143" t="str">
        <f>IF(NOT('Transfer Definitions'!L40&lt;&gt;"y"),IF(SUMPRODUCT(--(G312:Y312&lt;&gt;""))=0,0,"N.A."),"")</f>
        <v/>
      </c>
      <c r="F312" s="48" t="str">
        <f>IF(NOT('Transfer Definitions'!L40&lt;&gt;"y"),"OR","")</f>
        <v/>
      </c>
    </row>
    <row r="313" spans="1:6" x14ac:dyDescent="0.25">
      <c r="A313" s="48" t="str">
        <f>IF('Transfer Definitions'!M40&lt;&gt;"y","...",'Population Definitions'!$B$5)</f>
        <v>...</v>
      </c>
      <c r="B313" s="1" t="str">
        <f t="shared" si="6"/>
        <v/>
      </c>
      <c r="C313" s="48" t="str">
        <f>IF('Transfer Definitions'!M40&lt;&gt;"y","",'Population Definitions'!$B$13)</f>
        <v/>
      </c>
      <c r="D313" s="143" t="str">
        <f>IF(NOT('Transfer Definitions'!M40&lt;&gt;"y"),"Number","")</f>
        <v/>
      </c>
      <c r="E313" s="143" t="str">
        <f>IF(NOT('Transfer Definitions'!M40&lt;&gt;"y"),IF(SUMPRODUCT(--(G313:Y313&lt;&gt;""))=0,0,"N.A."),"")</f>
        <v/>
      </c>
      <c r="F313" s="48" t="str">
        <f>IF(NOT('Transfer Definitions'!M40&lt;&gt;"y"),"OR","")</f>
        <v/>
      </c>
    </row>
    <row r="314" spans="1:6" x14ac:dyDescent="0.25">
      <c r="A314" s="48" t="str">
        <f>IF('Transfer Definitions'!B41&lt;&gt;"y","...",'Population Definitions'!$B$6)</f>
        <v>...</v>
      </c>
      <c r="B314" s="1" t="str">
        <f t="shared" si="6"/>
        <v/>
      </c>
      <c r="C314" s="48" t="str">
        <f>IF('Transfer Definitions'!B41&lt;&gt;"y","",'Population Definitions'!$B$2)</f>
        <v/>
      </c>
      <c r="D314" s="143" t="str">
        <f>IF(NOT('Transfer Definitions'!B41&lt;&gt;"y"),"Number","")</f>
        <v/>
      </c>
      <c r="E314" s="143" t="str">
        <f>IF(NOT('Transfer Definitions'!B41&lt;&gt;"y"),IF(SUMPRODUCT(--(G314:Y314&lt;&gt;""))=0,0,"N.A."),"")</f>
        <v/>
      </c>
      <c r="F314" s="48" t="str">
        <f>IF(NOT('Transfer Definitions'!B41&lt;&gt;"y"),"OR","")</f>
        <v/>
      </c>
    </row>
    <row r="315" spans="1:6" x14ac:dyDescent="0.25">
      <c r="A315" s="48" t="str">
        <f>IF('Transfer Definitions'!C41&lt;&gt;"y","...",'Population Definitions'!$B$6)</f>
        <v>...</v>
      </c>
      <c r="B315" s="1" t="str">
        <f t="shared" si="6"/>
        <v/>
      </c>
      <c r="C315" s="48" t="str">
        <f>IF('Transfer Definitions'!C41&lt;&gt;"y","",'Population Definitions'!$B$3)</f>
        <v/>
      </c>
      <c r="D315" s="143" t="str">
        <f>IF(NOT('Transfer Definitions'!C41&lt;&gt;"y"),"Number","")</f>
        <v/>
      </c>
      <c r="E315" s="143" t="str">
        <f>IF(NOT('Transfer Definitions'!C41&lt;&gt;"y"),IF(SUMPRODUCT(--(G315:Y315&lt;&gt;""))=0,0,"N.A."),"")</f>
        <v/>
      </c>
      <c r="F315" s="48" t="str">
        <f>IF(NOT('Transfer Definitions'!C41&lt;&gt;"y"),"OR","")</f>
        <v/>
      </c>
    </row>
    <row r="316" spans="1:6" x14ac:dyDescent="0.25">
      <c r="A316" s="48" t="str">
        <f>IF('Transfer Definitions'!D41&lt;&gt;"y","...",'Population Definitions'!$B$6)</f>
        <v>...</v>
      </c>
      <c r="B316" s="1" t="str">
        <f t="shared" si="6"/>
        <v/>
      </c>
      <c r="C316" s="48" t="str">
        <f>IF('Transfer Definitions'!D41&lt;&gt;"y","",'Population Definitions'!$B$4)</f>
        <v/>
      </c>
      <c r="D316" s="143" t="str">
        <f>IF(NOT('Transfer Definitions'!D41&lt;&gt;"y"),"Number","")</f>
        <v/>
      </c>
      <c r="E316" s="143" t="str">
        <f>IF(NOT('Transfer Definitions'!D41&lt;&gt;"y"),IF(SUMPRODUCT(--(G316:Y316&lt;&gt;""))=0,0,"N.A."),"")</f>
        <v/>
      </c>
      <c r="F316" s="48" t="str">
        <f>IF(NOT('Transfer Definitions'!D41&lt;&gt;"y"),"OR","")</f>
        <v/>
      </c>
    </row>
    <row r="317" spans="1:6" x14ac:dyDescent="0.25">
      <c r="A317" s="48" t="str">
        <f>IF('Transfer Definitions'!E41&lt;&gt;"y","...",'Population Definitions'!$B$6)</f>
        <v>...</v>
      </c>
      <c r="B317" s="1" t="str">
        <f t="shared" si="6"/>
        <v/>
      </c>
      <c r="C317" s="48" t="str">
        <f>IF('Transfer Definitions'!E41&lt;&gt;"y","",'Population Definitions'!$B$5)</f>
        <v/>
      </c>
      <c r="D317" s="143" t="str">
        <f>IF(NOT('Transfer Definitions'!E41&lt;&gt;"y"),"Number","")</f>
        <v/>
      </c>
      <c r="E317" s="143" t="str">
        <f>IF(NOT('Transfer Definitions'!E41&lt;&gt;"y"),IF(SUMPRODUCT(--(G317:Y317&lt;&gt;""))=0,0,"N.A."),"")</f>
        <v/>
      </c>
      <c r="F317" s="48" t="str">
        <f>IF(NOT('Transfer Definitions'!E41&lt;&gt;"y"),"OR","")</f>
        <v/>
      </c>
    </row>
    <row r="318" spans="1:6" x14ac:dyDescent="0.25">
      <c r="A318" s="48" t="str">
        <f>IF('Transfer Definitions'!G41&lt;&gt;"y","...",'Population Definitions'!$B$6)</f>
        <v>...</v>
      </c>
      <c r="B318" s="1" t="str">
        <f t="shared" si="6"/>
        <v/>
      </c>
      <c r="C318" s="48" t="str">
        <f>IF('Transfer Definitions'!G41&lt;&gt;"y","",'Population Definitions'!$B$7)</f>
        <v/>
      </c>
      <c r="D318" s="143" t="str">
        <f>IF(NOT('Transfer Definitions'!G41&lt;&gt;"y"),"Number","")</f>
        <v/>
      </c>
      <c r="E318" s="143" t="str">
        <f>IF(NOT('Transfer Definitions'!G41&lt;&gt;"y"),IF(SUMPRODUCT(--(G318:Y318&lt;&gt;""))=0,0,"N.A."),"")</f>
        <v/>
      </c>
      <c r="F318" s="48" t="str">
        <f>IF(NOT('Transfer Definitions'!G41&lt;&gt;"y"),"OR","")</f>
        <v/>
      </c>
    </row>
    <row r="319" spans="1:6" x14ac:dyDescent="0.25">
      <c r="A319" s="48" t="str">
        <f>IF('Transfer Definitions'!H41&lt;&gt;"y","...",'Population Definitions'!$B$6)</f>
        <v>...</v>
      </c>
      <c r="B319" s="1" t="str">
        <f t="shared" si="6"/>
        <v/>
      </c>
      <c r="C319" s="48" t="str">
        <f>IF('Transfer Definitions'!H41&lt;&gt;"y","",'Population Definitions'!$B$8)</f>
        <v/>
      </c>
      <c r="D319" s="143" t="str">
        <f>IF(NOT('Transfer Definitions'!H41&lt;&gt;"y"),"Number","")</f>
        <v/>
      </c>
      <c r="E319" s="143" t="str">
        <f>IF(NOT('Transfer Definitions'!H41&lt;&gt;"y"),IF(SUMPRODUCT(--(G319:Y319&lt;&gt;""))=0,0,"N.A."),"")</f>
        <v/>
      </c>
      <c r="F319" s="48" t="str">
        <f>IF(NOT('Transfer Definitions'!H41&lt;&gt;"y"),"OR","")</f>
        <v/>
      </c>
    </row>
    <row r="320" spans="1:6" x14ac:dyDescent="0.25">
      <c r="A320" s="48" t="str">
        <f>IF('Transfer Definitions'!I41&lt;&gt;"y","...",'Population Definitions'!$B$6)</f>
        <v>...</v>
      </c>
      <c r="B320" s="1" t="str">
        <f t="shared" si="6"/>
        <v/>
      </c>
      <c r="C320" s="48" t="str">
        <f>IF('Transfer Definitions'!I41&lt;&gt;"y","",'Population Definitions'!$B$9)</f>
        <v/>
      </c>
      <c r="D320" s="143" t="str">
        <f>IF(NOT('Transfer Definitions'!I41&lt;&gt;"y"),"Number","")</f>
        <v/>
      </c>
      <c r="E320" s="143" t="str">
        <f>IF(NOT('Transfer Definitions'!I41&lt;&gt;"y"),IF(SUMPRODUCT(--(G320:Y320&lt;&gt;""))=0,0,"N.A."),"")</f>
        <v/>
      </c>
      <c r="F320" s="48" t="str">
        <f>IF(NOT('Transfer Definitions'!I41&lt;&gt;"y"),"OR","")</f>
        <v/>
      </c>
    </row>
    <row r="321" spans="1:6" x14ac:dyDescent="0.25">
      <c r="A321" s="48" t="str">
        <f>IF('Transfer Definitions'!J41&lt;&gt;"y","...",'Population Definitions'!$B$6)</f>
        <v>...</v>
      </c>
      <c r="B321" s="1" t="str">
        <f t="shared" si="6"/>
        <v/>
      </c>
      <c r="C321" s="48" t="str">
        <f>IF('Transfer Definitions'!J41&lt;&gt;"y","",'Population Definitions'!$B$10)</f>
        <v/>
      </c>
      <c r="D321" s="143" t="str">
        <f>IF(NOT('Transfer Definitions'!J41&lt;&gt;"y"),"Number","")</f>
        <v/>
      </c>
      <c r="E321" s="143" t="str">
        <f>IF(NOT('Transfer Definitions'!J41&lt;&gt;"y"),IF(SUMPRODUCT(--(G321:Y321&lt;&gt;""))=0,0,"N.A."),"")</f>
        <v/>
      </c>
      <c r="F321" s="48" t="str">
        <f>IF(NOT('Transfer Definitions'!J41&lt;&gt;"y"),"OR","")</f>
        <v/>
      </c>
    </row>
    <row r="322" spans="1:6" x14ac:dyDescent="0.25">
      <c r="A322" s="48" t="str">
        <f>IF('Transfer Definitions'!K41&lt;&gt;"y","...",'Population Definitions'!$B$6)</f>
        <v>...</v>
      </c>
      <c r="B322" s="1" t="str">
        <f t="shared" si="6"/>
        <v/>
      </c>
      <c r="C322" s="48" t="str">
        <f>IF('Transfer Definitions'!K41&lt;&gt;"y","",'Population Definitions'!$B$11)</f>
        <v/>
      </c>
      <c r="D322" s="143" t="str">
        <f>IF(NOT('Transfer Definitions'!K41&lt;&gt;"y"),"Number","")</f>
        <v/>
      </c>
      <c r="E322" s="143" t="str">
        <f>IF(NOT('Transfer Definitions'!K41&lt;&gt;"y"),IF(SUMPRODUCT(--(G322:Y322&lt;&gt;""))=0,0,"N.A."),"")</f>
        <v/>
      </c>
      <c r="F322" s="48" t="str">
        <f>IF(NOT('Transfer Definitions'!K41&lt;&gt;"y"),"OR","")</f>
        <v/>
      </c>
    </row>
    <row r="323" spans="1:6" x14ac:dyDescent="0.25">
      <c r="A323" s="48" t="str">
        <f>IF('Transfer Definitions'!L41&lt;&gt;"y","...",'Population Definitions'!$B$6)</f>
        <v>...</v>
      </c>
      <c r="B323" s="1" t="str">
        <f t="shared" si="6"/>
        <v/>
      </c>
      <c r="C323" s="48" t="str">
        <f>IF('Transfer Definitions'!L41&lt;&gt;"y","",'Population Definitions'!$B$12)</f>
        <v/>
      </c>
      <c r="D323" s="143" t="str">
        <f>IF(NOT('Transfer Definitions'!L41&lt;&gt;"y"),"Number","")</f>
        <v/>
      </c>
      <c r="E323" s="143" t="str">
        <f>IF(NOT('Transfer Definitions'!L41&lt;&gt;"y"),IF(SUMPRODUCT(--(G323:Y323&lt;&gt;""))=0,0,"N.A."),"")</f>
        <v/>
      </c>
      <c r="F323" s="48" t="str">
        <f>IF(NOT('Transfer Definitions'!L41&lt;&gt;"y"),"OR","")</f>
        <v/>
      </c>
    </row>
    <row r="324" spans="1:6" x14ac:dyDescent="0.25">
      <c r="A324" s="48" t="str">
        <f>IF('Transfer Definitions'!M41&lt;&gt;"y","...",'Population Definitions'!$B$6)</f>
        <v>...</v>
      </c>
      <c r="B324" s="1" t="str">
        <f t="shared" si="6"/>
        <v/>
      </c>
      <c r="C324" s="48" t="str">
        <f>IF('Transfer Definitions'!M41&lt;&gt;"y","",'Population Definitions'!$B$13)</f>
        <v/>
      </c>
      <c r="D324" s="143" t="str">
        <f>IF(NOT('Transfer Definitions'!M41&lt;&gt;"y"),"Number","")</f>
        <v/>
      </c>
      <c r="E324" s="143" t="str">
        <f>IF(NOT('Transfer Definitions'!M41&lt;&gt;"y"),IF(SUMPRODUCT(--(G324:Y324&lt;&gt;""))=0,0,"N.A."),"")</f>
        <v/>
      </c>
      <c r="F324" s="48" t="str">
        <f>IF(NOT('Transfer Definitions'!M41&lt;&gt;"y"),"OR","")</f>
        <v/>
      </c>
    </row>
    <row r="325" spans="1:6" x14ac:dyDescent="0.25">
      <c r="A325" s="48" t="str">
        <f>IF('Transfer Definitions'!B42&lt;&gt;"y","...",'Population Definitions'!$B$7)</f>
        <v>...</v>
      </c>
      <c r="B325" s="1" t="str">
        <f t="shared" si="6"/>
        <v/>
      </c>
      <c r="C325" s="48" t="str">
        <f>IF('Transfer Definitions'!B42&lt;&gt;"y","",'Population Definitions'!$B$2)</f>
        <v/>
      </c>
      <c r="D325" s="143" t="str">
        <f>IF(NOT('Transfer Definitions'!B42&lt;&gt;"y"),"Number","")</f>
        <v/>
      </c>
      <c r="E325" s="143" t="str">
        <f>IF(NOT('Transfer Definitions'!B42&lt;&gt;"y"),IF(SUMPRODUCT(--(G325:Y325&lt;&gt;""))=0,0,"N.A."),"")</f>
        <v/>
      </c>
      <c r="F325" s="48" t="str">
        <f>IF(NOT('Transfer Definitions'!B42&lt;&gt;"y"),"OR","")</f>
        <v/>
      </c>
    </row>
    <row r="326" spans="1:6" x14ac:dyDescent="0.25">
      <c r="A326" s="48" t="str">
        <f>IF('Transfer Definitions'!C42&lt;&gt;"y","...",'Population Definitions'!$B$7)</f>
        <v>...</v>
      </c>
      <c r="B326" s="1" t="str">
        <f t="shared" si="6"/>
        <v/>
      </c>
      <c r="C326" s="48" t="str">
        <f>IF('Transfer Definitions'!C42&lt;&gt;"y","",'Population Definitions'!$B$3)</f>
        <v/>
      </c>
      <c r="D326" s="143" t="str">
        <f>IF(NOT('Transfer Definitions'!C42&lt;&gt;"y"),"Number","")</f>
        <v/>
      </c>
      <c r="E326" s="143" t="str">
        <f>IF(NOT('Transfer Definitions'!C42&lt;&gt;"y"),IF(SUMPRODUCT(--(G326:Y326&lt;&gt;""))=0,0,"N.A."),"")</f>
        <v/>
      </c>
      <c r="F326" s="48" t="str">
        <f>IF(NOT('Transfer Definitions'!C42&lt;&gt;"y"),"OR","")</f>
        <v/>
      </c>
    </row>
    <row r="327" spans="1:6" x14ac:dyDescent="0.25">
      <c r="A327" s="48" t="str">
        <f>IF('Transfer Definitions'!D42&lt;&gt;"y","...",'Population Definitions'!$B$7)</f>
        <v>...</v>
      </c>
      <c r="B327" s="1" t="str">
        <f t="shared" si="6"/>
        <v/>
      </c>
      <c r="C327" s="48" t="str">
        <f>IF('Transfer Definitions'!D42&lt;&gt;"y","",'Population Definitions'!$B$4)</f>
        <v/>
      </c>
      <c r="D327" s="143" t="str">
        <f>IF(NOT('Transfer Definitions'!D42&lt;&gt;"y"),"Number","")</f>
        <v/>
      </c>
      <c r="E327" s="143" t="str">
        <f>IF(NOT('Transfer Definitions'!D42&lt;&gt;"y"),IF(SUMPRODUCT(--(G327:Y327&lt;&gt;""))=0,0,"N.A."),"")</f>
        <v/>
      </c>
      <c r="F327" s="48" t="str">
        <f>IF(NOT('Transfer Definitions'!D42&lt;&gt;"y"),"OR","")</f>
        <v/>
      </c>
    </row>
    <row r="328" spans="1:6" x14ac:dyDescent="0.25">
      <c r="A328" s="48" t="str">
        <f>IF('Transfer Definitions'!E42&lt;&gt;"y","...",'Population Definitions'!$B$7)</f>
        <v>...</v>
      </c>
      <c r="B328" s="1" t="str">
        <f t="shared" si="6"/>
        <v/>
      </c>
      <c r="C328" s="48" t="str">
        <f>IF('Transfer Definitions'!E42&lt;&gt;"y","",'Population Definitions'!$B$5)</f>
        <v/>
      </c>
      <c r="D328" s="143" t="str">
        <f>IF(NOT('Transfer Definitions'!E42&lt;&gt;"y"),"Number","")</f>
        <v/>
      </c>
      <c r="E328" s="143" t="str">
        <f>IF(NOT('Transfer Definitions'!E42&lt;&gt;"y"),IF(SUMPRODUCT(--(G328:Y328&lt;&gt;""))=0,0,"N.A."),"")</f>
        <v/>
      </c>
      <c r="F328" s="48" t="str">
        <f>IF(NOT('Transfer Definitions'!E42&lt;&gt;"y"),"OR","")</f>
        <v/>
      </c>
    </row>
    <row r="329" spans="1:6" x14ac:dyDescent="0.25">
      <c r="A329" s="48" t="str">
        <f>IF('Transfer Definitions'!F42&lt;&gt;"y","...",'Population Definitions'!$B$7)</f>
        <v>...</v>
      </c>
      <c r="B329" s="1" t="str">
        <f t="shared" si="6"/>
        <v/>
      </c>
      <c r="C329" s="48" t="str">
        <f>IF('Transfer Definitions'!F42&lt;&gt;"y","",'Population Definitions'!$B$6)</f>
        <v/>
      </c>
      <c r="D329" s="143" t="str">
        <f>IF(NOT('Transfer Definitions'!F42&lt;&gt;"y"),"Number","")</f>
        <v/>
      </c>
      <c r="E329" s="143" t="str">
        <f>IF(NOT('Transfer Definitions'!F42&lt;&gt;"y"),IF(SUMPRODUCT(--(G329:Y329&lt;&gt;""))=0,0,"N.A."),"")</f>
        <v/>
      </c>
      <c r="F329" s="48" t="str">
        <f>IF(NOT('Transfer Definitions'!F42&lt;&gt;"y"),"OR","")</f>
        <v/>
      </c>
    </row>
    <row r="330" spans="1:6" x14ac:dyDescent="0.25">
      <c r="A330" s="48" t="str">
        <f>IF('Transfer Definitions'!H42&lt;&gt;"y","...",'Population Definitions'!$B$7)</f>
        <v>...</v>
      </c>
      <c r="B330" s="1" t="str">
        <f t="shared" si="6"/>
        <v/>
      </c>
      <c r="C330" s="48" t="str">
        <f>IF('Transfer Definitions'!H42&lt;&gt;"y","",'Population Definitions'!$B$8)</f>
        <v/>
      </c>
      <c r="D330" s="143" t="str">
        <f>IF(NOT('Transfer Definitions'!H42&lt;&gt;"y"),"Number","")</f>
        <v/>
      </c>
      <c r="E330" s="143" t="str">
        <f>IF(NOT('Transfer Definitions'!H42&lt;&gt;"y"),IF(SUMPRODUCT(--(G330:Y330&lt;&gt;""))=0,0,"N.A."),"")</f>
        <v/>
      </c>
      <c r="F330" s="48" t="str">
        <f>IF(NOT('Transfer Definitions'!H42&lt;&gt;"y"),"OR","")</f>
        <v/>
      </c>
    </row>
    <row r="331" spans="1:6" x14ac:dyDescent="0.25">
      <c r="A331" s="48" t="str">
        <f>IF('Transfer Definitions'!I42&lt;&gt;"y","...",'Population Definitions'!$B$7)</f>
        <v>...</v>
      </c>
      <c r="B331" s="1" t="str">
        <f t="shared" si="6"/>
        <v/>
      </c>
      <c r="C331" s="48" t="str">
        <f>IF('Transfer Definitions'!I42&lt;&gt;"y","",'Population Definitions'!$B$9)</f>
        <v/>
      </c>
      <c r="D331" s="143" t="str">
        <f>IF(NOT('Transfer Definitions'!I42&lt;&gt;"y"),"Number","")</f>
        <v/>
      </c>
      <c r="E331" s="143" t="str">
        <f>IF(NOT('Transfer Definitions'!I42&lt;&gt;"y"),IF(SUMPRODUCT(--(G331:Y331&lt;&gt;""))=0,0,"N.A."),"")</f>
        <v/>
      </c>
      <c r="F331" s="48" t="str">
        <f>IF(NOT('Transfer Definitions'!I42&lt;&gt;"y"),"OR","")</f>
        <v/>
      </c>
    </row>
    <row r="332" spans="1:6" x14ac:dyDescent="0.25">
      <c r="A332" s="48" t="str">
        <f>IF('Transfer Definitions'!J42&lt;&gt;"y","...",'Population Definitions'!$B$7)</f>
        <v>...</v>
      </c>
      <c r="B332" s="1" t="str">
        <f t="shared" si="6"/>
        <v/>
      </c>
      <c r="C332" s="48" t="str">
        <f>IF('Transfer Definitions'!J42&lt;&gt;"y","",'Population Definitions'!$B$10)</f>
        <v/>
      </c>
      <c r="D332" s="143" t="str">
        <f>IF(NOT('Transfer Definitions'!J42&lt;&gt;"y"),"Number","")</f>
        <v/>
      </c>
      <c r="E332" s="143" t="str">
        <f>IF(NOT('Transfer Definitions'!J42&lt;&gt;"y"),IF(SUMPRODUCT(--(G332:Y332&lt;&gt;""))=0,0,"N.A."),"")</f>
        <v/>
      </c>
      <c r="F332" s="48" t="str">
        <f>IF(NOT('Transfer Definitions'!J42&lt;&gt;"y"),"OR","")</f>
        <v/>
      </c>
    </row>
    <row r="333" spans="1:6" x14ac:dyDescent="0.25">
      <c r="A333" s="48" t="str">
        <f>IF('Transfer Definitions'!K42&lt;&gt;"y","...",'Population Definitions'!$B$7)</f>
        <v>...</v>
      </c>
      <c r="B333" s="1" t="str">
        <f t="shared" si="6"/>
        <v/>
      </c>
      <c r="C333" s="48" t="str">
        <f>IF('Transfer Definitions'!K42&lt;&gt;"y","",'Population Definitions'!$B$11)</f>
        <v/>
      </c>
      <c r="D333" s="143" t="str">
        <f>IF(NOT('Transfer Definitions'!K42&lt;&gt;"y"),"Number","")</f>
        <v/>
      </c>
      <c r="E333" s="143" t="str">
        <f>IF(NOT('Transfer Definitions'!K42&lt;&gt;"y"),IF(SUMPRODUCT(--(G333:Y333&lt;&gt;""))=0,0,"N.A."),"")</f>
        <v/>
      </c>
      <c r="F333" s="48" t="str">
        <f>IF(NOT('Transfer Definitions'!K42&lt;&gt;"y"),"OR","")</f>
        <v/>
      </c>
    </row>
    <row r="334" spans="1:6" x14ac:dyDescent="0.25">
      <c r="A334" s="48" t="str">
        <f>IF('Transfer Definitions'!L42&lt;&gt;"y","...",'Population Definitions'!$B$7)</f>
        <v>...</v>
      </c>
      <c r="B334" s="1" t="str">
        <f t="shared" ref="B334:B397" si="7">IF(C334="","","---&gt;")</f>
        <v/>
      </c>
      <c r="C334" s="48" t="str">
        <f>IF('Transfer Definitions'!L42&lt;&gt;"y","",'Population Definitions'!$B$12)</f>
        <v/>
      </c>
      <c r="D334" s="143" t="str">
        <f>IF(NOT('Transfer Definitions'!L42&lt;&gt;"y"),"Number","")</f>
        <v/>
      </c>
      <c r="E334" s="143" t="str">
        <f>IF(NOT('Transfer Definitions'!L42&lt;&gt;"y"),IF(SUMPRODUCT(--(G334:Y334&lt;&gt;""))=0,0,"N.A."),"")</f>
        <v/>
      </c>
      <c r="F334" s="48" t="str">
        <f>IF(NOT('Transfer Definitions'!L42&lt;&gt;"y"),"OR","")</f>
        <v/>
      </c>
    </row>
    <row r="335" spans="1:6" x14ac:dyDescent="0.25">
      <c r="A335" s="48" t="str">
        <f>IF('Transfer Definitions'!M42&lt;&gt;"y","...",'Population Definitions'!$B$7)</f>
        <v>...</v>
      </c>
      <c r="B335" s="1" t="str">
        <f t="shared" si="7"/>
        <v/>
      </c>
      <c r="C335" s="48" t="str">
        <f>IF('Transfer Definitions'!M42&lt;&gt;"y","",'Population Definitions'!$B$13)</f>
        <v/>
      </c>
      <c r="D335" s="143" t="str">
        <f>IF(NOT('Transfer Definitions'!M42&lt;&gt;"y"),"Number","")</f>
        <v/>
      </c>
      <c r="E335" s="143" t="str">
        <f>IF(NOT('Transfer Definitions'!M42&lt;&gt;"y"),IF(SUMPRODUCT(--(G335:Y335&lt;&gt;""))=0,0,"N.A."),"")</f>
        <v/>
      </c>
      <c r="F335" s="48" t="str">
        <f>IF(NOT('Transfer Definitions'!M42&lt;&gt;"y"),"OR","")</f>
        <v/>
      </c>
    </row>
    <row r="336" spans="1:6" x14ac:dyDescent="0.25">
      <c r="A336" s="48" t="str">
        <f>IF('Transfer Definitions'!B43&lt;&gt;"y","...",'Population Definitions'!$B$8)</f>
        <v>...</v>
      </c>
      <c r="B336" s="1" t="str">
        <f t="shared" si="7"/>
        <v/>
      </c>
      <c r="C336" s="48" t="str">
        <f>IF('Transfer Definitions'!B43&lt;&gt;"y","",'Population Definitions'!$B$2)</f>
        <v/>
      </c>
      <c r="D336" s="143" t="str">
        <f>IF(NOT('Transfer Definitions'!B43&lt;&gt;"y"),"Number","")</f>
        <v/>
      </c>
      <c r="E336" s="143" t="str">
        <f>IF(NOT('Transfer Definitions'!B43&lt;&gt;"y"),IF(SUMPRODUCT(--(G336:Y336&lt;&gt;""))=0,0,"N.A."),"")</f>
        <v/>
      </c>
      <c r="F336" s="48" t="str">
        <f>IF(NOT('Transfer Definitions'!B43&lt;&gt;"y"),"OR","")</f>
        <v/>
      </c>
    </row>
    <row r="337" spans="1:6" x14ac:dyDescent="0.25">
      <c r="A337" s="48" t="str">
        <f>IF('Transfer Definitions'!C43&lt;&gt;"y","...",'Population Definitions'!$B$8)</f>
        <v>...</v>
      </c>
      <c r="B337" s="1" t="str">
        <f t="shared" si="7"/>
        <v/>
      </c>
      <c r="C337" s="48" t="str">
        <f>IF('Transfer Definitions'!C43&lt;&gt;"y","",'Population Definitions'!$B$3)</f>
        <v/>
      </c>
      <c r="D337" s="143" t="str">
        <f>IF(NOT('Transfer Definitions'!C43&lt;&gt;"y"),"Number","")</f>
        <v/>
      </c>
      <c r="E337" s="143" t="str">
        <f>IF(NOT('Transfer Definitions'!C43&lt;&gt;"y"),IF(SUMPRODUCT(--(G337:Y337&lt;&gt;""))=0,0,"N.A."),"")</f>
        <v/>
      </c>
      <c r="F337" s="48" t="str">
        <f>IF(NOT('Transfer Definitions'!C43&lt;&gt;"y"),"OR","")</f>
        <v/>
      </c>
    </row>
    <row r="338" spans="1:6" x14ac:dyDescent="0.25">
      <c r="A338" s="48" t="str">
        <f>IF('Transfer Definitions'!D43&lt;&gt;"y","...",'Population Definitions'!$B$8)</f>
        <v>...</v>
      </c>
      <c r="B338" s="1" t="str">
        <f t="shared" si="7"/>
        <v/>
      </c>
      <c r="C338" s="48" t="str">
        <f>IF('Transfer Definitions'!D43&lt;&gt;"y","",'Population Definitions'!$B$4)</f>
        <v/>
      </c>
      <c r="D338" s="143" t="str">
        <f>IF(NOT('Transfer Definitions'!D43&lt;&gt;"y"),"Number","")</f>
        <v/>
      </c>
      <c r="E338" s="143" t="str">
        <f>IF(NOT('Transfer Definitions'!D43&lt;&gt;"y"),IF(SUMPRODUCT(--(G338:Y338&lt;&gt;""))=0,0,"N.A."),"")</f>
        <v/>
      </c>
      <c r="F338" s="48" t="str">
        <f>IF(NOT('Transfer Definitions'!D43&lt;&gt;"y"),"OR","")</f>
        <v/>
      </c>
    </row>
    <row r="339" spans="1:6" x14ac:dyDescent="0.25">
      <c r="A339" s="48" t="str">
        <f>IF('Transfer Definitions'!E43&lt;&gt;"y","...",'Population Definitions'!$B$8)</f>
        <v>...</v>
      </c>
      <c r="B339" s="1" t="str">
        <f t="shared" si="7"/>
        <v/>
      </c>
      <c r="C339" s="48" t="str">
        <f>IF('Transfer Definitions'!E43&lt;&gt;"y","",'Population Definitions'!$B$5)</f>
        <v/>
      </c>
      <c r="D339" s="143" t="str">
        <f>IF(NOT('Transfer Definitions'!E43&lt;&gt;"y"),"Number","")</f>
        <v/>
      </c>
      <c r="E339" s="143" t="str">
        <f>IF(NOT('Transfer Definitions'!E43&lt;&gt;"y"),IF(SUMPRODUCT(--(G339:Y339&lt;&gt;""))=0,0,"N.A."),"")</f>
        <v/>
      </c>
      <c r="F339" s="48" t="str">
        <f>IF(NOT('Transfer Definitions'!E43&lt;&gt;"y"),"OR","")</f>
        <v/>
      </c>
    </row>
    <row r="340" spans="1:6" x14ac:dyDescent="0.25">
      <c r="A340" s="48" t="str">
        <f>IF('Transfer Definitions'!F43&lt;&gt;"y","...",'Population Definitions'!$B$8)</f>
        <v>...</v>
      </c>
      <c r="B340" s="1" t="str">
        <f t="shared" si="7"/>
        <v/>
      </c>
      <c r="C340" s="48" t="str">
        <f>IF('Transfer Definitions'!F43&lt;&gt;"y","",'Population Definitions'!$B$6)</f>
        <v/>
      </c>
      <c r="D340" s="143" t="str">
        <f>IF(NOT('Transfer Definitions'!F43&lt;&gt;"y"),"Number","")</f>
        <v/>
      </c>
      <c r="E340" s="143" t="str">
        <f>IF(NOT('Transfer Definitions'!F43&lt;&gt;"y"),IF(SUMPRODUCT(--(G340:Y340&lt;&gt;""))=0,0,"N.A."),"")</f>
        <v/>
      </c>
      <c r="F340" s="48" t="str">
        <f>IF(NOT('Transfer Definitions'!F43&lt;&gt;"y"),"OR","")</f>
        <v/>
      </c>
    </row>
    <row r="341" spans="1:6" x14ac:dyDescent="0.25">
      <c r="A341" s="48" t="str">
        <f>IF('Transfer Definitions'!G43&lt;&gt;"y","...",'Population Definitions'!$B$8)</f>
        <v>...</v>
      </c>
      <c r="B341" s="1" t="str">
        <f t="shared" si="7"/>
        <v/>
      </c>
      <c r="C341" s="48" t="str">
        <f>IF('Transfer Definitions'!G43&lt;&gt;"y","",'Population Definitions'!$B$7)</f>
        <v/>
      </c>
      <c r="D341" s="143" t="str">
        <f>IF(NOT('Transfer Definitions'!G43&lt;&gt;"y"),"Number","")</f>
        <v/>
      </c>
      <c r="E341" s="143" t="str">
        <f>IF(NOT('Transfer Definitions'!G43&lt;&gt;"y"),IF(SUMPRODUCT(--(G341:Y341&lt;&gt;""))=0,0,"N.A."),"")</f>
        <v/>
      </c>
      <c r="F341" s="48" t="str">
        <f>IF(NOT('Transfer Definitions'!G43&lt;&gt;"y"),"OR","")</f>
        <v/>
      </c>
    </row>
    <row r="342" spans="1:6" x14ac:dyDescent="0.25">
      <c r="A342" s="48" t="str">
        <f>IF('Transfer Definitions'!I43&lt;&gt;"y","...",'Population Definitions'!$B$8)</f>
        <v>...</v>
      </c>
      <c r="B342" s="1" t="str">
        <f t="shared" si="7"/>
        <v/>
      </c>
      <c r="C342" s="48" t="str">
        <f>IF('Transfer Definitions'!I43&lt;&gt;"y","",'Population Definitions'!$B$9)</f>
        <v/>
      </c>
      <c r="D342" s="143" t="str">
        <f>IF(NOT('Transfer Definitions'!I43&lt;&gt;"y"),"Number","")</f>
        <v/>
      </c>
      <c r="E342" s="143" t="str">
        <f>IF(NOT('Transfer Definitions'!I43&lt;&gt;"y"),IF(SUMPRODUCT(--(G342:Y342&lt;&gt;""))=0,0,"N.A."),"")</f>
        <v/>
      </c>
      <c r="F342" s="48" t="str">
        <f>IF(NOT('Transfer Definitions'!I43&lt;&gt;"y"),"OR","")</f>
        <v/>
      </c>
    </row>
    <row r="343" spans="1:6" x14ac:dyDescent="0.25">
      <c r="A343" s="48" t="str">
        <f>IF('Transfer Definitions'!J43&lt;&gt;"y","...",'Population Definitions'!$B$8)</f>
        <v>...</v>
      </c>
      <c r="B343" s="1" t="str">
        <f t="shared" si="7"/>
        <v/>
      </c>
      <c r="C343" s="48" t="str">
        <f>IF('Transfer Definitions'!J43&lt;&gt;"y","",'Population Definitions'!$B$10)</f>
        <v/>
      </c>
      <c r="D343" s="143" t="str">
        <f>IF(NOT('Transfer Definitions'!J43&lt;&gt;"y"),"Number","")</f>
        <v/>
      </c>
      <c r="E343" s="143" t="str">
        <f>IF(NOT('Transfer Definitions'!J43&lt;&gt;"y"),IF(SUMPRODUCT(--(G343:Y343&lt;&gt;""))=0,0,"N.A."),"")</f>
        <v/>
      </c>
      <c r="F343" s="48" t="str">
        <f>IF(NOT('Transfer Definitions'!J43&lt;&gt;"y"),"OR","")</f>
        <v/>
      </c>
    </row>
    <row r="344" spans="1:6" x14ac:dyDescent="0.25">
      <c r="A344" s="48" t="str">
        <f>IF('Transfer Definitions'!K43&lt;&gt;"y","...",'Population Definitions'!$B$8)</f>
        <v>...</v>
      </c>
      <c r="B344" s="1" t="str">
        <f t="shared" si="7"/>
        <v/>
      </c>
      <c r="C344" s="48" t="str">
        <f>IF('Transfer Definitions'!K43&lt;&gt;"y","",'Population Definitions'!$B$11)</f>
        <v/>
      </c>
      <c r="D344" s="143" t="str">
        <f>IF(NOT('Transfer Definitions'!K43&lt;&gt;"y"),"Number","")</f>
        <v/>
      </c>
      <c r="E344" s="143" t="str">
        <f>IF(NOT('Transfer Definitions'!K43&lt;&gt;"y"),IF(SUMPRODUCT(--(G344:Y344&lt;&gt;""))=0,0,"N.A."),"")</f>
        <v/>
      </c>
      <c r="F344" s="48" t="str">
        <f>IF(NOT('Transfer Definitions'!K43&lt;&gt;"y"),"OR","")</f>
        <v/>
      </c>
    </row>
    <row r="345" spans="1:6" x14ac:dyDescent="0.25">
      <c r="A345" s="48" t="str">
        <f>IF('Transfer Definitions'!L43&lt;&gt;"y","...",'Population Definitions'!$B$8)</f>
        <v>...</v>
      </c>
      <c r="B345" s="1" t="str">
        <f t="shared" si="7"/>
        <v/>
      </c>
      <c r="C345" s="48" t="str">
        <f>IF('Transfer Definitions'!L43&lt;&gt;"y","",'Population Definitions'!$B$12)</f>
        <v/>
      </c>
      <c r="D345" s="143" t="str">
        <f>IF(NOT('Transfer Definitions'!L43&lt;&gt;"y"),"Number","")</f>
        <v/>
      </c>
      <c r="E345" s="143" t="str">
        <f>IF(NOT('Transfer Definitions'!L43&lt;&gt;"y"),IF(SUMPRODUCT(--(G345:Y345&lt;&gt;""))=0,0,"N.A."),"")</f>
        <v/>
      </c>
      <c r="F345" s="48" t="str">
        <f>IF(NOT('Transfer Definitions'!L43&lt;&gt;"y"),"OR","")</f>
        <v/>
      </c>
    </row>
    <row r="346" spans="1:6" x14ac:dyDescent="0.25">
      <c r="A346" s="48" t="str">
        <f>IF('Transfer Definitions'!M43&lt;&gt;"y","...",'Population Definitions'!$B$8)</f>
        <v>...</v>
      </c>
      <c r="B346" s="1" t="str">
        <f t="shared" si="7"/>
        <v/>
      </c>
      <c r="C346" s="48" t="str">
        <f>IF('Transfer Definitions'!M43&lt;&gt;"y","",'Population Definitions'!$B$13)</f>
        <v/>
      </c>
      <c r="D346" s="143" t="str">
        <f>IF(NOT('Transfer Definitions'!M43&lt;&gt;"y"),"Number","")</f>
        <v/>
      </c>
      <c r="E346" s="143" t="str">
        <f>IF(NOT('Transfer Definitions'!M43&lt;&gt;"y"),IF(SUMPRODUCT(--(G346:Y346&lt;&gt;""))=0,0,"N.A."),"")</f>
        <v/>
      </c>
      <c r="F346" s="48" t="str">
        <f>IF(NOT('Transfer Definitions'!M43&lt;&gt;"y"),"OR","")</f>
        <v/>
      </c>
    </row>
    <row r="347" spans="1:6" x14ac:dyDescent="0.25">
      <c r="A347" s="48" t="str">
        <f>IF('Transfer Definitions'!B44&lt;&gt;"y","...",'Population Definitions'!$B$9)</f>
        <v>...</v>
      </c>
      <c r="B347" s="1" t="str">
        <f t="shared" si="7"/>
        <v/>
      </c>
      <c r="C347" s="48" t="str">
        <f>IF('Transfer Definitions'!B44&lt;&gt;"y","",'Population Definitions'!$B$2)</f>
        <v/>
      </c>
      <c r="D347" s="143" t="str">
        <f>IF(NOT('Transfer Definitions'!B44&lt;&gt;"y"),"Number","")</f>
        <v/>
      </c>
      <c r="E347" s="143" t="str">
        <f>IF(NOT('Transfer Definitions'!B44&lt;&gt;"y"),IF(SUMPRODUCT(--(G347:Y347&lt;&gt;""))=0,0,"N.A."),"")</f>
        <v/>
      </c>
      <c r="F347" s="48" t="str">
        <f>IF(NOT('Transfer Definitions'!B44&lt;&gt;"y"),"OR","")</f>
        <v/>
      </c>
    </row>
    <row r="348" spans="1:6" x14ac:dyDescent="0.25">
      <c r="A348" s="48" t="str">
        <f>IF('Transfer Definitions'!C44&lt;&gt;"y","...",'Population Definitions'!$B$9)</f>
        <v>...</v>
      </c>
      <c r="B348" s="1" t="str">
        <f t="shared" si="7"/>
        <v/>
      </c>
      <c r="C348" s="48" t="str">
        <f>IF('Transfer Definitions'!C44&lt;&gt;"y","",'Population Definitions'!$B$3)</f>
        <v/>
      </c>
      <c r="D348" s="143" t="str">
        <f>IF(NOT('Transfer Definitions'!C44&lt;&gt;"y"),"Number","")</f>
        <v/>
      </c>
      <c r="E348" s="143" t="str">
        <f>IF(NOT('Transfer Definitions'!C44&lt;&gt;"y"),IF(SUMPRODUCT(--(G348:Y348&lt;&gt;""))=0,0,"N.A."),"")</f>
        <v/>
      </c>
      <c r="F348" s="48" t="str">
        <f>IF(NOT('Transfer Definitions'!C44&lt;&gt;"y"),"OR","")</f>
        <v/>
      </c>
    </row>
    <row r="349" spans="1:6" x14ac:dyDescent="0.25">
      <c r="A349" s="48" t="str">
        <f>IF('Transfer Definitions'!D44&lt;&gt;"y","...",'Population Definitions'!$B$9)</f>
        <v>...</v>
      </c>
      <c r="B349" s="1" t="str">
        <f t="shared" si="7"/>
        <v/>
      </c>
      <c r="C349" s="48" t="str">
        <f>IF('Transfer Definitions'!D44&lt;&gt;"y","",'Population Definitions'!$B$4)</f>
        <v/>
      </c>
      <c r="D349" s="143" t="str">
        <f>IF(NOT('Transfer Definitions'!D44&lt;&gt;"y"),"Number","")</f>
        <v/>
      </c>
      <c r="E349" s="143" t="str">
        <f>IF(NOT('Transfer Definitions'!D44&lt;&gt;"y"),IF(SUMPRODUCT(--(G349:Y349&lt;&gt;""))=0,0,"N.A."),"")</f>
        <v/>
      </c>
      <c r="F349" s="48" t="str">
        <f>IF(NOT('Transfer Definitions'!D44&lt;&gt;"y"),"OR","")</f>
        <v/>
      </c>
    </row>
    <row r="350" spans="1:6" x14ac:dyDescent="0.25">
      <c r="A350" s="48" t="str">
        <f>IF('Transfer Definitions'!E44&lt;&gt;"y","...",'Population Definitions'!$B$9)</f>
        <v>...</v>
      </c>
      <c r="B350" s="1" t="str">
        <f t="shared" si="7"/>
        <v/>
      </c>
      <c r="C350" s="48" t="str">
        <f>IF('Transfer Definitions'!E44&lt;&gt;"y","",'Population Definitions'!$B$5)</f>
        <v/>
      </c>
      <c r="D350" s="143" t="str">
        <f>IF(NOT('Transfer Definitions'!E44&lt;&gt;"y"),"Number","")</f>
        <v/>
      </c>
      <c r="E350" s="143" t="str">
        <f>IF(NOT('Transfer Definitions'!E44&lt;&gt;"y"),IF(SUMPRODUCT(--(G350:Y350&lt;&gt;""))=0,0,"N.A."),"")</f>
        <v/>
      </c>
      <c r="F350" s="48" t="str">
        <f>IF(NOT('Transfer Definitions'!E44&lt;&gt;"y"),"OR","")</f>
        <v/>
      </c>
    </row>
    <row r="351" spans="1:6" x14ac:dyDescent="0.25">
      <c r="A351" s="48" t="str">
        <f>IF('Transfer Definitions'!F44&lt;&gt;"y","...",'Population Definitions'!$B$9)</f>
        <v>...</v>
      </c>
      <c r="B351" s="1" t="str">
        <f t="shared" si="7"/>
        <v/>
      </c>
      <c r="C351" s="48" t="str">
        <f>IF('Transfer Definitions'!F44&lt;&gt;"y","",'Population Definitions'!$B$6)</f>
        <v/>
      </c>
      <c r="D351" s="143" t="str">
        <f>IF(NOT('Transfer Definitions'!F44&lt;&gt;"y"),"Number","")</f>
        <v/>
      </c>
      <c r="E351" s="143" t="str">
        <f>IF(NOT('Transfer Definitions'!F44&lt;&gt;"y"),IF(SUMPRODUCT(--(G351:Y351&lt;&gt;""))=0,0,"N.A."),"")</f>
        <v/>
      </c>
      <c r="F351" s="48" t="str">
        <f>IF(NOT('Transfer Definitions'!F44&lt;&gt;"y"),"OR","")</f>
        <v/>
      </c>
    </row>
    <row r="352" spans="1:6" x14ac:dyDescent="0.25">
      <c r="A352" s="48" t="str">
        <f>IF('Transfer Definitions'!G44&lt;&gt;"y","...",'Population Definitions'!$B$9)</f>
        <v>...</v>
      </c>
      <c r="B352" s="1" t="str">
        <f t="shared" si="7"/>
        <v/>
      </c>
      <c r="C352" s="48" t="str">
        <f>IF('Transfer Definitions'!G44&lt;&gt;"y","",'Population Definitions'!$B$7)</f>
        <v/>
      </c>
      <c r="D352" s="143" t="str">
        <f>IF(NOT('Transfer Definitions'!G44&lt;&gt;"y"),"Number","")</f>
        <v/>
      </c>
      <c r="E352" s="143" t="str">
        <f>IF(NOT('Transfer Definitions'!G44&lt;&gt;"y"),IF(SUMPRODUCT(--(G352:Y352&lt;&gt;""))=0,0,"N.A."),"")</f>
        <v/>
      </c>
      <c r="F352" s="48" t="str">
        <f>IF(NOT('Transfer Definitions'!G44&lt;&gt;"y"),"OR","")</f>
        <v/>
      </c>
    </row>
    <row r="353" spans="1:6" x14ac:dyDescent="0.25">
      <c r="A353" s="48" t="str">
        <f>IF('Transfer Definitions'!H44&lt;&gt;"y","...",'Population Definitions'!$B$9)</f>
        <v>...</v>
      </c>
      <c r="B353" s="1" t="str">
        <f t="shared" si="7"/>
        <v/>
      </c>
      <c r="C353" s="48" t="str">
        <f>IF('Transfer Definitions'!H44&lt;&gt;"y","",'Population Definitions'!$B$8)</f>
        <v/>
      </c>
      <c r="D353" s="143" t="str">
        <f>IF(NOT('Transfer Definitions'!H44&lt;&gt;"y"),"Number","")</f>
        <v/>
      </c>
      <c r="E353" s="143" t="str">
        <f>IF(NOT('Transfer Definitions'!H44&lt;&gt;"y"),IF(SUMPRODUCT(--(G353:Y353&lt;&gt;""))=0,0,"N.A."),"")</f>
        <v/>
      </c>
      <c r="F353" s="48" t="str">
        <f>IF(NOT('Transfer Definitions'!H44&lt;&gt;"y"),"OR","")</f>
        <v/>
      </c>
    </row>
    <row r="354" spans="1:6" x14ac:dyDescent="0.25">
      <c r="A354" s="48" t="str">
        <f>IF('Transfer Definitions'!J44&lt;&gt;"y","...",'Population Definitions'!$B$9)</f>
        <v>...</v>
      </c>
      <c r="B354" s="1" t="str">
        <f t="shared" si="7"/>
        <v/>
      </c>
      <c r="C354" s="48" t="str">
        <f>IF('Transfer Definitions'!J44&lt;&gt;"y","",'Population Definitions'!$B$10)</f>
        <v/>
      </c>
      <c r="D354" s="143" t="str">
        <f>IF(NOT('Transfer Definitions'!J44&lt;&gt;"y"),"Number","")</f>
        <v/>
      </c>
      <c r="E354" s="143" t="str">
        <f>IF(NOT('Transfer Definitions'!J44&lt;&gt;"y"),IF(SUMPRODUCT(--(G354:Y354&lt;&gt;""))=0,0,"N.A."),"")</f>
        <v/>
      </c>
      <c r="F354" s="48" t="str">
        <f>IF(NOT('Transfer Definitions'!J44&lt;&gt;"y"),"OR","")</f>
        <v/>
      </c>
    </row>
    <row r="355" spans="1:6" x14ac:dyDescent="0.25">
      <c r="A355" s="48" t="str">
        <f>IF('Transfer Definitions'!K44&lt;&gt;"y","...",'Population Definitions'!$B$9)</f>
        <v>...</v>
      </c>
      <c r="B355" s="1" t="str">
        <f t="shared" si="7"/>
        <v/>
      </c>
      <c r="C355" s="48" t="str">
        <f>IF('Transfer Definitions'!K44&lt;&gt;"y","",'Population Definitions'!$B$11)</f>
        <v/>
      </c>
      <c r="D355" s="143" t="str">
        <f>IF(NOT('Transfer Definitions'!K44&lt;&gt;"y"),"Number","")</f>
        <v/>
      </c>
      <c r="E355" s="143" t="str">
        <f>IF(NOT('Transfer Definitions'!K44&lt;&gt;"y"),IF(SUMPRODUCT(--(G355:Y355&lt;&gt;""))=0,0,"N.A."),"")</f>
        <v/>
      </c>
      <c r="F355" s="48" t="str">
        <f>IF(NOT('Transfer Definitions'!K44&lt;&gt;"y"),"OR","")</f>
        <v/>
      </c>
    </row>
    <row r="356" spans="1:6" x14ac:dyDescent="0.25">
      <c r="A356" s="48" t="str">
        <f>IF('Transfer Definitions'!L44&lt;&gt;"y","...",'Population Definitions'!$B$9)</f>
        <v>...</v>
      </c>
      <c r="B356" s="1" t="str">
        <f t="shared" si="7"/>
        <v/>
      </c>
      <c r="C356" s="48" t="str">
        <f>IF('Transfer Definitions'!L44&lt;&gt;"y","",'Population Definitions'!$B$12)</f>
        <v/>
      </c>
      <c r="D356" s="143" t="str">
        <f>IF(NOT('Transfer Definitions'!L44&lt;&gt;"y"),"Number","")</f>
        <v/>
      </c>
      <c r="E356" s="143" t="str">
        <f>IF(NOT('Transfer Definitions'!L44&lt;&gt;"y"),IF(SUMPRODUCT(--(G356:Y356&lt;&gt;""))=0,0,"N.A."),"")</f>
        <v/>
      </c>
      <c r="F356" s="48" t="str">
        <f>IF(NOT('Transfer Definitions'!L44&lt;&gt;"y"),"OR","")</f>
        <v/>
      </c>
    </row>
    <row r="357" spans="1:6" x14ac:dyDescent="0.25">
      <c r="A357" s="48" t="str">
        <f>IF('Transfer Definitions'!M44&lt;&gt;"y","...",'Population Definitions'!$B$9)</f>
        <v>...</v>
      </c>
      <c r="B357" s="1" t="str">
        <f t="shared" si="7"/>
        <v/>
      </c>
      <c r="C357" s="48" t="str">
        <f>IF('Transfer Definitions'!M44&lt;&gt;"y","",'Population Definitions'!$B$13)</f>
        <v/>
      </c>
      <c r="D357" s="143" t="str">
        <f>IF(NOT('Transfer Definitions'!M44&lt;&gt;"y"),"Number","")</f>
        <v/>
      </c>
      <c r="E357" s="143" t="str">
        <f>IF(NOT('Transfer Definitions'!M44&lt;&gt;"y"),IF(SUMPRODUCT(--(G357:Y357&lt;&gt;""))=0,0,"N.A."),"")</f>
        <v/>
      </c>
      <c r="F357" s="48" t="str">
        <f>IF(NOT('Transfer Definitions'!M44&lt;&gt;"y"),"OR","")</f>
        <v/>
      </c>
    </row>
    <row r="358" spans="1:6" x14ac:dyDescent="0.25">
      <c r="A358" s="48" t="str">
        <f>IF('Transfer Definitions'!B45&lt;&gt;"y","...",'Population Definitions'!$B$10)</f>
        <v>...</v>
      </c>
      <c r="B358" s="1" t="str">
        <f t="shared" si="7"/>
        <v/>
      </c>
      <c r="C358" s="48" t="str">
        <f>IF('Transfer Definitions'!B45&lt;&gt;"y","",'Population Definitions'!$B$2)</f>
        <v/>
      </c>
      <c r="D358" s="143" t="str">
        <f>IF(NOT('Transfer Definitions'!B45&lt;&gt;"y"),"Number","")</f>
        <v/>
      </c>
      <c r="E358" s="143" t="str">
        <f>IF(NOT('Transfer Definitions'!B45&lt;&gt;"y"),IF(SUMPRODUCT(--(G358:Y358&lt;&gt;""))=0,0,"N.A."),"")</f>
        <v/>
      </c>
      <c r="F358" s="48" t="str">
        <f>IF(NOT('Transfer Definitions'!B45&lt;&gt;"y"),"OR","")</f>
        <v/>
      </c>
    </row>
    <row r="359" spans="1:6" x14ac:dyDescent="0.25">
      <c r="A359" s="48" t="str">
        <f>IF('Transfer Definitions'!C45&lt;&gt;"y","...",'Population Definitions'!$B$10)</f>
        <v>...</v>
      </c>
      <c r="B359" s="1" t="str">
        <f t="shared" si="7"/>
        <v/>
      </c>
      <c r="C359" s="48" t="str">
        <f>IF('Transfer Definitions'!C45&lt;&gt;"y","",'Population Definitions'!$B$3)</f>
        <v/>
      </c>
      <c r="D359" s="143" t="str">
        <f>IF(NOT('Transfer Definitions'!C45&lt;&gt;"y"),"Number","")</f>
        <v/>
      </c>
      <c r="E359" s="143" t="str">
        <f>IF(NOT('Transfer Definitions'!C45&lt;&gt;"y"),IF(SUMPRODUCT(--(G359:Y359&lt;&gt;""))=0,0,"N.A."),"")</f>
        <v/>
      </c>
      <c r="F359" s="48" t="str">
        <f>IF(NOT('Transfer Definitions'!C45&lt;&gt;"y"),"OR","")</f>
        <v/>
      </c>
    </row>
    <row r="360" spans="1:6" x14ac:dyDescent="0.25">
      <c r="A360" s="48" t="str">
        <f>IF('Transfer Definitions'!D45&lt;&gt;"y","...",'Population Definitions'!$B$10)</f>
        <v>...</v>
      </c>
      <c r="B360" s="1" t="str">
        <f t="shared" si="7"/>
        <v/>
      </c>
      <c r="C360" s="48" t="str">
        <f>IF('Transfer Definitions'!D45&lt;&gt;"y","",'Population Definitions'!$B$4)</f>
        <v/>
      </c>
      <c r="D360" s="143" t="str">
        <f>IF(NOT('Transfer Definitions'!D45&lt;&gt;"y"),"Number","")</f>
        <v/>
      </c>
      <c r="E360" s="143" t="str">
        <f>IF(NOT('Transfer Definitions'!D45&lt;&gt;"y"),IF(SUMPRODUCT(--(G360:Y360&lt;&gt;""))=0,0,"N.A."),"")</f>
        <v/>
      </c>
      <c r="F360" s="48" t="str">
        <f>IF(NOT('Transfer Definitions'!D45&lt;&gt;"y"),"OR","")</f>
        <v/>
      </c>
    </row>
    <row r="361" spans="1:6" x14ac:dyDescent="0.25">
      <c r="A361" s="48" t="str">
        <f>IF('Transfer Definitions'!E45&lt;&gt;"y","...",'Population Definitions'!$B$10)</f>
        <v>...</v>
      </c>
      <c r="B361" s="1" t="str">
        <f t="shared" si="7"/>
        <v/>
      </c>
      <c r="C361" s="48" t="str">
        <f>IF('Transfer Definitions'!E45&lt;&gt;"y","",'Population Definitions'!$B$5)</f>
        <v/>
      </c>
      <c r="D361" s="143" t="str">
        <f>IF(NOT('Transfer Definitions'!E45&lt;&gt;"y"),"Number","")</f>
        <v/>
      </c>
      <c r="E361" s="143" t="str">
        <f>IF(NOT('Transfer Definitions'!E45&lt;&gt;"y"),IF(SUMPRODUCT(--(G361:Y361&lt;&gt;""))=0,0,"N.A."),"")</f>
        <v/>
      </c>
      <c r="F361" s="48" t="str">
        <f>IF(NOT('Transfer Definitions'!E45&lt;&gt;"y"),"OR","")</f>
        <v/>
      </c>
    </row>
    <row r="362" spans="1:6" x14ac:dyDescent="0.25">
      <c r="A362" s="48" t="str">
        <f>IF('Transfer Definitions'!F45&lt;&gt;"y","...",'Population Definitions'!$B$10)</f>
        <v>...</v>
      </c>
      <c r="B362" s="1" t="str">
        <f t="shared" si="7"/>
        <v/>
      </c>
      <c r="C362" s="48" t="str">
        <f>IF('Transfer Definitions'!F45&lt;&gt;"y","",'Population Definitions'!$B$6)</f>
        <v/>
      </c>
      <c r="D362" s="143" t="str">
        <f>IF(NOT('Transfer Definitions'!F45&lt;&gt;"y"),"Number","")</f>
        <v/>
      </c>
      <c r="E362" s="143" t="str">
        <f>IF(NOT('Transfer Definitions'!F45&lt;&gt;"y"),IF(SUMPRODUCT(--(G362:Y362&lt;&gt;""))=0,0,"N.A."),"")</f>
        <v/>
      </c>
      <c r="F362" s="48" t="str">
        <f>IF(NOT('Transfer Definitions'!F45&lt;&gt;"y"),"OR","")</f>
        <v/>
      </c>
    </row>
    <row r="363" spans="1:6" x14ac:dyDescent="0.25">
      <c r="A363" s="48" t="str">
        <f>IF('Transfer Definitions'!G45&lt;&gt;"y","...",'Population Definitions'!$B$10)</f>
        <v>...</v>
      </c>
      <c r="B363" s="1" t="str">
        <f t="shared" si="7"/>
        <v/>
      </c>
      <c r="C363" s="48" t="str">
        <f>IF('Transfer Definitions'!G45&lt;&gt;"y","",'Population Definitions'!$B$7)</f>
        <v/>
      </c>
      <c r="D363" s="143" t="str">
        <f>IF(NOT('Transfer Definitions'!G45&lt;&gt;"y"),"Number","")</f>
        <v/>
      </c>
      <c r="E363" s="143" t="str">
        <f>IF(NOT('Transfer Definitions'!G45&lt;&gt;"y"),IF(SUMPRODUCT(--(G363:Y363&lt;&gt;""))=0,0,"N.A."),"")</f>
        <v/>
      </c>
      <c r="F363" s="48" t="str">
        <f>IF(NOT('Transfer Definitions'!G45&lt;&gt;"y"),"OR","")</f>
        <v/>
      </c>
    </row>
    <row r="364" spans="1:6" x14ac:dyDescent="0.25">
      <c r="A364" s="48" t="str">
        <f>IF('Transfer Definitions'!H45&lt;&gt;"y","...",'Population Definitions'!$B$10)</f>
        <v>...</v>
      </c>
      <c r="B364" s="1" t="str">
        <f t="shared" si="7"/>
        <v/>
      </c>
      <c r="C364" s="48" t="str">
        <f>IF('Transfer Definitions'!H45&lt;&gt;"y","",'Population Definitions'!$B$8)</f>
        <v/>
      </c>
      <c r="D364" s="143" t="str">
        <f>IF(NOT('Transfer Definitions'!H45&lt;&gt;"y"),"Number","")</f>
        <v/>
      </c>
      <c r="E364" s="143" t="str">
        <f>IF(NOT('Transfer Definitions'!H45&lt;&gt;"y"),IF(SUMPRODUCT(--(G364:Y364&lt;&gt;""))=0,0,"N.A."),"")</f>
        <v/>
      </c>
      <c r="F364" s="48" t="str">
        <f>IF(NOT('Transfer Definitions'!H45&lt;&gt;"y"),"OR","")</f>
        <v/>
      </c>
    </row>
    <row r="365" spans="1:6" x14ac:dyDescent="0.25">
      <c r="A365" s="48" t="str">
        <f>IF('Transfer Definitions'!I45&lt;&gt;"y","...",'Population Definitions'!$B$10)</f>
        <v>...</v>
      </c>
      <c r="B365" s="1" t="str">
        <f t="shared" si="7"/>
        <v/>
      </c>
      <c r="C365" s="48" t="str">
        <f>IF('Transfer Definitions'!I45&lt;&gt;"y","",'Population Definitions'!$B$9)</f>
        <v/>
      </c>
      <c r="D365" s="143" t="str">
        <f>IF(NOT('Transfer Definitions'!I45&lt;&gt;"y"),"Number","")</f>
        <v/>
      </c>
      <c r="E365" s="143" t="str">
        <f>IF(NOT('Transfer Definitions'!I45&lt;&gt;"y"),IF(SUMPRODUCT(--(G365:Y365&lt;&gt;""))=0,0,"N.A."),"")</f>
        <v/>
      </c>
      <c r="F365" s="48" t="str">
        <f>IF(NOT('Transfer Definitions'!I45&lt;&gt;"y"),"OR","")</f>
        <v/>
      </c>
    </row>
    <row r="366" spans="1:6" x14ac:dyDescent="0.25">
      <c r="A366" s="48" t="str">
        <f>IF('Transfer Definitions'!K45&lt;&gt;"y","...",'Population Definitions'!$B$10)</f>
        <v>...</v>
      </c>
      <c r="B366" s="1" t="str">
        <f t="shared" si="7"/>
        <v/>
      </c>
      <c r="C366" s="48" t="str">
        <f>IF('Transfer Definitions'!K45&lt;&gt;"y","",'Population Definitions'!$B$11)</f>
        <v/>
      </c>
      <c r="D366" s="143" t="str">
        <f>IF(NOT('Transfer Definitions'!K45&lt;&gt;"y"),"Number","")</f>
        <v/>
      </c>
      <c r="E366" s="143" t="str">
        <f>IF(NOT('Transfer Definitions'!K45&lt;&gt;"y"),IF(SUMPRODUCT(--(G366:Y366&lt;&gt;""))=0,0,"N.A."),"")</f>
        <v/>
      </c>
      <c r="F366" s="48" t="str">
        <f>IF(NOT('Transfer Definitions'!K45&lt;&gt;"y"),"OR","")</f>
        <v/>
      </c>
    </row>
    <row r="367" spans="1:6" x14ac:dyDescent="0.25">
      <c r="A367" s="48" t="str">
        <f>IF('Transfer Definitions'!L45&lt;&gt;"y","...",'Population Definitions'!$B$10)</f>
        <v>...</v>
      </c>
      <c r="B367" s="1" t="str">
        <f t="shared" si="7"/>
        <v/>
      </c>
      <c r="C367" s="48" t="str">
        <f>IF('Transfer Definitions'!L45&lt;&gt;"y","",'Population Definitions'!$B$12)</f>
        <v/>
      </c>
      <c r="D367" s="143" t="str">
        <f>IF(NOT('Transfer Definitions'!L45&lt;&gt;"y"),"Number","")</f>
        <v/>
      </c>
      <c r="E367" s="143" t="str">
        <f>IF(NOT('Transfer Definitions'!L45&lt;&gt;"y"),IF(SUMPRODUCT(--(G367:Y367&lt;&gt;""))=0,0,"N.A."),"")</f>
        <v/>
      </c>
      <c r="F367" s="48" t="str">
        <f>IF(NOT('Transfer Definitions'!L45&lt;&gt;"y"),"OR","")</f>
        <v/>
      </c>
    </row>
    <row r="368" spans="1:6" x14ac:dyDescent="0.25">
      <c r="A368" s="48" t="str">
        <f>IF('Transfer Definitions'!M45&lt;&gt;"y","...",'Population Definitions'!$B$10)</f>
        <v>...</v>
      </c>
      <c r="B368" s="1" t="str">
        <f t="shared" si="7"/>
        <v/>
      </c>
      <c r="C368" s="48" t="str">
        <f>IF('Transfer Definitions'!M45&lt;&gt;"y","",'Population Definitions'!$B$13)</f>
        <v/>
      </c>
      <c r="D368" s="143" t="str">
        <f>IF(NOT('Transfer Definitions'!M45&lt;&gt;"y"),"Number","")</f>
        <v/>
      </c>
      <c r="E368" s="143" t="str">
        <f>IF(NOT('Transfer Definitions'!M45&lt;&gt;"y"),IF(SUMPRODUCT(--(G368:Y368&lt;&gt;""))=0,0,"N.A."),"")</f>
        <v/>
      </c>
      <c r="F368" s="48" t="str">
        <f>IF(NOT('Transfer Definitions'!M45&lt;&gt;"y"),"OR","")</f>
        <v/>
      </c>
    </row>
    <row r="369" spans="1:6" x14ac:dyDescent="0.25">
      <c r="A369" s="48" t="str">
        <f>IF('Transfer Definitions'!B46&lt;&gt;"y","...",'Population Definitions'!$B$11)</f>
        <v>...</v>
      </c>
      <c r="B369" s="1" t="str">
        <f t="shared" si="7"/>
        <v/>
      </c>
      <c r="C369" s="48" t="str">
        <f>IF('Transfer Definitions'!B46&lt;&gt;"y","",'Population Definitions'!$B$2)</f>
        <v/>
      </c>
      <c r="D369" s="143" t="str">
        <f>IF(NOT('Transfer Definitions'!B46&lt;&gt;"y"),"Number","")</f>
        <v/>
      </c>
      <c r="E369" s="143" t="str">
        <f>IF(NOT('Transfer Definitions'!B46&lt;&gt;"y"),IF(SUMPRODUCT(--(G369:Y369&lt;&gt;""))=0,0,"N.A."),"")</f>
        <v/>
      </c>
      <c r="F369" s="48" t="str">
        <f>IF(NOT('Transfer Definitions'!B46&lt;&gt;"y"),"OR","")</f>
        <v/>
      </c>
    </row>
    <row r="370" spans="1:6" x14ac:dyDescent="0.25">
      <c r="A370" s="48" t="str">
        <f>IF('Transfer Definitions'!C46&lt;&gt;"y","...",'Population Definitions'!$B$11)</f>
        <v>...</v>
      </c>
      <c r="B370" s="1" t="str">
        <f t="shared" si="7"/>
        <v/>
      </c>
      <c r="C370" s="48" t="str">
        <f>IF('Transfer Definitions'!C46&lt;&gt;"y","",'Population Definitions'!$B$3)</f>
        <v/>
      </c>
      <c r="D370" s="143" t="str">
        <f>IF(NOT('Transfer Definitions'!C46&lt;&gt;"y"),"Number","")</f>
        <v/>
      </c>
      <c r="E370" s="143" t="str">
        <f>IF(NOT('Transfer Definitions'!C46&lt;&gt;"y"),IF(SUMPRODUCT(--(G370:Y370&lt;&gt;""))=0,0,"N.A."),"")</f>
        <v/>
      </c>
      <c r="F370" s="48" t="str">
        <f>IF(NOT('Transfer Definitions'!C46&lt;&gt;"y"),"OR","")</f>
        <v/>
      </c>
    </row>
    <row r="371" spans="1:6" x14ac:dyDescent="0.25">
      <c r="A371" s="48" t="str">
        <f>IF('Transfer Definitions'!D46&lt;&gt;"y","...",'Population Definitions'!$B$11)</f>
        <v>...</v>
      </c>
      <c r="B371" s="1" t="str">
        <f t="shared" si="7"/>
        <v/>
      </c>
      <c r="C371" s="48" t="str">
        <f>IF('Transfer Definitions'!D46&lt;&gt;"y","",'Population Definitions'!$B$4)</f>
        <v/>
      </c>
      <c r="D371" s="143" t="str">
        <f>IF(NOT('Transfer Definitions'!D46&lt;&gt;"y"),"Number","")</f>
        <v/>
      </c>
      <c r="E371" s="143" t="str">
        <f>IF(NOT('Transfer Definitions'!D46&lt;&gt;"y"),IF(SUMPRODUCT(--(G371:Y371&lt;&gt;""))=0,0,"N.A."),"")</f>
        <v/>
      </c>
      <c r="F371" s="48" t="str">
        <f>IF(NOT('Transfer Definitions'!D46&lt;&gt;"y"),"OR","")</f>
        <v/>
      </c>
    </row>
    <row r="372" spans="1:6" x14ac:dyDescent="0.25">
      <c r="A372" s="48" t="str">
        <f>IF('Transfer Definitions'!E46&lt;&gt;"y","...",'Population Definitions'!$B$11)</f>
        <v>...</v>
      </c>
      <c r="B372" s="1" t="str">
        <f t="shared" si="7"/>
        <v/>
      </c>
      <c r="C372" s="48" t="str">
        <f>IF('Transfer Definitions'!E46&lt;&gt;"y","",'Population Definitions'!$B$5)</f>
        <v/>
      </c>
      <c r="D372" s="143" t="str">
        <f>IF(NOT('Transfer Definitions'!E46&lt;&gt;"y"),"Number","")</f>
        <v/>
      </c>
      <c r="E372" s="143" t="str">
        <f>IF(NOT('Transfer Definitions'!E46&lt;&gt;"y"),IF(SUMPRODUCT(--(G372:Y372&lt;&gt;""))=0,0,"N.A."),"")</f>
        <v/>
      </c>
      <c r="F372" s="48" t="str">
        <f>IF(NOT('Transfer Definitions'!E46&lt;&gt;"y"),"OR","")</f>
        <v/>
      </c>
    </row>
    <row r="373" spans="1:6" x14ac:dyDescent="0.25">
      <c r="A373" s="48" t="str">
        <f>IF('Transfer Definitions'!F46&lt;&gt;"y","...",'Population Definitions'!$B$11)</f>
        <v>...</v>
      </c>
      <c r="B373" s="1" t="str">
        <f t="shared" si="7"/>
        <v/>
      </c>
      <c r="C373" s="48" t="str">
        <f>IF('Transfer Definitions'!F46&lt;&gt;"y","",'Population Definitions'!$B$6)</f>
        <v/>
      </c>
      <c r="D373" s="143" t="str">
        <f>IF(NOT('Transfer Definitions'!F46&lt;&gt;"y"),"Number","")</f>
        <v/>
      </c>
      <c r="E373" s="143" t="str">
        <f>IF(NOT('Transfer Definitions'!F46&lt;&gt;"y"),IF(SUMPRODUCT(--(G373:Y373&lt;&gt;""))=0,0,"N.A."),"")</f>
        <v/>
      </c>
      <c r="F373" s="48" t="str">
        <f>IF(NOT('Transfer Definitions'!F46&lt;&gt;"y"),"OR","")</f>
        <v/>
      </c>
    </row>
    <row r="374" spans="1:6" x14ac:dyDescent="0.25">
      <c r="A374" s="48" t="str">
        <f>IF('Transfer Definitions'!G46&lt;&gt;"y","...",'Population Definitions'!$B$11)</f>
        <v>...</v>
      </c>
      <c r="B374" s="1" t="str">
        <f t="shared" si="7"/>
        <v/>
      </c>
      <c r="C374" s="48" t="str">
        <f>IF('Transfer Definitions'!G46&lt;&gt;"y","",'Population Definitions'!$B$7)</f>
        <v/>
      </c>
      <c r="D374" s="143" t="str">
        <f>IF(NOT('Transfer Definitions'!G46&lt;&gt;"y"),"Number","")</f>
        <v/>
      </c>
      <c r="E374" s="143" t="str">
        <f>IF(NOT('Transfer Definitions'!G46&lt;&gt;"y"),IF(SUMPRODUCT(--(G374:Y374&lt;&gt;""))=0,0,"N.A."),"")</f>
        <v/>
      </c>
      <c r="F374" s="48" t="str">
        <f>IF(NOT('Transfer Definitions'!G46&lt;&gt;"y"),"OR","")</f>
        <v/>
      </c>
    </row>
    <row r="375" spans="1:6" x14ac:dyDescent="0.25">
      <c r="A375" s="48" t="str">
        <f>IF('Transfer Definitions'!H46&lt;&gt;"y","...",'Population Definitions'!$B$11)</f>
        <v>...</v>
      </c>
      <c r="B375" s="1" t="str">
        <f t="shared" si="7"/>
        <v/>
      </c>
      <c r="C375" s="48" t="str">
        <f>IF('Transfer Definitions'!H46&lt;&gt;"y","",'Population Definitions'!$B$8)</f>
        <v/>
      </c>
      <c r="D375" s="143" t="str">
        <f>IF(NOT('Transfer Definitions'!H46&lt;&gt;"y"),"Number","")</f>
        <v/>
      </c>
      <c r="E375" s="143" t="str">
        <f>IF(NOT('Transfer Definitions'!H46&lt;&gt;"y"),IF(SUMPRODUCT(--(G375:Y375&lt;&gt;""))=0,0,"N.A."),"")</f>
        <v/>
      </c>
      <c r="F375" s="48" t="str">
        <f>IF(NOT('Transfer Definitions'!H46&lt;&gt;"y"),"OR","")</f>
        <v/>
      </c>
    </row>
    <row r="376" spans="1:6" x14ac:dyDescent="0.25">
      <c r="A376" s="48" t="str">
        <f>IF('Transfer Definitions'!I46&lt;&gt;"y","...",'Population Definitions'!$B$11)</f>
        <v>...</v>
      </c>
      <c r="B376" s="1" t="str">
        <f t="shared" si="7"/>
        <v/>
      </c>
      <c r="C376" s="48" t="str">
        <f>IF('Transfer Definitions'!I46&lt;&gt;"y","",'Population Definitions'!$B$9)</f>
        <v/>
      </c>
      <c r="D376" s="143" t="str">
        <f>IF(NOT('Transfer Definitions'!I46&lt;&gt;"y"),"Number","")</f>
        <v/>
      </c>
      <c r="E376" s="143" t="str">
        <f>IF(NOT('Transfer Definitions'!I46&lt;&gt;"y"),IF(SUMPRODUCT(--(G376:Y376&lt;&gt;""))=0,0,"N.A."),"")</f>
        <v/>
      </c>
      <c r="F376" s="48" t="str">
        <f>IF(NOT('Transfer Definitions'!I46&lt;&gt;"y"),"OR","")</f>
        <v/>
      </c>
    </row>
    <row r="377" spans="1:6" x14ac:dyDescent="0.25">
      <c r="A377" s="48" t="str">
        <f>IF('Transfer Definitions'!J46&lt;&gt;"y","...",'Population Definitions'!$B$11)</f>
        <v>...</v>
      </c>
      <c r="B377" s="1" t="str">
        <f t="shared" si="7"/>
        <v/>
      </c>
      <c r="C377" s="48" t="str">
        <f>IF('Transfer Definitions'!J46&lt;&gt;"y","",'Population Definitions'!$B$10)</f>
        <v/>
      </c>
      <c r="D377" s="143" t="str">
        <f>IF(NOT('Transfer Definitions'!J46&lt;&gt;"y"),"Number","")</f>
        <v/>
      </c>
      <c r="E377" s="143" t="str">
        <f>IF(NOT('Transfer Definitions'!J46&lt;&gt;"y"),IF(SUMPRODUCT(--(G377:Y377&lt;&gt;""))=0,0,"N.A."),"")</f>
        <v/>
      </c>
      <c r="F377" s="48" t="str">
        <f>IF(NOT('Transfer Definitions'!J46&lt;&gt;"y"),"OR","")</f>
        <v/>
      </c>
    </row>
    <row r="378" spans="1:6" x14ac:dyDescent="0.25">
      <c r="A378" s="48" t="str">
        <f>IF('Transfer Definitions'!L46&lt;&gt;"y","...",'Population Definitions'!$B$11)</f>
        <v>...</v>
      </c>
      <c r="B378" s="1" t="str">
        <f t="shared" si="7"/>
        <v/>
      </c>
      <c r="C378" s="48" t="str">
        <f>IF('Transfer Definitions'!L46&lt;&gt;"y","",'Population Definitions'!$B$12)</f>
        <v/>
      </c>
      <c r="D378" s="143" t="str">
        <f>IF(NOT('Transfer Definitions'!L46&lt;&gt;"y"),"Number","")</f>
        <v/>
      </c>
      <c r="E378" s="143" t="str">
        <f>IF(NOT('Transfer Definitions'!L46&lt;&gt;"y"),IF(SUMPRODUCT(--(G378:Y378&lt;&gt;""))=0,0,"N.A."),"")</f>
        <v/>
      </c>
      <c r="F378" s="48" t="str">
        <f>IF(NOT('Transfer Definitions'!L46&lt;&gt;"y"),"OR","")</f>
        <v/>
      </c>
    </row>
    <row r="379" spans="1:6" x14ac:dyDescent="0.25">
      <c r="A379" s="48" t="str">
        <f>IF('Transfer Definitions'!M46&lt;&gt;"y","...",'Population Definitions'!$B$11)</f>
        <v>...</v>
      </c>
      <c r="B379" s="1" t="str">
        <f t="shared" si="7"/>
        <v/>
      </c>
      <c r="C379" s="48" t="str">
        <f>IF('Transfer Definitions'!M46&lt;&gt;"y","",'Population Definitions'!$B$13)</f>
        <v/>
      </c>
      <c r="D379" s="143" t="str">
        <f>IF(NOT('Transfer Definitions'!M46&lt;&gt;"y"),"Number","")</f>
        <v/>
      </c>
      <c r="E379" s="143" t="str">
        <f>IF(NOT('Transfer Definitions'!M46&lt;&gt;"y"),IF(SUMPRODUCT(--(G379:Y379&lt;&gt;""))=0,0,"N.A."),"")</f>
        <v/>
      </c>
      <c r="F379" s="48" t="str">
        <f>IF(NOT('Transfer Definitions'!M46&lt;&gt;"y"),"OR","")</f>
        <v/>
      </c>
    </row>
    <row r="380" spans="1:6" x14ac:dyDescent="0.25">
      <c r="A380" s="48" t="str">
        <f>IF('Transfer Definitions'!B47&lt;&gt;"y","...",'Population Definitions'!$B$12)</f>
        <v>...</v>
      </c>
      <c r="B380" s="1" t="str">
        <f t="shared" si="7"/>
        <v/>
      </c>
      <c r="C380" s="48" t="str">
        <f>IF('Transfer Definitions'!B47&lt;&gt;"y","",'Population Definitions'!$B$2)</f>
        <v/>
      </c>
      <c r="D380" s="143" t="str">
        <f>IF(NOT('Transfer Definitions'!B47&lt;&gt;"y"),"Number","")</f>
        <v/>
      </c>
      <c r="E380" s="143" t="str">
        <f>IF(NOT('Transfer Definitions'!B47&lt;&gt;"y"),IF(SUMPRODUCT(--(G380:Y380&lt;&gt;""))=0,0,"N.A."),"")</f>
        <v/>
      </c>
      <c r="F380" s="48" t="str">
        <f>IF(NOT('Transfer Definitions'!B47&lt;&gt;"y"),"OR","")</f>
        <v/>
      </c>
    </row>
    <row r="381" spans="1:6" x14ac:dyDescent="0.25">
      <c r="A381" s="48" t="str">
        <f>IF('Transfer Definitions'!C47&lt;&gt;"y","...",'Population Definitions'!$B$12)</f>
        <v>...</v>
      </c>
      <c r="B381" s="1" t="str">
        <f t="shared" si="7"/>
        <v/>
      </c>
      <c r="C381" s="48" t="str">
        <f>IF('Transfer Definitions'!C47&lt;&gt;"y","",'Population Definitions'!$B$3)</f>
        <v/>
      </c>
      <c r="D381" s="143" t="str">
        <f>IF(NOT('Transfer Definitions'!C47&lt;&gt;"y"),"Number","")</f>
        <v/>
      </c>
      <c r="E381" s="143" t="str">
        <f>IF(NOT('Transfer Definitions'!C47&lt;&gt;"y"),IF(SUMPRODUCT(--(G381:Y381&lt;&gt;""))=0,0,"N.A."),"")</f>
        <v/>
      </c>
      <c r="F381" s="48" t="str">
        <f>IF(NOT('Transfer Definitions'!C47&lt;&gt;"y"),"OR","")</f>
        <v/>
      </c>
    </row>
    <row r="382" spans="1:6" x14ac:dyDescent="0.25">
      <c r="A382" s="48" t="str">
        <f>IF('Transfer Definitions'!D47&lt;&gt;"y","...",'Population Definitions'!$B$12)</f>
        <v>...</v>
      </c>
      <c r="B382" s="1" t="str">
        <f t="shared" si="7"/>
        <v/>
      </c>
      <c r="C382" s="48" t="str">
        <f>IF('Transfer Definitions'!D47&lt;&gt;"y","",'Population Definitions'!$B$4)</f>
        <v/>
      </c>
      <c r="D382" s="143" t="str">
        <f>IF(NOT('Transfer Definitions'!D47&lt;&gt;"y"),"Number","")</f>
        <v/>
      </c>
      <c r="E382" s="143" t="str">
        <f>IF(NOT('Transfer Definitions'!D47&lt;&gt;"y"),IF(SUMPRODUCT(--(G382:Y382&lt;&gt;""))=0,0,"N.A."),"")</f>
        <v/>
      </c>
      <c r="F382" s="48" t="str">
        <f>IF(NOT('Transfer Definitions'!D47&lt;&gt;"y"),"OR","")</f>
        <v/>
      </c>
    </row>
    <row r="383" spans="1:6" x14ac:dyDescent="0.25">
      <c r="A383" s="48" t="str">
        <f>IF('Transfer Definitions'!E47&lt;&gt;"y","...",'Population Definitions'!$B$12)</f>
        <v>...</v>
      </c>
      <c r="B383" s="1" t="str">
        <f t="shared" si="7"/>
        <v/>
      </c>
      <c r="C383" s="48" t="str">
        <f>IF('Transfer Definitions'!E47&lt;&gt;"y","",'Population Definitions'!$B$5)</f>
        <v/>
      </c>
      <c r="D383" s="143" t="str">
        <f>IF(NOT('Transfer Definitions'!E47&lt;&gt;"y"),"Number","")</f>
        <v/>
      </c>
      <c r="E383" s="143" t="str">
        <f>IF(NOT('Transfer Definitions'!E47&lt;&gt;"y"),IF(SUMPRODUCT(--(G383:Y383&lt;&gt;""))=0,0,"N.A."),"")</f>
        <v/>
      </c>
      <c r="F383" s="48" t="str">
        <f>IF(NOT('Transfer Definitions'!E47&lt;&gt;"y"),"OR","")</f>
        <v/>
      </c>
    </row>
    <row r="384" spans="1:6" x14ac:dyDescent="0.25">
      <c r="A384" s="48" t="str">
        <f>IF('Transfer Definitions'!F47&lt;&gt;"y","...",'Population Definitions'!$B$12)</f>
        <v>...</v>
      </c>
      <c r="B384" s="1" t="str">
        <f t="shared" si="7"/>
        <v/>
      </c>
      <c r="C384" s="48" t="str">
        <f>IF('Transfer Definitions'!F47&lt;&gt;"y","",'Population Definitions'!$B$6)</f>
        <v/>
      </c>
      <c r="D384" s="143" t="str">
        <f>IF(NOT('Transfer Definitions'!F47&lt;&gt;"y"),"Number","")</f>
        <v/>
      </c>
      <c r="E384" s="143" t="str">
        <f>IF(NOT('Transfer Definitions'!F47&lt;&gt;"y"),IF(SUMPRODUCT(--(G384:Y384&lt;&gt;""))=0,0,"N.A."),"")</f>
        <v/>
      </c>
      <c r="F384" s="48" t="str">
        <f>IF(NOT('Transfer Definitions'!F47&lt;&gt;"y"),"OR","")</f>
        <v/>
      </c>
    </row>
    <row r="385" spans="1:6" x14ac:dyDescent="0.25">
      <c r="A385" s="48" t="str">
        <f>IF('Transfer Definitions'!G47&lt;&gt;"y","...",'Population Definitions'!$B$12)</f>
        <v>...</v>
      </c>
      <c r="B385" s="1" t="str">
        <f t="shared" si="7"/>
        <v/>
      </c>
      <c r="C385" s="48" t="str">
        <f>IF('Transfer Definitions'!G47&lt;&gt;"y","",'Population Definitions'!$B$7)</f>
        <v/>
      </c>
      <c r="D385" s="143" t="str">
        <f>IF(NOT('Transfer Definitions'!G47&lt;&gt;"y"),"Number","")</f>
        <v/>
      </c>
      <c r="E385" s="143" t="str">
        <f>IF(NOT('Transfer Definitions'!G47&lt;&gt;"y"),IF(SUMPRODUCT(--(G385:Y385&lt;&gt;""))=0,0,"N.A."),"")</f>
        <v/>
      </c>
      <c r="F385" s="48" t="str">
        <f>IF(NOT('Transfer Definitions'!G47&lt;&gt;"y"),"OR","")</f>
        <v/>
      </c>
    </row>
    <row r="386" spans="1:6" x14ac:dyDescent="0.25">
      <c r="A386" s="48" t="str">
        <f>IF('Transfer Definitions'!H47&lt;&gt;"y","...",'Population Definitions'!$B$12)</f>
        <v>...</v>
      </c>
      <c r="B386" s="1" t="str">
        <f t="shared" si="7"/>
        <v/>
      </c>
      <c r="C386" s="48" t="str">
        <f>IF('Transfer Definitions'!H47&lt;&gt;"y","",'Population Definitions'!$B$8)</f>
        <v/>
      </c>
      <c r="D386" s="143" t="str">
        <f>IF(NOT('Transfer Definitions'!H47&lt;&gt;"y"),"Number","")</f>
        <v/>
      </c>
      <c r="E386" s="143" t="str">
        <f>IF(NOT('Transfer Definitions'!H47&lt;&gt;"y"),IF(SUMPRODUCT(--(G386:Y386&lt;&gt;""))=0,0,"N.A."),"")</f>
        <v/>
      </c>
      <c r="F386" s="48" t="str">
        <f>IF(NOT('Transfer Definitions'!H47&lt;&gt;"y"),"OR","")</f>
        <v/>
      </c>
    </row>
    <row r="387" spans="1:6" x14ac:dyDescent="0.25">
      <c r="A387" s="48" t="str">
        <f>IF('Transfer Definitions'!I47&lt;&gt;"y","...",'Population Definitions'!$B$12)</f>
        <v>...</v>
      </c>
      <c r="B387" s="1" t="str">
        <f t="shared" si="7"/>
        <v/>
      </c>
      <c r="C387" s="48" t="str">
        <f>IF('Transfer Definitions'!I47&lt;&gt;"y","",'Population Definitions'!$B$9)</f>
        <v/>
      </c>
      <c r="D387" s="143" t="str">
        <f>IF(NOT('Transfer Definitions'!I47&lt;&gt;"y"),"Number","")</f>
        <v/>
      </c>
      <c r="E387" s="143" t="str">
        <f>IF(NOT('Transfer Definitions'!I47&lt;&gt;"y"),IF(SUMPRODUCT(--(G387:Y387&lt;&gt;""))=0,0,"N.A."),"")</f>
        <v/>
      </c>
      <c r="F387" s="48" t="str">
        <f>IF(NOT('Transfer Definitions'!I47&lt;&gt;"y"),"OR","")</f>
        <v/>
      </c>
    </row>
    <row r="388" spans="1:6" x14ac:dyDescent="0.25">
      <c r="A388" s="48" t="str">
        <f>IF('Transfer Definitions'!J47&lt;&gt;"y","...",'Population Definitions'!$B$12)</f>
        <v>...</v>
      </c>
      <c r="B388" s="1" t="str">
        <f t="shared" si="7"/>
        <v/>
      </c>
      <c r="C388" s="48" t="str">
        <f>IF('Transfer Definitions'!J47&lt;&gt;"y","",'Population Definitions'!$B$10)</f>
        <v/>
      </c>
      <c r="D388" s="143" t="str">
        <f>IF(NOT('Transfer Definitions'!J47&lt;&gt;"y"),"Number","")</f>
        <v/>
      </c>
      <c r="E388" s="143" t="str">
        <f>IF(NOT('Transfer Definitions'!J47&lt;&gt;"y"),IF(SUMPRODUCT(--(G388:Y388&lt;&gt;""))=0,0,"N.A."),"")</f>
        <v/>
      </c>
      <c r="F388" s="48" t="str">
        <f>IF(NOT('Transfer Definitions'!J47&lt;&gt;"y"),"OR","")</f>
        <v/>
      </c>
    </row>
    <row r="389" spans="1:6" x14ac:dyDescent="0.25">
      <c r="A389" s="48" t="str">
        <f>IF('Transfer Definitions'!K47&lt;&gt;"y","...",'Population Definitions'!$B$12)</f>
        <v>...</v>
      </c>
      <c r="B389" s="1" t="str">
        <f t="shared" si="7"/>
        <v/>
      </c>
      <c r="C389" s="48" t="str">
        <f>IF('Transfer Definitions'!K47&lt;&gt;"y","",'Population Definitions'!$B$11)</f>
        <v/>
      </c>
      <c r="D389" s="143" t="str">
        <f>IF(NOT('Transfer Definitions'!K47&lt;&gt;"y"),"Number","")</f>
        <v/>
      </c>
      <c r="E389" s="143" t="str">
        <f>IF(NOT('Transfer Definitions'!K47&lt;&gt;"y"),IF(SUMPRODUCT(--(G389:Y389&lt;&gt;""))=0,0,"N.A."),"")</f>
        <v/>
      </c>
      <c r="F389" s="48" t="str">
        <f>IF(NOT('Transfer Definitions'!K47&lt;&gt;"y"),"OR","")</f>
        <v/>
      </c>
    </row>
    <row r="390" spans="1:6" x14ac:dyDescent="0.25">
      <c r="A390" s="48" t="str">
        <f>IF('Transfer Definitions'!M47&lt;&gt;"y","...",'Population Definitions'!$B$12)</f>
        <v>...</v>
      </c>
      <c r="B390" s="1" t="str">
        <f t="shared" si="7"/>
        <v/>
      </c>
      <c r="C390" s="48" t="str">
        <f>IF('Transfer Definitions'!M47&lt;&gt;"y","",'Population Definitions'!$B$13)</f>
        <v/>
      </c>
      <c r="D390" s="143" t="str">
        <f>IF(NOT('Transfer Definitions'!M47&lt;&gt;"y"),"Number","")</f>
        <v/>
      </c>
      <c r="E390" s="143" t="str">
        <f>IF(NOT('Transfer Definitions'!M47&lt;&gt;"y"),IF(SUMPRODUCT(--(G390:Y390&lt;&gt;""))=0,0,"N.A."),"")</f>
        <v/>
      </c>
      <c r="F390" s="48" t="str">
        <f>IF(NOT('Transfer Definitions'!M47&lt;&gt;"y"),"OR","")</f>
        <v/>
      </c>
    </row>
    <row r="391" spans="1:6" x14ac:dyDescent="0.25">
      <c r="A391" s="48" t="str">
        <f>IF('Transfer Definitions'!B48&lt;&gt;"y","...",'Population Definitions'!$B$13)</f>
        <v>...</v>
      </c>
      <c r="B391" s="1" t="str">
        <f t="shared" si="7"/>
        <v/>
      </c>
      <c r="C391" s="48" t="str">
        <f>IF('Transfer Definitions'!B48&lt;&gt;"y","",'Population Definitions'!$B$2)</f>
        <v/>
      </c>
      <c r="D391" s="143" t="str">
        <f>IF(NOT('Transfer Definitions'!B48&lt;&gt;"y"),"Number","")</f>
        <v/>
      </c>
      <c r="E391" s="143" t="str">
        <f>IF(NOT('Transfer Definitions'!B48&lt;&gt;"y"),IF(SUMPRODUCT(--(G391:Y391&lt;&gt;""))=0,0,"N.A."),"")</f>
        <v/>
      </c>
      <c r="F391" s="48" t="str">
        <f>IF(NOT('Transfer Definitions'!B48&lt;&gt;"y"),"OR","")</f>
        <v/>
      </c>
    </row>
    <row r="392" spans="1:6" x14ac:dyDescent="0.25">
      <c r="A392" s="48" t="str">
        <f>IF('Transfer Definitions'!C48&lt;&gt;"y","...",'Population Definitions'!$B$13)</f>
        <v>...</v>
      </c>
      <c r="B392" s="1" t="str">
        <f t="shared" si="7"/>
        <v/>
      </c>
      <c r="C392" s="48" t="str">
        <f>IF('Transfer Definitions'!C48&lt;&gt;"y","",'Population Definitions'!$B$3)</f>
        <v/>
      </c>
      <c r="D392" s="143" t="str">
        <f>IF(NOT('Transfer Definitions'!C48&lt;&gt;"y"),"Number","")</f>
        <v/>
      </c>
      <c r="E392" s="143" t="str">
        <f>IF(NOT('Transfer Definitions'!C48&lt;&gt;"y"),IF(SUMPRODUCT(--(G392:Y392&lt;&gt;""))=0,0,"N.A."),"")</f>
        <v/>
      </c>
      <c r="F392" s="48" t="str">
        <f>IF(NOT('Transfer Definitions'!C48&lt;&gt;"y"),"OR","")</f>
        <v/>
      </c>
    </row>
    <row r="393" spans="1:6" x14ac:dyDescent="0.25">
      <c r="A393" s="48" t="str">
        <f>IF('Transfer Definitions'!D48&lt;&gt;"y","...",'Population Definitions'!$B$13)</f>
        <v>...</v>
      </c>
      <c r="B393" s="1" t="str">
        <f t="shared" si="7"/>
        <v/>
      </c>
      <c r="C393" s="48" t="str">
        <f>IF('Transfer Definitions'!D48&lt;&gt;"y","",'Population Definitions'!$B$4)</f>
        <v/>
      </c>
      <c r="D393" s="143" t="str">
        <f>IF(NOT('Transfer Definitions'!D48&lt;&gt;"y"),"Number","")</f>
        <v/>
      </c>
      <c r="E393" s="143" t="str">
        <f>IF(NOT('Transfer Definitions'!D48&lt;&gt;"y"),IF(SUMPRODUCT(--(G393:Y393&lt;&gt;""))=0,0,"N.A."),"")</f>
        <v/>
      </c>
      <c r="F393" s="48" t="str">
        <f>IF(NOT('Transfer Definitions'!D48&lt;&gt;"y"),"OR","")</f>
        <v/>
      </c>
    </row>
    <row r="394" spans="1:6" x14ac:dyDescent="0.25">
      <c r="A394" s="48" t="str">
        <f>IF('Transfer Definitions'!E48&lt;&gt;"y","...",'Population Definitions'!$B$13)</f>
        <v>...</v>
      </c>
      <c r="B394" s="1" t="str">
        <f t="shared" si="7"/>
        <v/>
      </c>
      <c r="C394" s="48" t="str">
        <f>IF('Transfer Definitions'!E48&lt;&gt;"y","",'Population Definitions'!$B$5)</f>
        <v/>
      </c>
      <c r="D394" s="143" t="str">
        <f>IF(NOT('Transfer Definitions'!E48&lt;&gt;"y"),"Number","")</f>
        <v/>
      </c>
      <c r="E394" s="143" t="str">
        <f>IF(NOT('Transfer Definitions'!E48&lt;&gt;"y"),IF(SUMPRODUCT(--(G394:Y394&lt;&gt;""))=0,0,"N.A."),"")</f>
        <v/>
      </c>
      <c r="F394" s="48" t="str">
        <f>IF(NOT('Transfer Definitions'!E48&lt;&gt;"y"),"OR","")</f>
        <v/>
      </c>
    </row>
    <row r="395" spans="1:6" x14ac:dyDescent="0.25">
      <c r="A395" s="48" t="str">
        <f>IF('Transfer Definitions'!F48&lt;&gt;"y","...",'Population Definitions'!$B$13)</f>
        <v>...</v>
      </c>
      <c r="B395" s="1" t="str">
        <f t="shared" si="7"/>
        <v/>
      </c>
      <c r="C395" s="48" t="str">
        <f>IF('Transfer Definitions'!F48&lt;&gt;"y","",'Population Definitions'!$B$6)</f>
        <v/>
      </c>
      <c r="D395" s="143" t="str">
        <f>IF(NOT('Transfer Definitions'!F48&lt;&gt;"y"),"Number","")</f>
        <v/>
      </c>
      <c r="E395" s="143" t="str">
        <f>IF(NOT('Transfer Definitions'!F48&lt;&gt;"y"),IF(SUMPRODUCT(--(G395:Y395&lt;&gt;""))=0,0,"N.A."),"")</f>
        <v/>
      </c>
      <c r="F395" s="48" t="str">
        <f>IF(NOT('Transfer Definitions'!F48&lt;&gt;"y"),"OR","")</f>
        <v/>
      </c>
    </row>
    <row r="396" spans="1:6" x14ac:dyDescent="0.25">
      <c r="A396" s="48" t="str">
        <f>IF('Transfer Definitions'!G48&lt;&gt;"y","...",'Population Definitions'!$B$13)</f>
        <v>...</v>
      </c>
      <c r="B396" s="1" t="str">
        <f t="shared" si="7"/>
        <v/>
      </c>
      <c r="C396" s="48" t="str">
        <f>IF('Transfer Definitions'!G48&lt;&gt;"y","",'Population Definitions'!$B$7)</f>
        <v/>
      </c>
      <c r="D396" s="143" t="str">
        <f>IF(NOT('Transfer Definitions'!G48&lt;&gt;"y"),"Number","")</f>
        <v/>
      </c>
      <c r="E396" s="143" t="str">
        <f>IF(NOT('Transfer Definitions'!G48&lt;&gt;"y"),IF(SUMPRODUCT(--(G396:Y396&lt;&gt;""))=0,0,"N.A."),"")</f>
        <v/>
      </c>
      <c r="F396" s="48" t="str">
        <f>IF(NOT('Transfer Definitions'!G48&lt;&gt;"y"),"OR","")</f>
        <v/>
      </c>
    </row>
    <row r="397" spans="1:6" x14ac:dyDescent="0.25">
      <c r="A397" s="48" t="str">
        <f>IF('Transfer Definitions'!H48&lt;&gt;"y","...",'Population Definitions'!$B$13)</f>
        <v>...</v>
      </c>
      <c r="B397" s="1" t="str">
        <f t="shared" si="7"/>
        <v/>
      </c>
      <c r="C397" s="48" t="str">
        <f>IF('Transfer Definitions'!H48&lt;&gt;"y","",'Population Definitions'!$B$8)</f>
        <v/>
      </c>
      <c r="D397" s="143" t="str">
        <f>IF(NOT('Transfer Definitions'!H48&lt;&gt;"y"),"Number","")</f>
        <v/>
      </c>
      <c r="E397" s="143" t="str">
        <f>IF(NOT('Transfer Definitions'!H48&lt;&gt;"y"),IF(SUMPRODUCT(--(G397:Y397&lt;&gt;""))=0,0,"N.A."),"")</f>
        <v/>
      </c>
      <c r="F397" s="48" t="str">
        <f>IF(NOT('Transfer Definitions'!H48&lt;&gt;"y"),"OR","")</f>
        <v/>
      </c>
    </row>
    <row r="398" spans="1:6" x14ac:dyDescent="0.25">
      <c r="A398" s="48" t="str">
        <f>IF('Transfer Definitions'!I48&lt;&gt;"y","...",'Population Definitions'!$B$13)</f>
        <v>...</v>
      </c>
      <c r="B398" s="1" t="str">
        <f t="shared" ref="B398:B401" si="8">IF(C398="","","---&gt;")</f>
        <v/>
      </c>
      <c r="C398" s="48" t="str">
        <f>IF('Transfer Definitions'!I48&lt;&gt;"y","",'Population Definitions'!$B$9)</f>
        <v/>
      </c>
      <c r="D398" s="143" t="str">
        <f>IF(NOT('Transfer Definitions'!I48&lt;&gt;"y"),"Number","")</f>
        <v/>
      </c>
      <c r="E398" s="143" t="str">
        <f>IF(NOT('Transfer Definitions'!I48&lt;&gt;"y"),IF(SUMPRODUCT(--(G398:Y398&lt;&gt;""))=0,0,"N.A."),"")</f>
        <v/>
      </c>
      <c r="F398" s="48" t="str">
        <f>IF(NOT('Transfer Definitions'!I48&lt;&gt;"y"),"OR","")</f>
        <v/>
      </c>
    </row>
    <row r="399" spans="1:6" x14ac:dyDescent="0.25">
      <c r="A399" s="48" t="str">
        <f>IF('Transfer Definitions'!J48&lt;&gt;"y","...",'Population Definitions'!$B$13)</f>
        <v>...</v>
      </c>
      <c r="B399" s="1" t="str">
        <f t="shared" si="8"/>
        <v/>
      </c>
      <c r="C399" s="48" t="str">
        <f>IF('Transfer Definitions'!J48&lt;&gt;"y","",'Population Definitions'!$B$10)</f>
        <v/>
      </c>
      <c r="D399" s="143" t="str">
        <f>IF(NOT('Transfer Definitions'!J48&lt;&gt;"y"),"Number","")</f>
        <v/>
      </c>
      <c r="E399" s="143" t="str">
        <f>IF(NOT('Transfer Definitions'!J48&lt;&gt;"y"),IF(SUMPRODUCT(--(G399:Y399&lt;&gt;""))=0,0,"N.A."),"")</f>
        <v/>
      </c>
      <c r="F399" s="48" t="str">
        <f>IF(NOT('Transfer Definitions'!J48&lt;&gt;"y"),"OR","")</f>
        <v/>
      </c>
    </row>
    <row r="400" spans="1:6" x14ac:dyDescent="0.25">
      <c r="A400" s="48" t="str">
        <f>IF('Transfer Definitions'!K48&lt;&gt;"y","...",'Population Definitions'!$B$13)</f>
        <v>...</v>
      </c>
      <c r="B400" s="1" t="str">
        <f t="shared" si="8"/>
        <v/>
      </c>
      <c r="C400" s="48" t="str">
        <f>IF('Transfer Definitions'!K48&lt;&gt;"y","",'Population Definitions'!$B$11)</f>
        <v/>
      </c>
      <c r="D400" s="143" t="str">
        <f>IF(NOT('Transfer Definitions'!K48&lt;&gt;"y"),"Number","")</f>
        <v/>
      </c>
      <c r="E400" s="143" t="str">
        <f>IF(NOT('Transfer Definitions'!K48&lt;&gt;"y"),IF(SUMPRODUCT(--(G400:Y400&lt;&gt;""))=0,0,"N.A."),"")</f>
        <v/>
      </c>
      <c r="F400" s="48" t="str">
        <f>IF(NOT('Transfer Definitions'!K48&lt;&gt;"y"),"OR","")</f>
        <v/>
      </c>
    </row>
    <row r="401" spans="1:25" x14ac:dyDescent="0.25">
      <c r="A401" s="48" t="str">
        <f>IF('Transfer Definitions'!L48&lt;&gt;"y","...",'Population Definitions'!$B$13)</f>
        <v>...</v>
      </c>
      <c r="B401" s="1" t="str">
        <f t="shared" si="8"/>
        <v/>
      </c>
      <c r="C401" s="48" t="str">
        <f>IF('Transfer Definitions'!L48&lt;&gt;"y","",'Population Definitions'!$B$12)</f>
        <v/>
      </c>
      <c r="D401" s="143" t="str">
        <f>IF(NOT('Transfer Definitions'!L48&lt;&gt;"y"),"Number","")</f>
        <v/>
      </c>
      <c r="E401" s="143" t="str">
        <f>IF(NOT('Transfer Definitions'!L48&lt;&gt;"y"),IF(SUMPRODUCT(--(G401:Y401&lt;&gt;""))=0,0,"N.A."),"")</f>
        <v/>
      </c>
      <c r="F401" s="48" t="str">
        <f>IF(NOT('Transfer Definitions'!L48&lt;&gt;"y"),"OR","")</f>
        <v/>
      </c>
    </row>
    <row r="403" spans="1:25" x14ac:dyDescent="0.25">
      <c r="A403" s="1" t="str">
        <f>'Transfer Definitions'!$B$5</f>
        <v>Transfer 3</v>
      </c>
      <c r="D403" s="1" t="s">
        <v>3</v>
      </c>
      <c r="E403" s="1" t="s">
        <v>4</v>
      </c>
      <c r="G403" s="1">
        <v>2000</v>
      </c>
      <c r="H403" s="1">
        <v>2001</v>
      </c>
      <c r="I403" s="1">
        <v>2002</v>
      </c>
      <c r="J403" s="1">
        <v>2003</v>
      </c>
      <c r="K403" s="1">
        <v>2004</v>
      </c>
      <c r="L403" s="1">
        <v>2005</v>
      </c>
      <c r="M403" s="1">
        <v>2006</v>
      </c>
      <c r="N403" s="1">
        <v>2007</v>
      </c>
      <c r="O403" s="1">
        <v>2008</v>
      </c>
      <c r="P403" s="1">
        <v>2009</v>
      </c>
      <c r="Q403" s="1">
        <v>2010</v>
      </c>
      <c r="R403" s="1">
        <v>2011</v>
      </c>
      <c r="S403" s="1">
        <v>2012</v>
      </c>
      <c r="T403" s="1">
        <v>2013</v>
      </c>
      <c r="U403" s="1">
        <v>2014</v>
      </c>
      <c r="V403" s="1">
        <v>2015</v>
      </c>
      <c r="W403" s="1">
        <v>2016</v>
      </c>
      <c r="X403" s="1">
        <v>2017</v>
      </c>
      <c r="Y403" s="1">
        <v>2018</v>
      </c>
    </row>
    <row r="404" spans="1:25" x14ac:dyDescent="0.25">
      <c r="A404" s="48" t="str">
        <f>IF('Transfer Definitions'!C51&lt;&gt;"y","...",'Population Definitions'!$B$2)</f>
        <v>...</v>
      </c>
      <c r="B404" s="1" t="str">
        <f t="shared" ref="B404:B467" si="9">IF(C404="","","---&gt;")</f>
        <v/>
      </c>
      <c r="C404" s="48" t="str">
        <f>IF('Transfer Definitions'!C51&lt;&gt;"y","",'Population Definitions'!$B$3)</f>
        <v/>
      </c>
      <c r="D404" s="143" t="str">
        <f>IF(NOT('Transfer Definitions'!C51&lt;&gt;"y"),"Number","")</f>
        <v/>
      </c>
      <c r="E404" s="143" t="str">
        <f>IF(NOT('Transfer Definitions'!C51&lt;&gt;"y"),IF(SUMPRODUCT(--(G404:Y404&lt;&gt;""))=0,0,"N.A."),"")</f>
        <v/>
      </c>
      <c r="F404" s="48" t="str">
        <f>IF(NOT('Transfer Definitions'!C51&lt;&gt;"y"),"OR","")</f>
        <v/>
      </c>
    </row>
    <row r="405" spans="1:25" x14ac:dyDescent="0.25">
      <c r="A405" s="48" t="str">
        <f>IF('Transfer Definitions'!D51&lt;&gt;"y","...",'Population Definitions'!$B$2)</f>
        <v>...</v>
      </c>
      <c r="B405" s="1" t="str">
        <f t="shared" si="9"/>
        <v/>
      </c>
      <c r="C405" s="48" t="str">
        <f>IF('Transfer Definitions'!D51&lt;&gt;"y","",'Population Definitions'!$B$4)</f>
        <v/>
      </c>
      <c r="D405" s="143" t="str">
        <f>IF(NOT('Transfer Definitions'!D51&lt;&gt;"y"),"Number","")</f>
        <v/>
      </c>
      <c r="E405" s="143" t="str">
        <f>IF(NOT('Transfer Definitions'!D51&lt;&gt;"y"),IF(SUMPRODUCT(--(G405:Y405&lt;&gt;""))=0,0,"N.A."),"")</f>
        <v/>
      </c>
      <c r="F405" s="48" t="str">
        <f>IF(NOT('Transfer Definitions'!D51&lt;&gt;"y"),"OR","")</f>
        <v/>
      </c>
    </row>
    <row r="406" spans="1:25" x14ac:dyDescent="0.25">
      <c r="A406" s="48" t="str">
        <f>IF('Transfer Definitions'!E51&lt;&gt;"y","...",'Population Definitions'!$B$2)</f>
        <v>...</v>
      </c>
      <c r="B406" s="1" t="str">
        <f t="shared" si="9"/>
        <v/>
      </c>
      <c r="C406" s="48" t="str">
        <f>IF('Transfer Definitions'!E51&lt;&gt;"y","",'Population Definitions'!$B$5)</f>
        <v/>
      </c>
      <c r="D406" s="143" t="str">
        <f>IF(NOT('Transfer Definitions'!E51&lt;&gt;"y"),"Number","")</f>
        <v/>
      </c>
      <c r="E406" s="143" t="str">
        <f>IF(NOT('Transfer Definitions'!E51&lt;&gt;"y"),IF(SUMPRODUCT(--(G406:Y406&lt;&gt;""))=0,0,"N.A."),"")</f>
        <v/>
      </c>
      <c r="F406" s="48" t="str">
        <f>IF(NOT('Transfer Definitions'!E51&lt;&gt;"y"),"OR","")</f>
        <v/>
      </c>
    </row>
    <row r="407" spans="1:25" x14ac:dyDescent="0.25">
      <c r="A407" s="48" t="str">
        <f>IF('Transfer Definitions'!F51&lt;&gt;"y","...",'Population Definitions'!$B$2)</f>
        <v>...</v>
      </c>
      <c r="B407" s="1" t="str">
        <f t="shared" si="9"/>
        <v/>
      </c>
      <c r="C407" s="48" t="str">
        <f>IF('Transfer Definitions'!F51&lt;&gt;"y","",'Population Definitions'!$B$6)</f>
        <v/>
      </c>
      <c r="D407" s="143" t="str">
        <f>IF(NOT('Transfer Definitions'!F51&lt;&gt;"y"),"Number","")</f>
        <v/>
      </c>
      <c r="E407" s="143" t="str">
        <f>IF(NOT('Transfer Definitions'!F51&lt;&gt;"y"),IF(SUMPRODUCT(--(G407:Y407&lt;&gt;""))=0,0,"N.A."),"")</f>
        <v/>
      </c>
      <c r="F407" s="48" t="str">
        <f>IF(NOT('Transfer Definitions'!F51&lt;&gt;"y"),"OR","")</f>
        <v/>
      </c>
    </row>
    <row r="408" spans="1:25" x14ac:dyDescent="0.25">
      <c r="A408" s="48" t="str">
        <f>IF('Transfer Definitions'!G51&lt;&gt;"y","...",'Population Definitions'!$B$2)</f>
        <v>...</v>
      </c>
      <c r="B408" s="1" t="str">
        <f t="shared" si="9"/>
        <v/>
      </c>
      <c r="C408" s="48" t="str">
        <f>IF('Transfer Definitions'!G51&lt;&gt;"y","",'Population Definitions'!$B$7)</f>
        <v/>
      </c>
      <c r="D408" s="143" t="str">
        <f>IF(NOT('Transfer Definitions'!G51&lt;&gt;"y"),"Number","")</f>
        <v/>
      </c>
      <c r="E408" s="143" t="str">
        <f>IF(NOT('Transfer Definitions'!G51&lt;&gt;"y"),IF(SUMPRODUCT(--(G408:Y408&lt;&gt;""))=0,0,"N.A."),"")</f>
        <v/>
      </c>
      <c r="F408" s="48" t="str">
        <f>IF(NOT('Transfer Definitions'!G51&lt;&gt;"y"),"OR","")</f>
        <v/>
      </c>
    </row>
    <row r="409" spans="1:25" x14ac:dyDescent="0.25">
      <c r="A409" s="48" t="str">
        <f>IF('Transfer Definitions'!H51&lt;&gt;"y","...",'Population Definitions'!$B$2)</f>
        <v>...</v>
      </c>
      <c r="B409" s="1" t="str">
        <f t="shared" si="9"/>
        <v/>
      </c>
      <c r="C409" s="48" t="str">
        <f>IF('Transfer Definitions'!H51&lt;&gt;"y","",'Population Definitions'!$B$8)</f>
        <v/>
      </c>
      <c r="D409" s="143" t="str">
        <f>IF(NOT('Transfer Definitions'!H51&lt;&gt;"y"),"Number","")</f>
        <v/>
      </c>
      <c r="E409" s="143" t="str">
        <f>IF(NOT('Transfer Definitions'!H51&lt;&gt;"y"),IF(SUMPRODUCT(--(G409:Y409&lt;&gt;""))=0,0,"N.A."),"")</f>
        <v/>
      </c>
      <c r="F409" s="48" t="str">
        <f>IF(NOT('Transfer Definitions'!H51&lt;&gt;"y"),"OR","")</f>
        <v/>
      </c>
    </row>
    <row r="410" spans="1:25" x14ac:dyDescent="0.25">
      <c r="A410" s="48" t="str">
        <f>IF('Transfer Definitions'!I51&lt;&gt;"y","...",'Population Definitions'!$B$2)</f>
        <v>...</v>
      </c>
      <c r="B410" s="1" t="str">
        <f t="shared" si="9"/>
        <v/>
      </c>
      <c r="C410" s="48" t="str">
        <f>IF('Transfer Definitions'!I51&lt;&gt;"y","",'Population Definitions'!$B$9)</f>
        <v/>
      </c>
      <c r="D410" s="143" t="str">
        <f>IF(NOT('Transfer Definitions'!I51&lt;&gt;"y"),"Number","")</f>
        <v/>
      </c>
      <c r="E410" s="143" t="str">
        <f>IF(NOT('Transfer Definitions'!I51&lt;&gt;"y"),IF(SUMPRODUCT(--(G410:Y410&lt;&gt;""))=0,0,"N.A."),"")</f>
        <v/>
      </c>
      <c r="F410" s="48" t="str">
        <f>IF(NOT('Transfer Definitions'!I51&lt;&gt;"y"),"OR","")</f>
        <v/>
      </c>
    </row>
    <row r="411" spans="1:25" x14ac:dyDescent="0.25">
      <c r="A411" s="48" t="str">
        <f>IF('Transfer Definitions'!J51&lt;&gt;"y","...",'Population Definitions'!$B$2)</f>
        <v>...</v>
      </c>
      <c r="B411" s="1" t="str">
        <f t="shared" si="9"/>
        <v/>
      </c>
      <c r="C411" s="48" t="str">
        <f>IF('Transfer Definitions'!J51&lt;&gt;"y","",'Population Definitions'!$B$10)</f>
        <v/>
      </c>
      <c r="D411" s="143" t="str">
        <f>IF(NOT('Transfer Definitions'!J51&lt;&gt;"y"),"Number","")</f>
        <v/>
      </c>
      <c r="E411" s="143" t="str">
        <f>IF(NOT('Transfer Definitions'!J51&lt;&gt;"y"),IF(SUMPRODUCT(--(G411:Y411&lt;&gt;""))=0,0,"N.A."),"")</f>
        <v/>
      </c>
      <c r="F411" s="48" t="str">
        <f>IF(NOT('Transfer Definitions'!J51&lt;&gt;"y"),"OR","")</f>
        <v/>
      </c>
    </row>
    <row r="412" spans="1:25" x14ac:dyDescent="0.25">
      <c r="A412" s="48" t="str">
        <f>IF('Transfer Definitions'!K51&lt;&gt;"y","...",'Population Definitions'!$B$2)</f>
        <v>...</v>
      </c>
      <c r="B412" s="1" t="str">
        <f t="shared" si="9"/>
        <v/>
      </c>
      <c r="C412" s="48" t="str">
        <f>IF('Transfer Definitions'!K51&lt;&gt;"y","",'Population Definitions'!$B$11)</f>
        <v/>
      </c>
      <c r="D412" s="143" t="str">
        <f>IF(NOT('Transfer Definitions'!K51&lt;&gt;"y"),"Number","")</f>
        <v/>
      </c>
      <c r="E412" s="143" t="str">
        <f>IF(NOT('Transfer Definitions'!K51&lt;&gt;"y"),IF(SUMPRODUCT(--(G412:Y412&lt;&gt;""))=0,0,"N.A."),"")</f>
        <v/>
      </c>
      <c r="F412" s="48" t="str">
        <f>IF(NOT('Transfer Definitions'!K51&lt;&gt;"y"),"OR","")</f>
        <v/>
      </c>
    </row>
    <row r="413" spans="1:25" x14ac:dyDescent="0.25">
      <c r="A413" s="48" t="str">
        <f>IF('Transfer Definitions'!L51&lt;&gt;"y","...",'Population Definitions'!$B$2)</f>
        <v>...</v>
      </c>
      <c r="B413" s="1" t="str">
        <f t="shared" si="9"/>
        <v/>
      </c>
      <c r="C413" s="48" t="str">
        <f>IF('Transfer Definitions'!L51&lt;&gt;"y","",'Population Definitions'!$B$12)</f>
        <v/>
      </c>
      <c r="D413" s="143" t="str">
        <f>IF(NOT('Transfer Definitions'!L51&lt;&gt;"y"),"Number","")</f>
        <v/>
      </c>
      <c r="E413" s="143" t="str">
        <f>IF(NOT('Transfer Definitions'!L51&lt;&gt;"y"),IF(SUMPRODUCT(--(G413:Y413&lt;&gt;""))=0,0,"N.A."),"")</f>
        <v/>
      </c>
      <c r="F413" s="48" t="str">
        <f>IF(NOT('Transfer Definitions'!L51&lt;&gt;"y"),"OR","")</f>
        <v/>
      </c>
    </row>
    <row r="414" spans="1:25" x14ac:dyDescent="0.25">
      <c r="A414" s="48" t="str">
        <f>IF('Transfer Definitions'!M51&lt;&gt;"y","...",'Population Definitions'!$B$2)</f>
        <v>...</v>
      </c>
      <c r="B414" s="1" t="str">
        <f t="shared" si="9"/>
        <v/>
      </c>
      <c r="C414" s="48" t="str">
        <f>IF('Transfer Definitions'!M51&lt;&gt;"y","",'Population Definitions'!$B$13)</f>
        <v/>
      </c>
      <c r="D414" s="143" t="str">
        <f>IF(NOT('Transfer Definitions'!M51&lt;&gt;"y"),"Number","")</f>
        <v/>
      </c>
      <c r="E414" s="143" t="str">
        <f>IF(NOT('Transfer Definitions'!M51&lt;&gt;"y"),IF(SUMPRODUCT(--(G414:Y414&lt;&gt;""))=0,0,"N.A."),"")</f>
        <v/>
      </c>
      <c r="F414" s="48" t="str">
        <f>IF(NOT('Transfer Definitions'!M51&lt;&gt;"y"),"OR","")</f>
        <v/>
      </c>
    </row>
    <row r="415" spans="1:25" x14ac:dyDescent="0.25">
      <c r="A415" s="48" t="str">
        <f>IF('Transfer Definitions'!B52&lt;&gt;"y","...",'Population Definitions'!$B$3)</f>
        <v>...</v>
      </c>
      <c r="B415" s="1" t="str">
        <f t="shared" si="9"/>
        <v/>
      </c>
      <c r="C415" s="48" t="str">
        <f>IF('Transfer Definitions'!B52&lt;&gt;"y","",'Population Definitions'!$B$2)</f>
        <v/>
      </c>
      <c r="D415" s="143" t="str">
        <f>IF(NOT('Transfer Definitions'!B52&lt;&gt;"y"),"Number","")</f>
        <v/>
      </c>
      <c r="E415" s="143" t="str">
        <f>IF(NOT('Transfer Definitions'!B52&lt;&gt;"y"),IF(SUMPRODUCT(--(G415:Y415&lt;&gt;""))=0,0,"N.A."),"")</f>
        <v/>
      </c>
      <c r="F415" s="48" t="str">
        <f>IF(NOT('Transfer Definitions'!B52&lt;&gt;"y"),"OR","")</f>
        <v/>
      </c>
    </row>
    <row r="416" spans="1:25" x14ac:dyDescent="0.25">
      <c r="A416" s="48" t="str">
        <f>IF('Transfer Definitions'!D52&lt;&gt;"y","...",'Population Definitions'!$B$3)</f>
        <v>...</v>
      </c>
      <c r="B416" s="1" t="str">
        <f t="shared" si="9"/>
        <v/>
      </c>
      <c r="C416" s="48" t="str">
        <f>IF('Transfer Definitions'!D52&lt;&gt;"y","",'Population Definitions'!$B$4)</f>
        <v/>
      </c>
      <c r="D416" s="143" t="str">
        <f>IF(NOT('Transfer Definitions'!D52&lt;&gt;"y"),"Number","")</f>
        <v/>
      </c>
      <c r="E416" s="143" t="str">
        <f>IF(NOT('Transfer Definitions'!D52&lt;&gt;"y"),IF(SUMPRODUCT(--(G416:Y416&lt;&gt;""))=0,0,"N.A."),"")</f>
        <v/>
      </c>
      <c r="F416" s="48" t="str">
        <f>IF(NOT('Transfer Definitions'!D52&lt;&gt;"y"),"OR","")</f>
        <v/>
      </c>
    </row>
    <row r="417" spans="1:6" x14ac:dyDescent="0.25">
      <c r="A417" s="48" t="str">
        <f>IF('Transfer Definitions'!E52&lt;&gt;"y","...",'Population Definitions'!$B$3)</f>
        <v>...</v>
      </c>
      <c r="B417" s="1" t="str">
        <f t="shared" si="9"/>
        <v/>
      </c>
      <c r="C417" s="48" t="str">
        <f>IF('Transfer Definitions'!E52&lt;&gt;"y","",'Population Definitions'!$B$5)</f>
        <v/>
      </c>
      <c r="D417" s="143" t="str">
        <f>IF(NOT('Transfer Definitions'!E52&lt;&gt;"y"),"Number","")</f>
        <v/>
      </c>
      <c r="E417" s="143" t="str">
        <f>IF(NOT('Transfer Definitions'!E52&lt;&gt;"y"),IF(SUMPRODUCT(--(G417:Y417&lt;&gt;""))=0,0,"N.A."),"")</f>
        <v/>
      </c>
      <c r="F417" s="48" t="str">
        <f>IF(NOT('Transfer Definitions'!E52&lt;&gt;"y"),"OR","")</f>
        <v/>
      </c>
    </row>
    <row r="418" spans="1:6" x14ac:dyDescent="0.25">
      <c r="A418" s="48" t="str">
        <f>IF('Transfer Definitions'!F52&lt;&gt;"y","...",'Population Definitions'!$B$3)</f>
        <v>...</v>
      </c>
      <c r="B418" s="1" t="str">
        <f t="shared" si="9"/>
        <v/>
      </c>
      <c r="C418" s="48" t="str">
        <f>IF('Transfer Definitions'!F52&lt;&gt;"y","",'Population Definitions'!$B$6)</f>
        <v/>
      </c>
      <c r="D418" s="143" t="str">
        <f>IF(NOT('Transfer Definitions'!F52&lt;&gt;"y"),"Number","")</f>
        <v/>
      </c>
      <c r="E418" s="143" t="str">
        <f>IF(NOT('Transfer Definitions'!F52&lt;&gt;"y"),IF(SUMPRODUCT(--(G418:Y418&lt;&gt;""))=0,0,"N.A."),"")</f>
        <v/>
      </c>
      <c r="F418" s="48" t="str">
        <f>IF(NOT('Transfer Definitions'!F52&lt;&gt;"y"),"OR","")</f>
        <v/>
      </c>
    </row>
    <row r="419" spans="1:6" x14ac:dyDescent="0.25">
      <c r="A419" s="48" t="str">
        <f>IF('Transfer Definitions'!G52&lt;&gt;"y","...",'Population Definitions'!$B$3)</f>
        <v>...</v>
      </c>
      <c r="B419" s="1" t="str">
        <f t="shared" si="9"/>
        <v/>
      </c>
      <c r="C419" s="48" t="str">
        <f>IF('Transfer Definitions'!G52&lt;&gt;"y","",'Population Definitions'!$B$7)</f>
        <v/>
      </c>
      <c r="D419" s="143" t="str">
        <f>IF(NOT('Transfer Definitions'!G52&lt;&gt;"y"),"Number","")</f>
        <v/>
      </c>
      <c r="E419" s="143" t="str">
        <f>IF(NOT('Transfer Definitions'!G52&lt;&gt;"y"),IF(SUMPRODUCT(--(G419:Y419&lt;&gt;""))=0,0,"N.A."),"")</f>
        <v/>
      </c>
      <c r="F419" s="48" t="str">
        <f>IF(NOT('Transfer Definitions'!G52&lt;&gt;"y"),"OR","")</f>
        <v/>
      </c>
    </row>
    <row r="420" spans="1:6" x14ac:dyDescent="0.25">
      <c r="A420" s="48" t="str">
        <f>IF('Transfer Definitions'!H52&lt;&gt;"y","...",'Population Definitions'!$B$3)</f>
        <v>...</v>
      </c>
      <c r="B420" s="1" t="str">
        <f t="shared" si="9"/>
        <v/>
      </c>
      <c r="C420" s="48" t="str">
        <f>IF('Transfer Definitions'!H52&lt;&gt;"y","",'Population Definitions'!$B$8)</f>
        <v/>
      </c>
      <c r="D420" s="143" t="str">
        <f>IF(NOT('Transfer Definitions'!H52&lt;&gt;"y"),"Number","")</f>
        <v/>
      </c>
      <c r="E420" s="143" t="str">
        <f>IF(NOT('Transfer Definitions'!H52&lt;&gt;"y"),IF(SUMPRODUCT(--(G420:Y420&lt;&gt;""))=0,0,"N.A."),"")</f>
        <v/>
      </c>
      <c r="F420" s="48" t="str">
        <f>IF(NOT('Transfer Definitions'!H52&lt;&gt;"y"),"OR","")</f>
        <v/>
      </c>
    </row>
    <row r="421" spans="1:6" x14ac:dyDescent="0.25">
      <c r="A421" s="48" t="str">
        <f>IF('Transfer Definitions'!I52&lt;&gt;"y","...",'Population Definitions'!$B$3)</f>
        <v>...</v>
      </c>
      <c r="B421" s="1" t="str">
        <f t="shared" si="9"/>
        <v/>
      </c>
      <c r="C421" s="48" t="str">
        <f>IF('Transfer Definitions'!I52&lt;&gt;"y","",'Population Definitions'!$B$9)</f>
        <v/>
      </c>
      <c r="D421" s="143" t="str">
        <f>IF(NOT('Transfer Definitions'!I52&lt;&gt;"y"),"Number","")</f>
        <v/>
      </c>
      <c r="E421" s="143" t="str">
        <f>IF(NOT('Transfer Definitions'!I52&lt;&gt;"y"),IF(SUMPRODUCT(--(G421:Y421&lt;&gt;""))=0,0,"N.A."),"")</f>
        <v/>
      </c>
      <c r="F421" s="48" t="str">
        <f>IF(NOT('Transfer Definitions'!I52&lt;&gt;"y"),"OR","")</f>
        <v/>
      </c>
    </row>
    <row r="422" spans="1:6" x14ac:dyDescent="0.25">
      <c r="A422" s="48" t="str">
        <f>IF('Transfer Definitions'!J52&lt;&gt;"y","...",'Population Definitions'!$B$3)</f>
        <v>...</v>
      </c>
      <c r="B422" s="1" t="str">
        <f t="shared" si="9"/>
        <v/>
      </c>
      <c r="C422" s="48" t="str">
        <f>IF('Transfer Definitions'!J52&lt;&gt;"y","",'Population Definitions'!$B$10)</f>
        <v/>
      </c>
      <c r="D422" s="143" t="str">
        <f>IF(NOT('Transfer Definitions'!J52&lt;&gt;"y"),"Number","")</f>
        <v/>
      </c>
      <c r="E422" s="143" t="str">
        <f>IF(NOT('Transfer Definitions'!J52&lt;&gt;"y"),IF(SUMPRODUCT(--(G422:Y422&lt;&gt;""))=0,0,"N.A."),"")</f>
        <v/>
      </c>
      <c r="F422" s="48" t="str">
        <f>IF(NOT('Transfer Definitions'!J52&lt;&gt;"y"),"OR","")</f>
        <v/>
      </c>
    </row>
    <row r="423" spans="1:6" x14ac:dyDescent="0.25">
      <c r="A423" s="48" t="str">
        <f>IF('Transfer Definitions'!K52&lt;&gt;"y","...",'Population Definitions'!$B$3)</f>
        <v>...</v>
      </c>
      <c r="B423" s="1" t="str">
        <f t="shared" si="9"/>
        <v/>
      </c>
      <c r="C423" s="48" t="str">
        <f>IF('Transfer Definitions'!K52&lt;&gt;"y","",'Population Definitions'!$B$11)</f>
        <v/>
      </c>
      <c r="D423" s="143" t="str">
        <f>IF(NOT('Transfer Definitions'!K52&lt;&gt;"y"),"Number","")</f>
        <v/>
      </c>
      <c r="E423" s="143" t="str">
        <f>IF(NOT('Transfer Definitions'!K52&lt;&gt;"y"),IF(SUMPRODUCT(--(G423:Y423&lt;&gt;""))=0,0,"N.A."),"")</f>
        <v/>
      </c>
      <c r="F423" s="48" t="str">
        <f>IF(NOT('Transfer Definitions'!K52&lt;&gt;"y"),"OR","")</f>
        <v/>
      </c>
    </row>
    <row r="424" spans="1:6" x14ac:dyDescent="0.25">
      <c r="A424" s="48" t="str">
        <f>IF('Transfer Definitions'!L52&lt;&gt;"y","...",'Population Definitions'!$B$3)</f>
        <v>...</v>
      </c>
      <c r="B424" s="1" t="str">
        <f t="shared" si="9"/>
        <v/>
      </c>
      <c r="C424" s="48" t="str">
        <f>IF('Transfer Definitions'!L52&lt;&gt;"y","",'Population Definitions'!$B$12)</f>
        <v/>
      </c>
      <c r="D424" s="143" t="str">
        <f>IF(NOT('Transfer Definitions'!L52&lt;&gt;"y"),"Number","")</f>
        <v/>
      </c>
      <c r="E424" s="143" t="str">
        <f>IF(NOT('Transfer Definitions'!L52&lt;&gt;"y"),IF(SUMPRODUCT(--(G424:Y424&lt;&gt;""))=0,0,"N.A."),"")</f>
        <v/>
      </c>
      <c r="F424" s="48" t="str">
        <f>IF(NOT('Transfer Definitions'!L52&lt;&gt;"y"),"OR","")</f>
        <v/>
      </c>
    </row>
    <row r="425" spans="1:6" x14ac:dyDescent="0.25">
      <c r="A425" s="48" t="str">
        <f>IF('Transfer Definitions'!M52&lt;&gt;"y","...",'Population Definitions'!$B$3)</f>
        <v>...</v>
      </c>
      <c r="B425" s="1" t="str">
        <f t="shared" si="9"/>
        <v/>
      </c>
      <c r="C425" s="48" t="str">
        <f>IF('Transfer Definitions'!M52&lt;&gt;"y","",'Population Definitions'!$B$13)</f>
        <v/>
      </c>
      <c r="D425" s="143" t="str">
        <f>IF(NOT('Transfer Definitions'!M52&lt;&gt;"y"),"Number","")</f>
        <v/>
      </c>
      <c r="E425" s="143" t="str">
        <f>IF(NOT('Transfer Definitions'!M52&lt;&gt;"y"),IF(SUMPRODUCT(--(G425:Y425&lt;&gt;""))=0,0,"N.A."),"")</f>
        <v/>
      </c>
      <c r="F425" s="48" t="str">
        <f>IF(NOT('Transfer Definitions'!M52&lt;&gt;"y"),"OR","")</f>
        <v/>
      </c>
    </row>
    <row r="426" spans="1:6" x14ac:dyDescent="0.25">
      <c r="A426" s="48" t="str">
        <f>IF('Transfer Definitions'!B53&lt;&gt;"y","...",'Population Definitions'!$B$4)</f>
        <v>...</v>
      </c>
      <c r="B426" s="1" t="str">
        <f t="shared" si="9"/>
        <v/>
      </c>
      <c r="C426" s="48" t="str">
        <f>IF('Transfer Definitions'!B53&lt;&gt;"y","",'Population Definitions'!$B$2)</f>
        <v/>
      </c>
      <c r="D426" s="143" t="str">
        <f>IF(NOT('Transfer Definitions'!B53&lt;&gt;"y"),"Number","")</f>
        <v/>
      </c>
      <c r="E426" s="143" t="str">
        <f>IF(NOT('Transfer Definitions'!B53&lt;&gt;"y"),IF(SUMPRODUCT(--(G426:Y426&lt;&gt;""))=0,0,"N.A."),"")</f>
        <v/>
      </c>
      <c r="F426" s="48" t="str">
        <f>IF(NOT('Transfer Definitions'!B53&lt;&gt;"y"),"OR","")</f>
        <v/>
      </c>
    </row>
    <row r="427" spans="1:6" x14ac:dyDescent="0.25">
      <c r="A427" s="48" t="str">
        <f>IF('Transfer Definitions'!C53&lt;&gt;"y","...",'Population Definitions'!$B$4)</f>
        <v>...</v>
      </c>
      <c r="B427" s="1" t="str">
        <f t="shared" si="9"/>
        <v/>
      </c>
      <c r="C427" s="48" t="str">
        <f>IF('Transfer Definitions'!C53&lt;&gt;"y","",'Population Definitions'!$B$3)</f>
        <v/>
      </c>
      <c r="D427" s="143" t="str">
        <f>IF(NOT('Transfer Definitions'!C53&lt;&gt;"y"),"Number","")</f>
        <v/>
      </c>
      <c r="E427" s="143" t="str">
        <f>IF(NOT('Transfer Definitions'!C53&lt;&gt;"y"),IF(SUMPRODUCT(--(G427:Y427&lt;&gt;""))=0,0,"N.A."),"")</f>
        <v/>
      </c>
      <c r="F427" s="48" t="str">
        <f>IF(NOT('Transfer Definitions'!C53&lt;&gt;"y"),"OR","")</f>
        <v/>
      </c>
    </row>
    <row r="428" spans="1:6" x14ac:dyDescent="0.25">
      <c r="A428" s="48" t="str">
        <f>IF('Transfer Definitions'!E53&lt;&gt;"y","...",'Population Definitions'!$B$4)</f>
        <v>...</v>
      </c>
      <c r="B428" s="1" t="str">
        <f t="shared" si="9"/>
        <v/>
      </c>
      <c r="C428" s="48" t="str">
        <f>IF('Transfer Definitions'!E53&lt;&gt;"y","",'Population Definitions'!$B$5)</f>
        <v/>
      </c>
      <c r="D428" s="143" t="str">
        <f>IF(NOT('Transfer Definitions'!E53&lt;&gt;"y"),"Number","")</f>
        <v/>
      </c>
      <c r="E428" s="143" t="str">
        <f>IF(NOT('Transfer Definitions'!E53&lt;&gt;"y"),IF(SUMPRODUCT(--(G428:Y428&lt;&gt;""))=0,0,"N.A."),"")</f>
        <v/>
      </c>
      <c r="F428" s="48" t="str">
        <f>IF(NOT('Transfer Definitions'!E53&lt;&gt;"y"),"OR","")</f>
        <v/>
      </c>
    </row>
    <row r="429" spans="1:6" x14ac:dyDescent="0.25">
      <c r="A429" s="48" t="str">
        <f>IF('Transfer Definitions'!F53&lt;&gt;"y","...",'Population Definitions'!$B$4)</f>
        <v>...</v>
      </c>
      <c r="B429" s="1" t="str">
        <f t="shared" si="9"/>
        <v/>
      </c>
      <c r="C429" s="48" t="str">
        <f>IF('Transfer Definitions'!F53&lt;&gt;"y","",'Population Definitions'!$B$6)</f>
        <v/>
      </c>
      <c r="D429" s="143" t="str">
        <f>IF(NOT('Transfer Definitions'!F53&lt;&gt;"y"),"Number","")</f>
        <v/>
      </c>
      <c r="E429" s="143" t="str">
        <f>IF(NOT('Transfer Definitions'!F53&lt;&gt;"y"),IF(SUMPRODUCT(--(G429:Y429&lt;&gt;""))=0,0,"N.A."),"")</f>
        <v/>
      </c>
      <c r="F429" s="48" t="str">
        <f>IF(NOT('Transfer Definitions'!F53&lt;&gt;"y"),"OR","")</f>
        <v/>
      </c>
    </row>
    <row r="430" spans="1:6" x14ac:dyDescent="0.25">
      <c r="A430" s="48" t="str">
        <f>IF('Transfer Definitions'!G53&lt;&gt;"y","...",'Population Definitions'!$B$4)</f>
        <v>...</v>
      </c>
      <c r="B430" s="1" t="str">
        <f t="shared" si="9"/>
        <v/>
      </c>
      <c r="C430" s="48" t="str">
        <f>IF('Transfer Definitions'!G53&lt;&gt;"y","",'Population Definitions'!$B$7)</f>
        <v/>
      </c>
      <c r="D430" s="143" t="str">
        <f>IF(NOT('Transfer Definitions'!G53&lt;&gt;"y"),"Number","")</f>
        <v/>
      </c>
      <c r="E430" s="143" t="str">
        <f>IF(NOT('Transfer Definitions'!G53&lt;&gt;"y"),IF(SUMPRODUCT(--(G430:Y430&lt;&gt;""))=0,0,"N.A."),"")</f>
        <v/>
      </c>
      <c r="F430" s="48" t="str">
        <f>IF(NOT('Transfer Definitions'!G53&lt;&gt;"y"),"OR","")</f>
        <v/>
      </c>
    </row>
    <row r="431" spans="1:6" x14ac:dyDescent="0.25">
      <c r="A431" s="48" t="str">
        <f>IF('Transfer Definitions'!H53&lt;&gt;"y","...",'Population Definitions'!$B$4)</f>
        <v>...</v>
      </c>
      <c r="B431" s="1" t="str">
        <f t="shared" si="9"/>
        <v/>
      </c>
      <c r="C431" s="48" t="str">
        <f>IF('Transfer Definitions'!H53&lt;&gt;"y","",'Population Definitions'!$B$8)</f>
        <v/>
      </c>
      <c r="D431" s="143" t="str">
        <f>IF(NOT('Transfer Definitions'!H53&lt;&gt;"y"),"Number","")</f>
        <v/>
      </c>
      <c r="E431" s="143" t="str">
        <f>IF(NOT('Transfer Definitions'!H53&lt;&gt;"y"),IF(SUMPRODUCT(--(G431:Y431&lt;&gt;""))=0,0,"N.A."),"")</f>
        <v/>
      </c>
      <c r="F431" s="48" t="str">
        <f>IF(NOT('Transfer Definitions'!H53&lt;&gt;"y"),"OR","")</f>
        <v/>
      </c>
    </row>
    <row r="432" spans="1:6" x14ac:dyDescent="0.25">
      <c r="A432" s="48" t="str">
        <f>IF('Transfer Definitions'!I53&lt;&gt;"y","...",'Population Definitions'!$B$4)</f>
        <v>...</v>
      </c>
      <c r="B432" s="1" t="str">
        <f t="shared" si="9"/>
        <v/>
      </c>
      <c r="C432" s="48" t="str">
        <f>IF('Transfer Definitions'!I53&lt;&gt;"y","",'Population Definitions'!$B$9)</f>
        <v/>
      </c>
      <c r="D432" s="143" t="str">
        <f>IF(NOT('Transfer Definitions'!I53&lt;&gt;"y"),"Number","")</f>
        <v/>
      </c>
      <c r="E432" s="143" t="str">
        <f>IF(NOT('Transfer Definitions'!I53&lt;&gt;"y"),IF(SUMPRODUCT(--(G432:Y432&lt;&gt;""))=0,0,"N.A."),"")</f>
        <v/>
      </c>
      <c r="F432" s="48" t="str">
        <f>IF(NOT('Transfer Definitions'!I53&lt;&gt;"y"),"OR","")</f>
        <v/>
      </c>
    </row>
    <row r="433" spans="1:6" x14ac:dyDescent="0.25">
      <c r="A433" s="48" t="str">
        <f>IF('Transfer Definitions'!J53&lt;&gt;"y","...",'Population Definitions'!$B$4)</f>
        <v>...</v>
      </c>
      <c r="B433" s="1" t="str">
        <f t="shared" si="9"/>
        <v/>
      </c>
      <c r="C433" s="48" t="str">
        <f>IF('Transfer Definitions'!J53&lt;&gt;"y","",'Population Definitions'!$B$10)</f>
        <v/>
      </c>
      <c r="D433" s="143" t="str">
        <f>IF(NOT('Transfer Definitions'!J53&lt;&gt;"y"),"Number","")</f>
        <v/>
      </c>
      <c r="E433" s="143" t="str">
        <f>IF(NOT('Transfer Definitions'!J53&lt;&gt;"y"),IF(SUMPRODUCT(--(G433:Y433&lt;&gt;""))=0,0,"N.A."),"")</f>
        <v/>
      </c>
      <c r="F433" s="48" t="str">
        <f>IF(NOT('Transfer Definitions'!J53&lt;&gt;"y"),"OR","")</f>
        <v/>
      </c>
    </row>
    <row r="434" spans="1:6" x14ac:dyDescent="0.25">
      <c r="A434" s="48" t="str">
        <f>IF('Transfer Definitions'!K53&lt;&gt;"y","...",'Population Definitions'!$B$4)</f>
        <v>...</v>
      </c>
      <c r="B434" s="1" t="str">
        <f t="shared" si="9"/>
        <v/>
      </c>
      <c r="C434" s="48" t="str">
        <f>IF('Transfer Definitions'!K53&lt;&gt;"y","",'Population Definitions'!$B$11)</f>
        <v/>
      </c>
      <c r="D434" s="143" t="str">
        <f>IF(NOT('Transfer Definitions'!K53&lt;&gt;"y"),"Number","")</f>
        <v/>
      </c>
      <c r="E434" s="143" t="str">
        <f>IF(NOT('Transfer Definitions'!K53&lt;&gt;"y"),IF(SUMPRODUCT(--(G434:Y434&lt;&gt;""))=0,0,"N.A."),"")</f>
        <v/>
      </c>
      <c r="F434" s="48" t="str">
        <f>IF(NOT('Transfer Definitions'!K53&lt;&gt;"y"),"OR","")</f>
        <v/>
      </c>
    </row>
    <row r="435" spans="1:6" x14ac:dyDescent="0.25">
      <c r="A435" s="48" t="str">
        <f>IF('Transfer Definitions'!L53&lt;&gt;"y","...",'Population Definitions'!$B$4)</f>
        <v>...</v>
      </c>
      <c r="B435" s="1" t="str">
        <f t="shared" si="9"/>
        <v/>
      </c>
      <c r="C435" s="48" t="str">
        <f>IF('Transfer Definitions'!L53&lt;&gt;"y","",'Population Definitions'!$B$12)</f>
        <v/>
      </c>
      <c r="D435" s="143" t="str">
        <f>IF(NOT('Transfer Definitions'!L53&lt;&gt;"y"),"Number","")</f>
        <v/>
      </c>
      <c r="E435" s="143" t="str">
        <f>IF(NOT('Transfer Definitions'!L53&lt;&gt;"y"),IF(SUMPRODUCT(--(G435:Y435&lt;&gt;""))=0,0,"N.A."),"")</f>
        <v/>
      </c>
      <c r="F435" s="48" t="str">
        <f>IF(NOT('Transfer Definitions'!L53&lt;&gt;"y"),"OR","")</f>
        <v/>
      </c>
    </row>
    <row r="436" spans="1:6" x14ac:dyDescent="0.25">
      <c r="A436" s="48" t="str">
        <f>IF('Transfer Definitions'!M53&lt;&gt;"y","...",'Population Definitions'!$B$4)</f>
        <v>...</v>
      </c>
      <c r="B436" s="1" t="str">
        <f t="shared" si="9"/>
        <v/>
      </c>
      <c r="C436" s="48" t="str">
        <f>IF('Transfer Definitions'!M53&lt;&gt;"y","",'Population Definitions'!$B$13)</f>
        <v/>
      </c>
      <c r="D436" s="143" t="str">
        <f>IF(NOT('Transfer Definitions'!M53&lt;&gt;"y"),"Number","")</f>
        <v/>
      </c>
      <c r="E436" s="143" t="str">
        <f>IF(NOT('Transfer Definitions'!M53&lt;&gt;"y"),IF(SUMPRODUCT(--(G436:Y436&lt;&gt;""))=0,0,"N.A."),"")</f>
        <v/>
      </c>
      <c r="F436" s="48" t="str">
        <f>IF(NOT('Transfer Definitions'!M53&lt;&gt;"y"),"OR","")</f>
        <v/>
      </c>
    </row>
    <row r="437" spans="1:6" x14ac:dyDescent="0.25">
      <c r="A437" s="48" t="str">
        <f>IF('Transfer Definitions'!B54&lt;&gt;"y","...",'Population Definitions'!$B$5)</f>
        <v>...</v>
      </c>
      <c r="B437" s="1" t="str">
        <f t="shared" si="9"/>
        <v/>
      </c>
      <c r="C437" s="48" t="str">
        <f>IF('Transfer Definitions'!B54&lt;&gt;"y","",'Population Definitions'!$B$2)</f>
        <v/>
      </c>
      <c r="D437" s="143" t="str">
        <f>IF(NOT('Transfer Definitions'!B54&lt;&gt;"y"),"Number","")</f>
        <v/>
      </c>
      <c r="E437" s="143" t="str">
        <f>IF(NOT('Transfer Definitions'!B54&lt;&gt;"y"),IF(SUMPRODUCT(--(G437:Y437&lt;&gt;""))=0,0,"N.A."),"")</f>
        <v/>
      </c>
      <c r="F437" s="48" t="str">
        <f>IF(NOT('Transfer Definitions'!B54&lt;&gt;"y"),"OR","")</f>
        <v/>
      </c>
    </row>
    <row r="438" spans="1:6" x14ac:dyDescent="0.25">
      <c r="A438" s="48" t="str">
        <f>IF('Transfer Definitions'!C54&lt;&gt;"y","...",'Population Definitions'!$B$5)</f>
        <v>...</v>
      </c>
      <c r="B438" s="1" t="str">
        <f t="shared" si="9"/>
        <v/>
      </c>
      <c r="C438" s="48" t="str">
        <f>IF('Transfer Definitions'!C54&lt;&gt;"y","",'Population Definitions'!$B$3)</f>
        <v/>
      </c>
      <c r="D438" s="143" t="str">
        <f>IF(NOT('Transfer Definitions'!C54&lt;&gt;"y"),"Number","")</f>
        <v/>
      </c>
      <c r="E438" s="143" t="str">
        <f>IF(NOT('Transfer Definitions'!C54&lt;&gt;"y"),IF(SUMPRODUCT(--(G438:Y438&lt;&gt;""))=0,0,"N.A."),"")</f>
        <v/>
      </c>
      <c r="F438" s="48" t="str">
        <f>IF(NOT('Transfer Definitions'!C54&lt;&gt;"y"),"OR","")</f>
        <v/>
      </c>
    </row>
    <row r="439" spans="1:6" x14ac:dyDescent="0.25">
      <c r="A439" s="48" t="str">
        <f>IF('Transfer Definitions'!D54&lt;&gt;"y","...",'Population Definitions'!$B$5)</f>
        <v>...</v>
      </c>
      <c r="B439" s="1" t="str">
        <f t="shared" si="9"/>
        <v/>
      </c>
      <c r="C439" s="48" t="str">
        <f>IF('Transfer Definitions'!D54&lt;&gt;"y","",'Population Definitions'!$B$4)</f>
        <v/>
      </c>
      <c r="D439" s="143" t="str">
        <f>IF(NOT('Transfer Definitions'!D54&lt;&gt;"y"),"Number","")</f>
        <v/>
      </c>
      <c r="E439" s="143" t="str">
        <f>IF(NOT('Transfer Definitions'!D54&lt;&gt;"y"),IF(SUMPRODUCT(--(G439:Y439&lt;&gt;""))=0,0,"N.A."),"")</f>
        <v/>
      </c>
      <c r="F439" s="48" t="str">
        <f>IF(NOT('Transfer Definitions'!D54&lt;&gt;"y"),"OR","")</f>
        <v/>
      </c>
    </row>
    <row r="440" spans="1:6" x14ac:dyDescent="0.25">
      <c r="A440" s="48" t="str">
        <f>IF('Transfer Definitions'!F54&lt;&gt;"y","...",'Population Definitions'!$B$5)</f>
        <v>...</v>
      </c>
      <c r="B440" s="1" t="str">
        <f t="shared" si="9"/>
        <v/>
      </c>
      <c r="C440" s="48" t="str">
        <f>IF('Transfer Definitions'!F54&lt;&gt;"y","",'Population Definitions'!$B$6)</f>
        <v/>
      </c>
      <c r="D440" s="143" t="str">
        <f>IF(NOT('Transfer Definitions'!F54&lt;&gt;"y"),"Number","")</f>
        <v/>
      </c>
      <c r="E440" s="143" t="str">
        <f>IF(NOT('Transfer Definitions'!F54&lt;&gt;"y"),IF(SUMPRODUCT(--(G440:Y440&lt;&gt;""))=0,0,"N.A."),"")</f>
        <v/>
      </c>
      <c r="F440" s="48" t="str">
        <f>IF(NOT('Transfer Definitions'!F54&lt;&gt;"y"),"OR","")</f>
        <v/>
      </c>
    </row>
    <row r="441" spans="1:6" x14ac:dyDescent="0.25">
      <c r="A441" s="48" t="str">
        <f>IF('Transfer Definitions'!G54&lt;&gt;"y","...",'Population Definitions'!$B$5)</f>
        <v>...</v>
      </c>
      <c r="B441" s="1" t="str">
        <f t="shared" si="9"/>
        <v/>
      </c>
      <c r="C441" s="48" t="str">
        <f>IF('Transfer Definitions'!G54&lt;&gt;"y","",'Population Definitions'!$B$7)</f>
        <v/>
      </c>
      <c r="D441" s="143" t="str">
        <f>IF(NOT('Transfer Definitions'!G54&lt;&gt;"y"),"Number","")</f>
        <v/>
      </c>
      <c r="E441" s="143" t="str">
        <f>IF(NOT('Transfer Definitions'!G54&lt;&gt;"y"),IF(SUMPRODUCT(--(G441:Y441&lt;&gt;""))=0,0,"N.A."),"")</f>
        <v/>
      </c>
      <c r="F441" s="48" t="str">
        <f>IF(NOT('Transfer Definitions'!G54&lt;&gt;"y"),"OR","")</f>
        <v/>
      </c>
    </row>
    <row r="442" spans="1:6" x14ac:dyDescent="0.25">
      <c r="A442" s="48" t="str">
        <f>IF('Transfer Definitions'!H54&lt;&gt;"y","...",'Population Definitions'!$B$5)</f>
        <v>...</v>
      </c>
      <c r="B442" s="1" t="str">
        <f t="shared" si="9"/>
        <v/>
      </c>
      <c r="C442" s="48" t="str">
        <f>IF('Transfer Definitions'!H54&lt;&gt;"y","",'Population Definitions'!$B$8)</f>
        <v/>
      </c>
      <c r="D442" s="143" t="str">
        <f>IF(NOT('Transfer Definitions'!H54&lt;&gt;"y"),"Number","")</f>
        <v/>
      </c>
      <c r="E442" s="143" t="str">
        <f>IF(NOT('Transfer Definitions'!H54&lt;&gt;"y"),IF(SUMPRODUCT(--(G442:Y442&lt;&gt;""))=0,0,"N.A."),"")</f>
        <v/>
      </c>
      <c r="F442" s="48" t="str">
        <f>IF(NOT('Transfer Definitions'!H54&lt;&gt;"y"),"OR","")</f>
        <v/>
      </c>
    </row>
    <row r="443" spans="1:6" x14ac:dyDescent="0.25">
      <c r="A443" s="48" t="str">
        <f>IF('Transfer Definitions'!I54&lt;&gt;"y","...",'Population Definitions'!$B$5)</f>
        <v>...</v>
      </c>
      <c r="B443" s="1" t="str">
        <f t="shared" si="9"/>
        <v/>
      </c>
      <c r="C443" s="48" t="str">
        <f>IF('Transfer Definitions'!I54&lt;&gt;"y","",'Population Definitions'!$B$9)</f>
        <v/>
      </c>
      <c r="D443" s="143" t="str">
        <f>IF(NOT('Transfer Definitions'!I54&lt;&gt;"y"),"Number","")</f>
        <v/>
      </c>
      <c r="E443" s="143" t="str">
        <f>IF(NOT('Transfer Definitions'!I54&lt;&gt;"y"),IF(SUMPRODUCT(--(G443:Y443&lt;&gt;""))=0,0,"N.A."),"")</f>
        <v/>
      </c>
      <c r="F443" s="48" t="str">
        <f>IF(NOT('Transfer Definitions'!I54&lt;&gt;"y"),"OR","")</f>
        <v/>
      </c>
    </row>
    <row r="444" spans="1:6" x14ac:dyDescent="0.25">
      <c r="A444" s="48" t="str">
        <f>IF('Transfer Definitions'!J54&lt;&gt;"y","...",'Population Definitions'!$B$5)</f>
        <v>...</v>
      </c>
      <c r="B444" s="1" t="str">
        <f t="shared" si="9"/>
        <v/>
      </c>
      <c r="C444" s="48" t="str">
        <f>IF('Transfer Definitions'!J54&lt;&gt;"y","",'Population Definitions'!$B$10)</f>
        <v/>
      </c>
      <c r="D444" s="143" t="str">
        <f>IF(NOT('Transfer Definitions'!J54&lt;&gt;"y"),"Number","")</f>
        <v/>
      </c>
      <c r="E444" s="143" t="str">
        <f>IF(NOT('Transfer Definitions'!J54&lt;&gt;"y"),IF(SUMPRODUCT(--(G444:Y444&lt;&gt;""))=0,0,"N.A."),"")</f>
        <v/>
      </c>
      <c r="F444" s="48" t="str">
        <f>IF(NOT('Transfer Definitions'!J54&lt;&gt;"y"),"OR","")</f>
        <v/>
      </c>
    </row>
    <row r="445" spans="1:6" x14ac:dyDescent="0.25">
      <c r="A445" s="48" t="str">
        <f>IF('Transfer Definitions'!K54&lt;&gt;"y","...",'Population Definitions'!$B$5)</f>
        <v>...</v>
      </c>
      <c r="B445" s="1" t="str">
        <f t="shared" si="9"/>
        <v/>
      </c>
      <c r="C445" s="48" t="str">
        <f>IF('Transfer Definitions'!K54&lt;&gt;"y","",'Population Definitions'!$B$11)</f>
        <v/>
      </c>
      <c r="D445" s="143" t="str">
        <f>IF(NOT('Transfer Definitions'!K54&lt;&gt;"y"),"Number","")</f>
        <v/>
      </c>
      <c r="E445" s="143" t="str">
        <f>IF(NOT('Transfer Definitions'!K54&lt;&gt;"y"),IF(SUMPRODUCT(--(G445:Y445&lt;&gt;""))=0,0,"N.A."),"")</f>
        <v/>
      </c>
      <c r="F445" s="48" t="str">
        <f>IF(NOT('Transfer Definitions'!K54&lt;&gt;"y"),"OR","")</f>
        <v/>
      </c>
    </row>
    <row r="446" spans="1:6" x14ac:dyDescent="0.25">
      <c r="A446" s="48" t="str">
        <f>IF('Transfer Definitions'!L54&lt;&gt;"y","...",'Population Definitions'!$B$5)</f>
        <v>...</v>
      </c>
      <c r="B446" s="1" t="str">
        <f t="shared" si="9"/>
        <v/>
      </c>
      <c r="C446" s="48" t="str">
        <f>IF('Transfer Definitions'!L54&lt;&gt;"y","",'Population Definitions'!$B$12)</f>
        <v/>
      </c>
      <c r="D446" s="143" t="str">
        <f>IF(NOT('Transfer Definitions'!L54&lt;&gt;"y"),"Number","")</f>
        <v/>
      </c>
      <c r="E446" s="143" t="str">
        <f>IF(NOT('Transfer Definitions'!L54&lt;&gt;"y"),IF(SUMPRODUCT(--(G446:Y446&lt;&gt;""))=0,0,"N.A."),"")</f>
        <v/>
      </c>
      <c r="F446" s="48" t="str">
        <f>IF(NOT('Transfer Definitions'!L54&lt;&gt;"y"),"OR","")</f>
        <v/>
      </c>
    </row>
    <row r="447" spans="1:6" x14ac:dyDescent="0.25">
      <c r="A447" s="48" t="str">
        <f>IF('Transfer Definitions'!M54&lt;&gt;"y","...",'Population Definitions'!$B$5)</f>
        <v>...</v>
      </c>
      <c r="B447" s="1" t="str">
        <f t="shared" si="9"/>
        <v/>
      </c>
      <c r="C447" s="48" t="str">
        <f>IF('Transfer Definitions'!M54&lt;&gt;"y","",'Population Definitions'!$B$13)</f>
        <v/>
      </c>
      <c r="D447" s="143" t="str">
        <f>IF(NOT('Transfer Definitions'!M54&lt;&gt;"y"),"Number","")</f>
        <v/>
      </c>
      <c r="E447" s="143" t="str">
        <f>IF(NOT('Transfer Definitions'!M54&lt;&gt;"y"),IF(SUMPRODUCT(--(G447:Y447&lt;&gt;""))=0,0,"N.A."),"")</f>
        <v/>
      </c>
      <c r="F447" s="48" t="str">
        <f>IF(NOT('Transfer Definitions'!M54&lt;&gt;"y"),"OR","")</f>
        <v/>
      </c>
    </row>
    <row r="448" spans="1:6" x14ac:dyDescent="0.25">
      <c r="A448" s="48" t="str">
        <f>IF('Transfer Definitions'!B55&lt;&gt;"y","...",'Population Definitions'!$B$6)</f>
        <v>...</v>
      </c>
      <c r="B448" s="1" t="str">
        <f t="shared" si="9"/>
        <v/>
      </c>
      <c r="C448" s="48" t="str">
        <f>IF('Transfer Definitions'!B55&lt;&gt;"y","",'Population Definitions'!$B$2)</f>
        <v/>
      </c>
      <c r="D448" s="143" t="str">
        <f>IF(NOT('Transfer Definitions'!B55&lt;&gt;"y"),"Number","")</f>
        <v/>
      </c>
      <c r="E448" s="143" t="str">
        <f>IF(NOT('Transfer Definitions'!B55&lt;&gt;"y"),IF(SUMPRODUCT(--(G448:Y448&lt;&gt;""))=0,0,"N.A."),"")</f>
        <v/>
      </c>
      <c r="F448" s="48" t="str">
        <f>IF(NOT('Transfer Definitions'!B55&lt;&gt;"y"),"OR","")</f>
        <v/>
      </c>
    </row>
    <row r="449" spans="1:6" x14ac:dyDescent="0.25">
      <c r="A449" s="48" t="str">
        <f>IF('Transfer Definitions'!C55&lt;&gt;"y","...",'Population Definitions'!$B$6)</f>
        <v>...</v>
      </c>
      <c r="B449" s="1" t="str">
        <f t="shared" si="9"/>
        <v/>
      </c>
      <c r="C449" s="48" t="str">
        <f>IF('Transfer Definitions'!C55&lt;&gt;"y","",'Population Definitions'!$B$3)</f>
        <v/>
      </c>
      <c r="D449" s="143" t="str">
        <f>IF(NOT('Transfer Definitions'!C55&lt;&gt;"y"),"Number","")</f>
        <v/>
      </c>
      <c r="E449" s="143" t="str">
        <f>IF(NOT('Transfer Definitions'!C55&lt;&gt;"y"),IF(SUMPRODUCT(--(G449:Y449&lt;&gt;""))=0,0,"N.A."),"")</f>
        <v/>
      </c>
      <c r="F449" s="48" t="str">
        <f>IF(NOT('Transfer Definitions'!C55&lt;&gt;"y"),"OR","")</f>
        <v/>
      </c>
    </row>
    <row r="450" spans="1:6" x14ac:dyDescent="0.25">
      <c r="A450" s="48" t="str">
        <f>IF('Transfer Definitions'!D55&lt;&gt;"y","...",'Population Definitions'!$B$6)</f>
        <v>...</v>
      </c>
      <c r="B450" s="1" t="str">
        <f t="shared" si="9"/>
        <v/>
      </c>
      <c r="C450" s="48" t="str">
        <f>IF('Transfer Definitions'!D55&lt;&gt;"y","",'Population Definitions'!$B$4)</f>
        <v/>
      </c>
      <c r="D450" s="143" t="str">
        <f>IF(NOT('Transfer Definitions'!D55&lt;&gt;"y"),"Number","")</f>
        <v/>
      </c>
      <c r="E450" s="143" t="str">
        <f>IF(NOT('Transfer Definitions'!D55&lt;&gt;"y"),IF(SUMPRODUCT(--(G450:Y450&lt;&gt;""))=0,0,"N.A."),"")</f>
        <v/>
      </c>
      <c r="F450" s="48" t="str">
        <f>IF(NOT('Transfer Definitions'!D55&lt;&gt;"y"),"OR","")</f>
        <v/>
      </c>
    </row>
    <row r="451" spans="1:6" x14ac:dyDescent="0.25">
      <c r="A451" s="48" t="str">
        <f>IF('Transfer Definitions'!E55&lt;&gt;"y","...",'Population Definitions'!$B$6)</f>
        <v>...</v>
      </c>
      <c r="B451" s="1" t="str">
        <f t="shared" si="9"/>
        <v/>
      </c>
      <c r="C451" s="48" t="str">
        <f>IF('Transfer Definitions'!E55&lt;&gt;"y","",'Population Definitions'!$B$5)</f>
        <v/>
      </c>
      <c r="D451" s="143" t="str">
        <f>IF(NOT('Transfer Definitions'!E55&lt;&gt;"y"),"Number","")</f>
        <v/>
      </c>
      <c r="E451" s="143" t="str">
        <f>IF(NOT('Transfer Definitions'!E55&lt;&gt;"y"),IF(SUMPRODUCT(--(G451:Y451&lt;&gt;""))=0,0,"N.A."),"")</f>
        <v/>
      </c>
      <c r="F451" s="48" t="str">
        <f>IF(NOT('Transfer Definitions'!E55&lt;&gt;"y"),"OR","")</f>
        <v/>
      </c>
    </row>
    <row r="452" spans="1:6" x14ac:dyDescent="0.25">
      <c r="A452" s="48" t="str">
        <f>IF('Transfer Definitions'!G55&lt;&gt;"y","...",'Population Definitions'!$B$6)</f>
        <v>...</v>
      </c>
      <c r="B452" s="1" t="str">
        <f t="shared" si="9"/>
        <v/>
      </c>
      <c r="C452" s="48" t="str">
        <f>IF('Transfer Definitions'!G55&lt;&gt;"y","",'Population Definitions'!$B$7)</f>
        <v/>
      </c>
      <c r="D452" s="143" t="str">
        <f>IF(NOT('Transfer Definitions'!G55&lt;&gt;"y"),"Number","")</f>
        <v/>
      </c>
      <c r="E452" s="143" t="str">
        <f>IF(NOT('Transfer Definitions'!G55&lt;&gt;"y"),IF(SUMPRODUCT(--(G452:Y452&lt;&gt;""))=0,0,"N.A."),"")</f>
        <v/>
      </c>
      <c r="F452" s="48" t="str">
        <f>IF(NOT('Transfer Definitions'!G55&lt;&gt;"y"),"OR","")</f>
        <v/>
      </c>
    </row>
    <row r="453" spans="1:6" x14ac:dyDescent="0.25">
      <c r="A453" s="48" t="str">
        <f>IF('Transfer Definitions'!H55&lt;&gt;"y","...",'Population Definitions'!$B$6)</f>
        <v>...</v>
      </c>
      <c r="B453" s="1" t="str">
        <f t="shared" si="9"/>
        <v/>
      </c>
      <c r="C453" s="48" t="str">
        <f>IF('Transfer Definitions'!H55&lt;&gt;"y","",'Population Definitions'!$B$8)</f>
        <v/>
      </c>
      <c r="D453" s="143" t="str">
        <f>IF(NOT('Transfer Definitions'!H55&lt;&gt;"y"),"Number","")</f>
        <v/>
      </c>
      <c r="E453" s="143" t="str">
        <f>IF(NOT('Transfer Definitions'!H55&lt;&gt;"y"),IF(SUMPRODUCT(--(G453:Y453&lt;&gt;""))=0,0,"N.A."),"")</f>
        <v/>
      </c>
      <c r="F453" s="48" t="str">
        <f>IF(NOT('Transfer Definitions'!H55&lt;&gt;"y"),"OR","")</f>
        <v/>
      </c>
    </row>
    <row r="454" spans="1:6" x14ac:dyDescent="0.25">
      <c r="A454" s="48" t="str">
        <f>IF('Transfer Definitions'!I55&lt;&gt;"y","...",'Population Definitions'!$B$6)</f>
        <v>...</v>
      </c>
      <c r="B454" s="1" t="str">
        <f t="shared" si="9"/>
        <v/>
      </c>
      <c r="C454" s="48" t="str">
        <f>IF('Transfer Definitions'!I55&lt;&gt;"y","",'Population Definitions'!$B$9)</f>
        <v/>
      </c>
      <c r="D454" s="143" t="str">
        <f>IF(NOT('Transfer Definitions'!I55&lt;&gt;"y"),"Number","")</f>
        <v/>
      </c>
      <c r="E454" s="143" t="str">
        <f>IF(NOT('Transfer Definitions'!I55&lt;&gt;"y"),IF(SUMPRODUCT(--(G454:Y454&lt;&gt;""))=0,0,"N.A."),"")</f>
        <v/>
      </c>
      <c r="F454" s="48" t="str">
        <f>IF(NOT('Transfer Definitions'!I55&lt;&gt;"y"),"OR","")</f>
        <v/>
      </c>
    </row>
    <row r="455" spans="1:6" x14ac:dyDescent="0.25">
      <c r="A455" s="48" t="str">
        <f>IF('Transfer Definitions'!J55&lt;&gt;"y","...",'Population Definitions'!$B$6)</f>
        <v>...</v>
      </c>
      <c r="B455" s="1" t="str">
        <f t="shared" si="9"/>
        <v/>
      </c>
      <c r="C455" s="48" t="str">
        <f>IF('Transfer Definitions'!J55&lt;&gt;"y","",'Population Definitions'!$B$10)</f>
        <v/>
      </c>
      <c r="D455" s="143" t="str">
        <f>IF(NOT('Transfer Definitions'!J55&lt;&gt;"y"),"Number","")</f>
        <v/>
      </c>
      <c r="E455" s="143" t="str">
        <f>IF(NOT('Transfer Definitions'!J55&lt;&gt;"y"),IF(SUMPRODUCT(--(G455:Y455&lt;&gt;""))=0,0,"N.A."),"")</f>
        <v/>
      </c>
      <c r="F455" s="48" t="str">
        <f>IF(NOT('Transfer Definitions'!J55&lt;&gt;"y"),"OR","")</f>
        <v/>
      </c>
    </row>
    <row r="456" spans="1:6" x14ac:dyDescent="0.25">
      <c r="A456" s="48" t="str">
        <f>IF('Transfer Definitions'!K55&lt;&gt;"y","...",'Population Definitions'!$B$6)</f>
        <v>...</v>
      </c>
      <c r="B456" s="1" t="str">
        <f t="shared" si="9"/>
        <v/>
      </c>
      <c r="C456" s="48" t="str">
        <f>IF('Transfer Definitions'!K55&lt;&gt;"y","",'Population Definitions'!$B$11)</f>
        <v/>
      </c>
      <c r="D456" s="143" t="str">
        <f>IF(NOT('Transfer Definitions'!K55&lt;&gt;"y"),"Number","")</f>
        <v/>
      </c>
      <c r="E456" s="143" t="str">
        <f>IF(NOT('Transfer Definitions'!K55&lt;&gt;"y"),IF(SUMPRODUCT(--(G456:Y456&lt;&gt;""))=0,0,"N.A."),"")</f>
        <v/>
      </c>
      <c r="F456" s="48" t="str">
        <f>IF(NOT('Transfer Definitions'!K55&lt;&gt;"y"),"OR","")</f>
        <v/>
      </c>
    </row>
    <row r="457" spans="1:6" x14ac:dyDescent="0.25">
      <c r="A457" s="48" t="str">
        <f>IF('Transfer Definitions'!L55&lt;&gt;"y","...",'Population Definitions'!$B$6)</f>
        <v>...</v>
      </c>
      <c r="B457" s="1" t="str">
        <f t="shared" si="9"/>
        <v/>
      </c>
      <c r="C457" s="48" t="str">
        <f>IF('Transfer Definitions'!L55&lt;&gt;"y","",'Population Definitions'!$B$12)</f>
        <v/>
      </c>
      <c r="D457" s="143" t="str">
        <f>IF(NOT('Transfer Definitions'!L55&lt;&gt;"y"),"Number","")</f>
        <v/>
      </c>
      <c r="E457" s="143" t="str">
        <f>IF(NOT('Transfer Definitions'!L55&lt;&gt;"y"),IF(SUMPRODUCT(--(G457:Y457&lt;&gt;""))=0,0,"N.A."),"")</f>
        <v/>
      </c>
      <c r="F457" s="48" t="str">
        <f>IF(NOT('Transfer Definitions'!L55&lt;&gt;"y"),"OR","")</f>
        <v/>
      </c>
    </row>
    <row r="458" spans="1:6" x14ac:dyDescent="0.25">
      <c r="A458" s="48" t="str">
        <f>IF('Transfer Definitions'!M55&lt;&gt;"y","...",'Population Definitions'!$B$6)</f>
        <v>...</v>
      </c>
      <c r="B458" s="1" t="str">
        <f t="shared" si="9"/>
        <v/>
      </c>
      <c r="C458" s="48" t="str">
        <f>IF('Transfer Definitions'!M55&lt;&gt;"y","",'Population Definitions'!$B$13)</f>
        <v/>
      </c>
      <c r="D458" s="143" t="str">
        <f>IF(NOT('Transfer Definitions'!M55&lt;&gt;"y"),"Number","")</f>
        <v/>
      </c>
      <c r="E458" s="143" t="str">
        <f>IF(NOT('Transfer Definitions'!M55&lt;&gt;"y"),IF(SUMPRODUCT(--(G458:Y458&lt;&gt;""))=0,0,"N.A."),"")</f>
        <v/>
      </c>
      <c r="F458" s="48" t="str">
        <f>IF(NOT('Transfer Definitions'!M55&lt;&gt;"y"),"OR","")</f>
        <v/>
      </c>
    </row>
    <row r="459" spans="1:6" x14ac:dyDescent="0.25">
      <c r="A459" s="48" t="str">
        <f>IF('Transfer Definitions'!B56&lt;&gt;"y","...",'Population Definitions'!$B$7)</f>
        <v>...</v>
      </c>
      <c r="B459" s="1" t="str">
        <f t="shared" si="9"/>
        <v/>
      </c>
      <c r="C459" s="48" t="str">
        <f>IF('Transfer Definitions'!B56&lt;&gt;"y","",'Population Definitions'!$B$2)</f>
        <v/>
      </c>
      <c r="D459" s="143" t="str">
        <f>IF(NOT('Transfer Definitions'!B56&lt;&gt;"y"),"Number","")</f>
        <v/>
      </c>
      <c r="E459" s="143" t="str">
        <f>IF(NOT('Transfer Definitions'!B56&lt;&gt;"y"),IF(SUMPRODUCT(--(G459:Y459&lt;&gt;""))=0,0,"N.A."),"")</f>
        <v/>
      </c>
      <c r="F459" s="48" t="str">
        <f>IF(NOT('Transfer Definitions'!B56&lt;&gt;"y"),"OR","")</f>
        <v/>
      </c>
    </row>
    <row r="460" spans="1:6" x14ac:dyDescent="0.25">
      <c r="A460" s="48" t="str">
        <f>IF('Transfer Definitions'!C56&lt;&gt;"y","...",'Population Definitions'!$B$7)</f>
        <v>...</v>
      </c>
      <c r="B460" s="1" t="str">
        <f t="shared" si="9"/>
        <v/>
      </c>
      <c r="C460" s="48" t="str">
        <f>IF('Transfer Definitions'!C56&lt;&gt;"y","",'Population Definitions'!$B$3)</f>
        <v/>
      </c>
      <c r="D460" s="143" t="str">
        <f>IF(NOT('Transfer Definitions'!C56&lt;&gt;"y"),"Number","")</f>
        <v/>
      </c>
      <c r="E460" s="143" t="str">
        <f>IF(NOT('Transfer Definitions'!C56&lt;&gt;"y"),IF(SUMPRODUCT(--(G460:Y460&lt;&gt;""))=0,0,"N.A."),"")</f>
        <v/>
      </c>
      <c r="F460" s="48" t="str">
        <f>IF(NOT('Transfer Definitions'!C56&lt;&gt;"y"),"OR","")</f>
        <v/>
      </c>
    </row>
    <row r="461" spans="1:6" x14ac:dyDescent="0.25">
      <c r="A461" s="48" t="str">
        <f>IF('Transfer Definitions'!D56&lt;&gt;"y","...",'Population Definitions'!$B$7)</f>
        <v>...</v>
      </c>
      <c r="B461" s="1" t="str">
        <f t="shared" si="9"/>
        <v/>
      </c>
      <c r="C461" s="48" t="str">
        <f>IF('Transfer Definitions'!D56&lt;&gt;"y","",'Population Definitions'!$B$4)</f>
        <v/>
      </c>
      <c r="D461" s="143" t="str">
        <f>IF(NOT('Transfer Definitions'!D56&lt;&gt;"y"),"Number","")</f>
        <v/>
      </c>
      <c r="E461" s="143" t="str">
        <f>IF(NOT('Transfer Definitions'!D56&lt;&gt;"y"),IF(SUMPRODUCT(--(G461:Y461&lt;&gt;""))=0,0,"N.A."),"")</f>
        <v/>
      </c>
      <c r="F461" s="48" t="str">
        <f>IF(NOT('Transfer Definitions'!D56&lt;&gt;"y"),"OR","")</f>
        <v/>
      </c>
    </row>
    <row r="462" spans="1:6" x14ac:dyDescent="0.25">
      <c r="A462" s="48" t="str">
        <f>IF('Transfer Definitions'!E56&lt;&gt;"y","...",'Population Definitions'!$B$7)</f>
        <v>...</v>
      </c>
      <c r="B462" s="1" t="str">
        <f t="shared" si="9"/>
        <v/>
      </c>
      <c r="C462" s="48" t="str">
        <f>IF('Transfer Definitions'!E56&lt;&gt;"y","",'Population Definitions'!$B$5)</f>
        <v/>
      </c>
      <c r="D462" s="143" t="str">
        <f>IF(NOT('Transfer Definitions'!E56&lt;&gt;"y"),"Number","")</f>
        <v/>
      </c>
      <c r="E462" s="143" t="str">
        <f>IF(NOT('Transfer Definitions'!E56&lt;&gt;"y"),IF(SUMPRODUCT(--(G462:Y462&lt;&gt;""))=0,0,"N.A."),"")</f>
        <v/>
      </c>
      <c r="F462" s="48" t="str">
        <f>IF(NOT('Transfer Definitions'!E56&lt;&gt;"y"),"OR","")</f>
        <v/>
      </c>
    </row>
    <row r="463" spans="1:6" x14ac:dyDescent="0.25">
      <c r="A463" s="48" t="str">
        <f>IF('Transfer Definitions'!F56&lt;&gt;"y","...",'Population Definitions'!$B$7)</f>
        <v>...</v>
      </c>
      <c r="B463" s="1" t="str">
        <f t="shared" si="9"/>
        <v/>
      </c>
      <c r="C463" s="48" t="str">
        <f>IF('Transfer Definitions'!F56&lt;&gt;"y","",'Population Definitions'!$B$6)</f>
        <v/>
      </c>
      <c r="D463" s="143" t="str">
        <f>IF(NOT('Transfer Definitions'!F56&lt;&gt;"y"),"Number","")</f>
        <v/>
      </c>
      <c r="E463" s="143" t="str">
        <f>IF(NOT('Transfer Definitions'!F56&lt;&gt;"y"),IF(SUMPRODUCT(--(G463:Y463&lt;&gt;""))=0,0,"N.A."),"")</f>
        <v/>
      </c>
      <c r="F463" s="48" t="str">
        <f>IF(NOT('Transfer Definitions'!F56&lt;&gt;"y"),"OR","")</f>
        <v/>
      </c>
    </row>
    <row r="464" spans="1:6" x14ac:dyDescent="0.25">
      <c r="A464" s="48" t="str">
        <f>IF('Transfer Definitions'!H56&lt;&gt;"y","...",'Population Definitions'!$B$7)</f>
        <v>...</v>
      </c>
      <c r="B464" s="1" t="str">
        <f t="shared" si="9"/>
        <v/>
      </c>
      <c r="C464" s="48" t="str">
        <f>IF('Transfer Definitions'!H56&lt;&gt;"y","",'Population Definitions'!$B$8)</f>
        <v/>
      </c>
      <c r="D464" s="143" t="str">
        <f>IF(NOT('Transfer Definitions'!H56&lt;&gt;"y"),"Number","")</f>
        <v/>
      </c>
      <c r="E464" s="143" t="str">
        <f>IF(NOT('Transfer Definitions'!H56&lt;&gt;"y"),IF(SUMPRODUCT(--(G464:Y464&lt;&gt;""))=0,0,"N.A."),"")</f>
        <v/>
      </c>
      <c r="F464" s="48" t="str">
        <f>IF(NOT('Transfer Definitions'!H56&lt;&gt;"y"),"OR","")</f>
        <v/>
      </c>
    </row>
    <row r="465" spans="1:6" x14ac:dyDescent="0.25">
      <c r="A465" s="48" t="str">
        <f>IF('Transfer Definitions'!I56&lt;&gt;"y","...",'Population Definitions'!$B$7)</f>
        <v>...</v>
      </c>
      <c r="B465" s="1" t="str">
        <f t="shared" si="9"/>
        <v/>
      </c>
      <c r="C465" s="48" t="str">
        <f>IF('Transfer Definitions'!I56&lt;&gt;"y","",'Population Definitions'!$B$9)</f>
        <v/>
      </c>
      <c r="D465" s="143" t="str">
        <f>IF(NOT('Transfer Definitions'!I56&lt;&gt;"y"),"Number","")</f>
        <v/>
      </c>
      <c r="E465" s="143" t="str">
        <f>IF(NOT('Transfer Definitions'!I56&lt;&gt;"y"),IF(SUMPRODUCT(--(G465:Y465&lt;&gt;""))=0,0,"N.A."),"")</f>
        <v/>
      </c>
      <c r="F465" s="48" t="str">
        <f>IF(NOT('Transfer Definitions'!I56&lt;&gt;"y"),"OR","")</f>
        <v/>
      </c>
    </row>
    <row r="466" spans="1:6" x14ac:dyDescent="0.25">
      <c r="A466" s="48" t="str">
        <f>IF('Transfer Definitions'!J56&lt;&gt;"y","...",'Population Definitions'!$B$7)</f>
        <v>...</v>
      </c>
      <c r="B466" s="1" t="str">
        <f t="shared" si="9"/>
        <v/>
      </c>
      <c r="C466" s="48" t="str">
        <f>IF('Transfer Definitions'!J56&lt;&gt;"y","",'Population Definitions'!$B$10)</f>
        <v/>
      </c>
      <c r="D466" s="143" t="str">
        <f>IF(NOT('Transfer Definitions'!J56&lt;&gt;"y"),"Number","")</f>
        <v/>
      </c>
      <c r="E466" s="143" t="str">
        <f>IF(NOT('Transfer Definitions'!J56&lt;&gt;"y"),IF(SUMPRODUCT(--(G466:Y466&lt;&gt;""))=0,0,"N.A."),"")</f>
        <v/>
      </c>
      <c r="F466" s="48" t="str">
        <f>IF(NOT('Transfer Definitions'!J56&lt;&gt;"y"),"OR","")</f>
        <v/>
      </c>
    </row>
    <row r="467" spans="1:6" x14ac:dyDescent="0.25">
      <c r="A467" s="48" t="str">
        <f>IF('Transfer Definitions'!K56&lt;&gt;"y","...",'Population Definitions'!$B$7)</f>
        <v>...</v>
      </c>
      <c r="B467" s="1" t="str">
        <f t="shared" si="9"/>
        <v/>
      </c>
      <c r="C467" s="48" t="str">
        <f>IF('Transfer Definitions'!K56&lt;&gt;"y","",'Population Definitions'!$B$11)</f>
        <v/>
      </c>
      <c r="D467" s="143" t="str">
        <f>IF(NOT('Transfer Definitions'!K56&lt;&gt;"y"),"Number","")</f>
        <v/>
      </c>
      <c r="E467" s="143" t="str">
        <f>IF(NOT('Transfer Definitions'!K56&lt;&gt;"y"),IF(SUMPRODUCT(--(G467:Y467&lt;&gt;""))=0,0,"N.A."),"")</f>
        <v/>
      </c>
      <c r="F467" s="48" t="str">
        <f>IF(NOT('Transfer Definitions'!K56&lt;&gt;"y"),"OR","")</f>
        <v/>
      </c>
    </row>
    <row r="468" spans="1:6" x14ac:dyDescent="0.25">
      <c r="A468" s="48" t="str">
        <f>IF('Transfer Definitions'!L56&lt;&gt;"y","...",'Population Definitions'!$B$7)</f>
        <v>...</v>
      </c>
      <c r="B468" s="1" t="str">
        <f t="shared" ref="B468:B531" si="10">IF(C468="","","---&gt;")</f>
        <v/>
      </c>
      <c r="C468" s="48" t="str">
        <f>IF('Transfer Definitions'!L56&lt;&gt;"y","",'Population Definitions'!$B$12)</f>
        <v/>
      </c>
      <c r="D468" s="143" t="str">
        <f>IF(NOT('Transfer Definitions'!L56&lt;&gt;"y"),"Number","")</f>
        <v/>
      </c>
      <c r="E468" s="143" t="str">
        <f>IF(NOT('Transfer Definitions'!L56&lt;&gt;"y"),IF(SUMPRODUCT(--(G468:Y468&lt;&gt;""))=0,0,"N.A."),"")</f>
        <v/>
      </c>
      <c r="F468" s="48" t="str">
        <f>IF(NOT('Transfer Definitions'!L56&lt;&gt;"y"),"OR","")</f>
        <v/>
      </c>
    </row>
    <row r="469" spans="1:6" x14ac:dyDescent="0.25">
      <c r="A469" s="48" t="str">
        <f>IF('Transfer Definitions'!M56&lt;&gt;"y","...",'Population Definitions'!$B$7)</f>
        <v>...</v>
      </c>
      <c r="B469" s="1" t="str">
        <f t="shared" si="10"/>
        <v/>
      </c>
      <c r="C469" s="48" t="str">
        <f>IF('Transfer Definitions'!M56&lt;&gt;"y","",'Population Definitions'!$B$13)</f>
        <v/>
      </c>
      <c r="D469" s="143" t="str">
        <f>IF(NOT('Transfer Definitions'!M56&lt;&gt;"y"),"Number","")</f>
        <v/>
      </c>
      <c r="E469" s="143" t="str">
        <f>IF(NOT('Transfer Definitions'!M56&lt;&gt;"y"),IF(SUMPRODUCT(--(G469:Y469&lt;&gt;""))=0,0,"N.A."),"")</f>
        <v/>
      </c>
      <c r="F469" s="48" t="str">
        <f>IF(NOT('Transfer Definitions'!M56&lt;&gt;"y"),"OR","")</f>
        <v/>
      </c>
    </row>
    <row r="470" spans="1:6" x14ac:dyDescent="0.25">
      <c r="A470" s="48" t="str">
        <f>IF('Transfer Definitions'!B57&lt;&gt;"y","...",'Population Definitions'!$B$8)</f>
        <v>...</v>
      </c>
      <c r="B470" s="1" t="str">
        <f t="shared" si="10"/>
        <v/>
      </c>
      <c r="C470" s="48" t="str">
        <f>IF('Transfer Definitions'!B57&lt;&gt;"y","",'Population Definitions'!$B$2)</f>
        <v/>
      </c>
      <c r="D470" s="143" t="str">
        <f>IF(NOT('Transfer Definitions'!B57&lt;&gt;"y"),"Number","")</f>
        <v/>
      </c>
      <c r="E470" s="143" t="str">
        <f>IF(NOT('Transfer Definitions'!B57&lt;&gt;"y"),IF(SUMPRODUCT(--(G470:Y470&lt;&gt;""))=0,0,"N.A."),"")</f>
        <v/>
      </c>
      <c r="F470" s="48" t="str">
        <f>IF(NOT('Transfer Definitions'!B57&lt;&gt;"y"),"OR","")</f>
        <v/>
      </c>
    </row>
    <row r="471" spans="1:6" x14ac:dyDescent="0.25">
      <c r="A471" s="48" t="str">
        <f>IF('Transfer Definitions'!C57&lt;&gt;"y","...",'Population Definitions'!$B$8)</f>
        <v>...</v>
      </c>
      <c r="B471" s="1" t="str">
        <f t="shared" si="10"/>
        <v/>
      </c>
      <c r="C471" s="48" t="str">
        <f>IF('Transfer Definitions'!C57&lt;&gt;"y","",'Population Definitions'!$B$3)</f>
        <v/>
      </c>
      <c r="D471" s="143" t="str">
        <f>IF(NOT('Transfer Definitions'!C57&lt;&gt;"y"),"Number","")</f>
        <v/>
      </c>
      <c r="E471" s="143" t="str">
        <f>IF(NOT('Transfer Definitions'!C57&lt;&gt;"y"),IF(SUMPRODUCT(--(G471:Y471&lt;&gt;""))=0,0,"N.A."),"")</f>
        <v/>
      </c>
      <c r="F471" s="48" t="str">
        <f>IF(NOT('Transfer Definitions'!C57&lt;&gt;"y"),"OR","")</f>
        <v/>
      </c>
    </row>
    <row r="472" spans="1:6" x14ac:dyDescent="0.25">
      <c r="A472" s="48" t="str">
        <f>IF('Transfer Definitions'!D57&lt;&gt;"y","...",'Population Definitions'!$B$8)</f>
        <v>...</v>
      </c>
      <c r="B472" s="1" t="str">
        <f t="shared" si="10"/>
        <v/>
      </c>
      <c r="C472" s="48" t="str">
        <f>IF('Transfer Definitions'!D57&lt;&gt;"y","",'Population Definitions'!$B$4)</f>
        <v/>
      </c>
      <c r="D472" s="143" t="str">
        <f>IF(NOT('Transfer Definitions'!D57&lt;&gt;"y"),"Number","")</f>
        <v/>
      </c>
      <c r="E472" s="143" t="str">
        <f>IF(NOT('Transfer Definitions'!D57&lt;&gt;"y"),IF(SUMPRODUCT(--(G472:Y472&lt;&gt;""))=0,0,"N.A."),"")</f>
        <v/>
      </c>
      <c r="F472" s="48" t="str">
        <f>IF(NOT('Transfer Definitions'!D57&lt;&gt;"y"),"OR","")</f>
        <v/>
      </c>
    </row>
    <row r="473" spans="1:6" x14ac:dyDescent="0.25">
      <c r="A473" s="48" t="str">
        <f>IF('Transfer Definitions'!E57&lt;&gt;"y","...",'Population Definitions'!$B$8)</f>
        <v>...</v>
      </c>
      <c r="B473" s="1" t="str">
        <f t="shared" si="10"/>
        <v/>
      </c>
      <c r="C473" s="48" t="str">
        <f>IF('Transfer Definitions'!E57&lt;&gt;"y","",'Population Definitions'!$B$5)</f>
        <v/>
      </c>
      <c r="D473" s="143" t="str">
        <f>IF(NOT('Transfer Definitions'!E57&lt;&gt;"y"),"Number","")</f>
        <v/>
      </c>
      <c r="E473" s="143" t="str">
        <f>IF(NOT('Transfer Definitions'!E57&lt;&gt;"y"),IF(SUMPRODUCT(--(G473:Y473&lt;&gt;""))=0,0,"N.A."),"")</f>
        <v/>
      </c>
      <c r="F473" s="48" t="str">
        <f>IF(NOT('Transfer Definitions'!E57&lt;&gt;"y"),"OR","")</f>
        <v/>
      </c>
    </row>
    <row r="474" spans="1:6" x14ac:dyDescent="0.25">
      <c r="A474" s="48" t="str">
        <f>IF('Transfer Definitions'!F57&lt;&gt;"y","...",'Population Definitions'!$B$8)</f>
        <v>...</v>
      </c>
      <c r="B474" s="1" t="str">
        <f t="shared" si="10"/>
        <v/>
      </c>
      <c r="C474" s="48" t="str">
        <f>IF('Transfer Definitions'!F57&lt;&gt;"y","",'Population Definitions'!$B$6)</f>
        <v/>
      </c>
      <c r="D474" s="143" t="str">
        <f>IF(NOT('Transfer Definitions'!F57&lt;&gt;"y"),"Number","")</f>
        <v/>
      </c>
      <c r="E474" s="143" t="str">
        <f>IF(NOT('Transfer Definitions'!F57&lt;&gt;"y"),IF(SUMPRODUCT(--(G474:Y474&lt;&gt;""))=0,0,"N.A."),"")</f>
        <v/>
      </c>
      <c r="F474" s="48" t="str">
        <f>IF(NOT('Transfer Definitions'!F57&lt;&gt;"y"),"OR","")</f>
        <v/>
      </c>
    </row>
    <row r="475" spans="1:6" x14ac:dyDescent="0.25">
      <c r="A475" s="48" t="str">
        <f>IF('Transfer Definitions'!G57&lt;&gt;"y","...",'Population Definitions'!$B$8)</f>
        <v>...</v>
      </c>
      <c r="B475" s="1" t="str">
        <f t="shared" si="10"/>
        <v/>
      </c>
      <c r="C475" s="48" t="str">
        <f>IF('Transfer Definitions'!G57&lt;&gt;"y","",'Population Definitions'!$B$7)</f>
        <v/>
      </c>
      <c r="D475" s="143" t="str">
        <f>IF(NOT('Transfer Definitions'!G57&lt;&gt;"y"),"Number","")</f>
        <v/>
      </c>
      <c r="E475" s="143" t="str">
        <f>IF(NOT('Transfer Definitions'!G57&lt;&gt;"y"),IF(SUMPRODUCT(--(G475:Y475&lt;&gt;""))=0,0,"N.A."),"")</f>
        <v/>
      </c>
      <c r="F475" s="48" t="str">
        <f>IF(NOT('Transfer Definitions'!G57&lt;&gt;"y"),"OR","")</f>
        <v/>
      </c>
    </row>
    <row r="476" spans="1:6" x14ac:dyDescent="0.25">
      <c r="A476" s="48" t="str">
        <f>IF('Transfer Definitions'!I57&lt;&gt;"y","...",'Population Definitions'!$B$8)</f>
        <v>...</v>
      </c>
      <c r="B476" s="1" t="str">
        <f t="shared" si="10"/>
        <v/>
      </c>
      <c r="C476" s="48" t="str">
        <f>IF('Transfer Definitions'!I57&lt;&gt;"y","",'Population Definitions'!$B$9)</f>
        <v/>
      </c>
      <c r="D476" s="143" t="str">
        <f>IF(NOT('Transfer Definitions'!I57&lt;&gt;"y"),"Number","")</f>
        <v/>
      </c>
      <c r="E476" s="143" t="str">
        <f>IF(NOT('Transfer Definitions'!I57&lt;&gt;"y"),IF(SUMPRODUCT(--(G476:Y476&lt;&gt;""))=0,0,"N.A."),"")</f>
        <v/>
      </c>
      <c r="F476" s="48" t="str">
        <f>IF(NOT('Transfer Definitions'!I57&lt;&gt;"y"),"OR","")</f>
        <v/>
      </c>
    </row>
    <row r="477" spans="1:6" x14ac:dyDescent="0.25">
      <c r="A477" s="48" t="str">
        <f>IF('Transfer Definitions'!J57&lt;&gt;"y","...",'Population Definitions'!$B$8)</f>
        <v>...</v>
      </c>
      <c r="B477" s="1" t="str">
        <f t="shared" si="10"/>
        <v/>
      </c>
      <c r="C477" s="48" t="str">
        <f>IF('Transfer Definitions'!J57&lt;&gt;"y","",'Population Definitions'!$B$10)</f>
        <v/>
      </c>
      <c r="D477" s="143" t="str">
        <f>IF(NOT('Transfer Definitions'!J57&lt;&gt;"y"),"Number","")</f>
        <v/>
      </c>
      <c r="E477" s="143" t="str">
        <f>IF(NOT('Transfer Definitions'!J57&lt;&gt;"y"),IF(SUMPRODUCT(--(G477:Y477&lt;&gt;""))=0,0,"N.A."),"")</f>
        <v/>
      </c>
      <c r="F477" s="48" t="str">
        <f>IF(NOT('Transfer Definitions'!J57&lt;&gt;"y"),"OR","")</f>
        <v/>
      </c>
    </row>
    <row r="478" spans="1:6" x14ac:dyDescent="0.25">
      <c r="A478" s="48" t="str">
        <f>IF('Transfer Definitions'!K57&lt;&gt;"y","...",'Population Definitions'!$B$8)</f>
        <v>...</v>
      </c>
      <c r="B478" s="1" t="str">
        <f t="shared" si="10"/>
        <v/>
      </c>
      <c r="C478" s="48" t="str">
        <f>IF('Transfer Definitions'!K57&lt;&gt;"y","",'Population Definitions'!$B$11)</f>
        <v/>
      </c>
      <c r="D478" s="143" t="str">
        <f>IF(NOT('Transfer Definitions'!K57&lt;&gt;"y"),"Number","")</f>
        <v/>
      </c>
      <c r="E478" s="143" t="str">
        <f>IF(NOT('Transfer Definitions'!K57&lt;&gt;"y"),IF(SUMPRODUCT(--(G478:Y478&lt;&gt;""))=0,0,"N.A."),"")</f>
        <v/>
      </c>
      <c r="F478" s="48" t="str">
        <f>IF(NOT('Transfer Definitions'!K57&lt;&gt;"y"),"OR","")</f>
        <v/>
      </c>
    </row>
    <row r="479" spans="1:6" x14ac:dyDescent="0.25">
      <c r="A479" s="48" t="str">
        <f>IF('Transfer Definitions'!L57&lt;&gt;"y","...",'Population Definitions'!$B$8)</f>
        <v>...</v>
      </c>
      <c r="B479" s="1" t="str">
        <f t="shared" si="10"/>
        <v/>
      </c>
      <c r="C479" s="48" t="str">
        <f>IF('Transfer Definitions'!L57&lt;&gt;"y","",'Population Definitions'!$B$12)</f>
        <v/>
      </c>
      <c r="D479" s="143" t="str">
        <f>IF(NOT('Transfer Definitions'!L57&lt;&gt;"y"),"Number","")</f>
        <v/>
      </c>
      <c r="E479" s="143" t="str">
        <f>IF(NOT('Transfer Definitions'!L57&lt;&gt;"y"),IF(SUMPRODUCT(--(G479:Y479&lt;&gt;""))=0,0,"N.A."),"")</f>
        <v/>
      </c>
      <c r="F479" s="48" t="str">
        <f>IF(NOT('Transfer Definitions'!L57&lt;&gt;"y"),"OR","")</f>
        <v/>
      </c>
    </row>
    <row r="480" spans="1:6" x14ac:dyDescent="0.25">
      <c r="A480" s="48" t="str">
        <f>IF('Transfer Definitions'!M57&lt;&gt;"y","...",'Population Definitions'!$B$8)</f>
        <v>...</v>
      </c>
      <c r="B480" s="1" t="str">
        <f t="shared" si="10"/>
        <v/>
      </c>
      <c r="C480" s="48" t="str">
        <f>IF('Transfer Definitions'!M57&lt;&gt;"y","",'Population Definitions'!$B$13)</f>
        <v/>
      </c>
      <c r="D480" s="143" t="str">
        <f>IF(NOT('Transfer Definitions'!M57&lt;&gt;"y"),"Number","")</f>
        <v/>
      </c>
      <c r="E480" s="143" t="str">
        <f>IF(NOT('Transfer Definitions'!M57&lt;&gt;"y"),IF(SUMPRODUCT(--(G480:Y480&lt;&gt;""))=0,0,"N.A."),"")</f>
        <v/>
      </c>
      <c r="F480" s="48" t="str">
        <f>IF(NOT('Transfer Definitions'!M57&lt;&gt;"y"),"OR","")</f>
        <v/>
      </c>
    </row>
    <row r="481" spans="1:6" x14ac:dyDescent="0.25">
      <c r="A481" s="48" t="str">
        <f>IF('Transfer Definitions'!B58&lt;&gt;"y","...",'Population Definitions'!$B$9)</f>
        <v>...</v>
      </c>
      <c r="B481" s="1" t="str">
        <f t="shared" si="10"/>
        <v/>
      </c>
      <c r="C481" s="48" t="str">
        <f>IF('Transfer Definitions'!B58&lt;&gt;"y","",'Population Definitions'!$B$2)</f>
        <v/>
      </c>
      <c r="D481" s="143" t="str">
        <f>IF(NOT('Transfer Definitions'!B58&lt;&gt;"y"),"Number","")</f>
        <v/>
      </c>
      <c r="E481" s="143" t="str">
        <f>IF(NOT('Transfer Definitions'!B58&lt;&gt;"y"),IF(SUMPRODUCT(--(G481:Y481&lt;&gt;""))=0,0,"N.A."),"")</f>
        <v/>
      </c>
      <c r="F481" s="48" t="str">
        <f>IF(NOT('Transfer Definitions'!B58&lt;&gt;"y"),"OR","")</f>
        <v/>
      </c>
    </row>
    <row r="482" spans="1:6" x14ac:dyDescent="0.25">
      <c r="A482" s="48" t="str">
        <f>IF('Transfer Definitions'!C58&lt;&gt;"y","...",'Population Definitions'!$B$9)</f>
        <v>...</v>
      </c>
      <c r="B482" s="1" t="str">
        <f t="shared" si="10"/>
        <v/>
      </c>
      <c r="C482" s="48" t="str">
        <f>IF('Transfer Definitions'!C58&lt;&gt;"y","",'Population Definitions'!$B$3)</f>
        <v/>
      </c>
      <c r="D482" s="143" t="str">
        <f>IF(NOT('Transfer Definitions'!C58&lt;&gt;"y"),"Number","")</f>
        <v/>
      </c>
      <c r="E482" s="143" t="str">
        <f>IF(NOT('Transfer Definitions'!C58&lt;&gt;"y"),IF(SUMPRODUCT(--(G482:Y482&lt;&gt;""))=0,0,"N.A."),"")</f>
        <v/>
      </c>
      <c r="F482" s="48" t="str">
        <f>IF(NOT('Transfer Definitions'!C58&lt;&gt;"y"),"OR","")</f>
        <v/>
      </c>
    </row>
    <row r="483" spans="1:6" x14ac:dyDescent="0.25">
      <c r="A483" s="48" t="str">
        <f>IF('Transfer Definitions'!D58&lt;&gt;"y","...",'Population Definitions'!$B$9)</f>
        <v>...</v>
      </c>
      <c r="B483" s="1" t="str">
        <f t="shared" si="10"/>
        <v/>
      </c>
      <c r="C483" s="48" t="str">
        <f>IF('Transfer Definitions'!D58&lt;&gt;"y","",'Population Definitions'!$B$4)</f>
        <v/>
      </c>
      <c r="D483" s="143" t="str">
        <f>IF(NOT('Transfer Definitions'!D58&lt;&gt;"y"),"Number","")</f>
        <v/>
      </c>
      <c r="E483" s="143" t="str">
        <f>IF(NOT('Transfer Definitions'!D58&lt;&gt;"y"),IF(SUMPRODUCT(--(G483:Y483&lt;&gt;""))=0,0,"N.A."),"")</f>
        <v/>
      </c>
      <c r="F483" s="48" t="str">
        <f>IF(NOT('Transfer Definitions'!D58&lt;&gt;"y"),"OR","")</f>
        <v/>
      </c>
    </row>
    <row r="484" spans="1:6" x14ac:dyDescent="0.25">
      <c r="A484" s="48" t="str">
        <f>IF('Transfer Definitions'!E58&lt;&gt;"y","...",'Population Definitions'!$B$9)</f>
        <v>...</v>
      </c>
      <c r="B484" s="1" t="str">
        <f t="shared" si="10"/>
        <v/>
      </c>
      <c r="C484" s="48" t="str">
        <f>IF('Transfer Definitions'!E58&lt;&gt;"y","",'Population Definitions'!$B$5)</f>
        <v/>
      </c>
      <c r="D484" s="143" t="str">
        <f>IF(NOT('Transfer Definitions'!E58&lt;&gt;"y"),"Number","")</f>
        <v/>
      </c>
      <c r="E484" s="143" t="str">
        <f>IF(NOT('Transfer Definitions'!E58&lt;&gt;"y"),IF(SUMPRODUCT(--(G484:Y484&lt;&gt;""))=0,0,"N.A."),"")</f>
        <v/>
      </c>
      <c r="F484" s="48" t="str">
        <f>IF(NOT('Transfer Definitions'!E58&lt;&gt;"y"),"OR","")</f>
        <v/>
      </c>
    </row>
    <row r="485" spans="1:6" x14ac:dyDescent="0.25">
      <c r="A485" s="48" t="str">
        <f>IF('Transfer Definitions'!F58&lt;&gt;"y","...",'Population Definitions'!$B$9)</f>
        <v>...</v>
      </c>
      <c r="B485" s="1" t="str">
        <f t="shared" si="10"/>
        <v/>
      </c>
      <c r="C485" s="48" t="str">
        <f>IF('Transfer Definitions'!F58&lt;&gt;"y","",'Population Definitions'!$B$6)</f>
        <v/>
      </c>
      <c r="D485" s="143" t="str">
        <f>IF(NOT('Transfer Definitions'!F58&lt;&gt;"y"),"Number","")</f>
        <v/>
      </c>
      <c r="E485" s="143" t="str">
        <f>IF(NOT('Transfer Definitions'!F58&lt;&gt;"y"),IF(SUMPRODUCT(--(G485:Y485&lt;&gt;""))=0,0,"N.A."),"")</f>
        <v/>
      </c>
      <c r="F485" s="48" t="str">
        <f>IF(NOT('Transfer Definitions'!F58&lt;&gt;"y"),"OR","")</f>
        <v/>
      </c>
    </row>
    <row r="486" spans="1:6" x14ac:dyDescent="0.25">
      <c r="A486" s="48" t="str">
        <f>IF('Transfer Definitions'!G58&lt;&gt;"y","...",'Population Definitions'!$B$9)</f>
        <v>...</v>
      </c>
      <c r="B486" s="1" t="str">
        <f t="shared" si="10"/>
        <v/>
      </c>
      <c r="C486" s="48" t="str">
        <f>IF('Transfer Definitions'!G58&lt;&gt;"y","",'Population Definitions'!$B$7)</f>
        <v/>
      </c>
      <c r="D486" s="143" t="str">
        <f>IF(NOT('Transfer Definitions'!G58&lt;&gt;"y"),"Number","")</f>
        <v/>
      </c>
      <c r="E486" s="143" t="str">
        <f>IF(NOT('Transfer Definitions'!G58&lt;&gt;"y"),IF(SUMPRODUCT(--(G486:Y486&lt;&gt;""))=0,0,"N.A."),"")</f>
        <v/>
      </c>
      <c r="F486" s="48" t="str">
        <f>IF(NOT('Transfer Definitions'!G58&lt;&gt;"y"),"OR","")</f>
        <v/>
      </c>
    </row>
    <row r="487" spans="1:6" x14ac:dyDescent="0.25">
      <c r="A487" s="48" t="str">
        <f>IF('Transfer Definitions'!H58&lt;&gt;"y","...",'Population Definitions'!$B$9)</f>
        <v>...</v>
      </c>
      <c r="B487" s="1" t="str">
        <f t="shared" si="10"/>
        <v/>
      </c>
      <c r="C487" s="48" t="str">
        <f>IF('Transfer Definitions'!H58&lt;&gt;"y","",'Population Definitions'!$B$8)</f>
        <v/>
      </c>
      <c r="D487" s="143" t="str">
        <f>IF(NOT('Transfer Definitions'!H58&lt;&gt;"y"),"Number","")</f>
        <v/>
      </c>
      <c r="E487" s="143" t="str">
        <f>IF(NOT('Transfer Definitions'!H58&lt;&gt;"y"),IF(SUMPRODUCT(--(G487:Y487&lt;&gt;""))=0,0,"N.A."),"")</f>
        <v/>
      </c>
      <c r="F487" s="48" t="str">
        <f>IF(NOT('Transfer Definitions'!H58&lt;&gt;"y"),"OR","")</f>
        <v/>
      </c>
    </row>
    <row r="488" spans="1:6" x14ac:dyDescent="0.25">
      <c r="A488" s="48" t="str">
        <f>IF('Transfer Definitions'!J58&lt;&gt;"y","...",'Population Definitions'!$B$9)</f>
        <v>...</v>
      </c>
      <c r="B488" s="1" t="str">
        <f t="shared" si="10"/>
        <v/>
      </c>
      <c r="C488" s="48" t="str">
        <f>IF('Transfer Definitions'!J58&lt;&gt;"y","",'Population Definitions'!$B$10)</f>
        <v/>
      </c>
      <c r="D488" s="143" t="str">
        <f>IF(NOT('Transfer Definitions'!J58&lt;&gt;"y"),"Number","")</f>
        <v/>
      </c>
      <c r="E488" s="143" t="str">
        <f>IF(NOT('Transfer Definitions'!J58&lt;&gt;"y"),IF(SUMPRODUCT(--(G488:Y488&lt;&gt;""))=0,0,"N.A."),"")</f>
        <v/>
      </c>
      <c r="F488" s="48" t="str">
        <f>IF(NOT('Transfer Definitions'!J58&lt;&gt;"y"),"OR","")</f>
        <v/>
      </c>
    </row>
    <row r="489" spans="1:6" x14ac:dyDescent="0.25">
      <c r="A489" s="48" t="str">
        <f>IF('Transfer Definitions'!K58&lt;&gt;"y","...",'Population Definitions'!$B$9)</f>
        <v>...</v>
      </c>
      <c r="B489" s="1" t="str">
        <f t="shared" si="10"/>
        <v/>
      </c>
      <c r="C489" s="48" t="str">
        <f>IF('Transfer Definitions'!K58&lt;&gt;"y","",'Population Definitions'!$B$11)</f>
        <v/>
      </c>
      <c r="D489" s="143" t="str">
        <f>IF(NOT('Transfer Definitions'!K58&lt;&gt;"y"),"Number","")</f>
        <v/>
      </c>
      <c r="E489" s="143" t="str">
        <f>IF(NOT('Transfer Definitions'!K58&lt;&gt;"y"),IF(SUMPRODUCT(--(G489:Y489&lt;&gt;""))=0,0,"N.A."),"")</f>
        <v/>
      </c>
      <c r="F489" s="48" t="str">
        <f>IF(NOT('Transfer Definitions'!K58&lt;&gt;"y"),"OR","")</f>
        <v/>
      </c>
    </row>
    <row r="490" spans="1:6" x14ac:dyDescent="0.25">
      <c r="A490" s="48" t="str">
        <f>IF('Transfer Definitions'!L58&lt;&gt;"y","...",'Population Definitions'!$B$9)</f>
        <v>...</v>
      </c>
      <c r="B490" s="1" t="str">
        <f t="shared" si="10"/>
        <v/>
      </c>
      <c r="C490" s="48" t="str">
        <f>IF('Transfer Definitions'!L58&lt;&gt;"y","",'Population Definitions'!$B$12)</f>
        <v/>
      </c>
      <c r="D490" s="143" t="str">
        <f>IF(NOT('Transfer Definitions'!L58&lt;&gt;"y"),"Number","")</f>
        <v/>
      </c>
      <c r="E490" s="143" t="str">
        <f>IF(NOT('Transfer Definitions'!L58&lt;&gt;"y"),IF(SUMPRODUCT(--(G490:Y490&lt;&gt;""))=0,0,"N.A."),"")</f>
        <v/>
      </c>
      <c r="F490" s="48" t="str">
        <f>IF(NOT('Transfer Definitions'!L58&lt;&gt;"y"),"OR","")</f>
        <v/>
      </c>
    </row>
    <row r="491" spans="1:6" x14ac:dyDescent="0.25">
      <c r="A491" s="48" t="str">
        <f>IF('Transfer Definitions'!M58&lt;&gt;"y","...",'Population Definitions'!$B$9)</f>
        <v>...</v>
      </c>
      <c r="B491" s="1" t="str">
        <f t="shared" si="10"/>
        <v/>
      </c>
      <c r="C491" s="48" t="str">
        <f>IF('Transfer Definitions'!M58&lt;&gt;"y","",'Population Definitions'!$B$13)</f>
        <v/>
      </c>
      <c r="D491" s="143" t="str">
        <f>IF(NOT('Transfer Definitions'!M58&lt;&gt;"y"),"Number","")</f>
        <v/>
      </c>
      <c r="E491" s="143" t="str">
        <f>IF(NOT('Transfer Definitions'!M58&lt;&gt;"y"),IF(SUMPRODUCT(--(G491:Y491&lt;&gt;""))=0,0,"N.A."),"")</f>
        <v/>
      </c>
      <c r="F491" s="48" t="str">
        <f>IF(NOT('Transfer Definitions'!M58&lt;&gt;"y"),"OR","")</f>
        <v/>
      </c>
    </row>
    <row r="492" spans="1:6" x14ac:dyDescent="0.25">
      <c r="A492" s="48" t="str">
        <f>IF('Transfer Definitions'!B59&lt;&gt;"y","...",'Population Definitions'!$B$10)</f>
        <v>...</v>
      </c>
      <c r="B492" s="1" t="str">
        <f t="shared" si="10"/>
        <v/>
      </c>
      <c r="C492" s="48" t="str">
        <f>IF('Transfer Definitions'!B59&lt;&gt;"y","",'Population Definitions'!$B$2)</f>
        <v/>
      </c>
      <c r="D492" s="143" t="str">
        <f>IF(NOT('Transfer Definitions'!B59&lt;&gt;"y"),"Number","")</f>
        <v/>
      </c>
      <c r="E492" s="143" t="str">
        <f>IF(NOT('Transfer Definitions'!B59&lt;&gt;"y"),IF(SUMPRODUCT(--(G492:Y492&lt;&gt;""))=0,0,"N.A."),"")</f>
        <v/>
      </c>
      <c r="F492" s="48" t="str">
        <f>IF(NOT('Transfer Definitions'!B59&lt;&gt;"y"),"OR","")</f>
        <v/>
      </c>
    </row>
    <row r="493" spans="1:6" x14ac:dyDescent="0.25">
      <c r="A493" s="48" t="str">
        <f>IF('Transfer Definitions'!C59&lt;&gt;"y","...",'Population Definitions'!$B$10)</f>
        <v>...</v>
      </c>
      <c r="B493" s="1" t="str">
        <f t="shared" si="10"/>
        <v/>
      </c>
      <c r="C493" s="48" t="str">
        <f>IF('Transfer Definitions'!C59&lt;&gt;"y","",'Population Definitions'!$B$3)</f>
        <v/>
      </c>
      <c r="D493" s="143" t="str">
        <f>IF(NOT('Transfer Definitions'!C59&lt;&gt;"y"),"Number","")</f>
        <v/>
      </c>
      <c r="E493" s="143" t="str">
        <f>IF(NOT('Transfer Definitions'!C59&lt;&gt;"y"),IF(SUMPRODUCT(--(G493:Y493&lt;&gt;""))=0,0,"N.A."),"")</f>
        <v/>
      </c>
      <c r="F493" s="48" t="str">
        <f>IF(NOT('Transfer Definitions'!C59&lt;&gt;"y"),"OR","")</f>
        <v/>
      </c>
    </row>
    <row r="494" spans="1:6" x14ac:dyDescent="0.25">
      <c r="A494" s="48" t="str">
        <f>IF('Transfer Definitions'!D59&lt;&gt;"y","...",'Population Definitions'!$B$10)</f>
        <v>...</v>
      </c>
      <c r="B494" s="1" t="str">
        <f t="shared" si="10"/>
        <v/>
      </c>
      <c r="C494" s="48" t="str">
        <f>IF('Transfer Definitions'!D59&lt;&gt;"y","",'Population Definitions'!$B$4)</f>
        <v/>
      </c>
      <c r="D494" s="143" t="str">
        <f>IF(NOT('Transfer Definitions'!D59&lt;&gt;"y"),"Number","")</f>
        <v/>
      </c>
      <c r="E494" s="143" t="str">
        <f>IF(NOT('Transfer Definitions'!D59&lt;&gt;"y"),IF(SUMPRODUCT(--(G494:Y494&lt;&gt;""))=0,0,"N.A."),"")</f>
        <v/>
      </c>
      <c r="F494" s="48" t="str">
        <f>IF(NOT('Transfer Definitions'!D59&lt;&gt;"y"),"OR","")</f>
        <v/>
      </c>
    </row>
    <row r="495" spans="1:6" x14ac:dyDescent="0.25">
      <c r="A495" s="48" t="str">
        <f>IF('Transfer Definitions'!E59&lt;&gt;"y","...",'Population Definitions'!$B$10)</f>
        <v>...</v>
      </c>
      <c r="B495" s="1" t="str">
        <f t="shared" si="10"/>
        <v/>
      </c>
      <c r="C495" s="48" t="str">
        <f>IF('Transfer Definitions'!E59&lt;&gt;"y","",'Population Definitions'!$B$5)</f>
        <v/>
      </c>
      <c r="D495" s="143" t="str">
        <f>IF(NOT('Transfer Definitions'!E59&lt;&gt;"y"),"Number","")</f>
        <v/>
      </c>
      <c r="E495" s="143" t="str">
        <f>IF(NOT('Transfer Definitions'!E59&lt;&gt;"y"),IF(SUMPRODUCT(--(G495:Y495&lt;&gt;""))=0,0,"N.A."),"")</f>
        <v/>
      </c>
      <c r="F495" s="48" t="str">
        <f>IF(NOT('Transfer Definitions'!E59&lt;&gt;"y"),"OR","")</f>
        <v/>
      </c>
    </row>
    <row r="496" spans="1:6" x14ac:dyDescent="0.25">
      <c r="A496" s="48" t="str">
        <f>IF('Transfer Definitions'!F59&lt;&gt;"y","...",'Population Definitions'!$B$10)</f>
        <v>...</v>
      </c>
      <c r="B496" s="1" t="str">
        <f t="shared" si="10"/>
        <v/>
      </c>
      <c r="C496" s="48" t="str">
        <f>IF('Transfer Definitions'!F59&lt;&gt;"y","",'Population Definitions'!$B$6)</f>
        <v/>
      </c>
      <c r="D496" s="143" t="str">
        <f>IF(NOT('Transfer Definitions'!F59&lt;&gt;"y"),"Number","")</f>
        <v/>
      </c>
      <c r="E496" s="143" t="str">
        <f>IF(NOT('Transfer Definitions'!F59&lt;&gt;"y"),IF(SUMPRODUCT(--(G496:Y496&lt;&gt;""))=0,0,"N.A."),"")</f>
        <v/>
      </c>
      <c r="F496" s="48" t="str">
        <f>IF(NOT('Transfer Definitions'!F59&lt;&gt;"y"),"OR","")</f>
        <v/>
      </c>
    </row>
    <row r="497" spans="1:6" x14ac:dyDescent="0.25">
      <c r="A497" s="48" t="str">
        <f>IF('Transfer Definitions'!G59&lt;&gt;"y","...",'Population Definitions'!$B$10)</f>
        <v>...</v>
      </c>
      <c r="B497" s="1" t="str">
        <f t="shared" si="10"/>
        <v/>
      </c>
      <c r="C497" s="48" t="str">
        <f>IF('Transfer Definitions'!G59&lt;&gt;"y","",'Population Definitions'!$B$7)</f>
        <v/>
      </c>
      <c r="D497" s="143" t="str">
        <f>IF(NOT('Transfer Definitions'!G59&lt;&gt;"y"),"Number","")</f>
        <v/>
      </c>
      <c r="E497" s="143" t="str">
        <f>IF(NOT('Transfer Definitions'!G59&lt;&gt;"y"),IF(SUMPRODUCT(--(G497:Y497&lt;&gt;""))=0,0,"N.A."),"")</f>
        <v/>
      </c>
      <c r="F497" s="48" t="str">
        <f>IF(NOT('Transfer Definitions'!G59&lt;&gt;"y"),"OR","")</f>
        <v/>
      </c>
    </row>
    <row r="498" spans="1:6" x14ac:dyDescent="0.25">
      <c r="A498" s="48" t="str">
        <f>IF('Transfer Definitions'!H59&lt;&gt;"y","...",'Population Definitions'!$B$10)</f>
        <v>...</v>
      </c>
      <c r="B498" s="1" t="str">
        <f t="shared" si="10"/>
        <v/>
      </c>
      <c r="C498" s="48" t="str">
        <f>IF('Transfer Definitions'!H59&lt;&gt;"y","",'Population Definitions'!$B$8)</f>
        <v/>
      </c>
      <c r="D498" s="143" t="str">
        <f>IF(NOT('Transfer Definitions'!H59&lt;&gt;"y"),"Number","")</f>
        <v/>
      </c>
      <c r="E498" s="143" t="str">
        <f>IF(NOT('Transfer Definitions'!H59&lt;&gt;"y"),IF(SUMPRODUCT(--(G498:Y498&lt;&gt;""))=0,0,"N.A."),"")</f>
        <v/>
      </c>
      <c r="F498" s="48" t="str">
        <f>IF(NOT('Transfer Definitions'!H59&lt;&gt;"y"),"OR","")</f>
        <v/>
      </c>
    </row>
    <row r="499" spans="1:6" x14ac:dyDescent="0.25">
      <c r="A499" s="48" t="str">
        <f>IF('Transfer Definitions'!I59&lt;&gt;"y","...",'Population Definitions'!$B$10)</f>
        <v>...</v>
      </c>
      <c r="B499" s="1" t="str">
        <f t="shared" si="10"/>
        <v/>
      </c>
      <c r="C499" s="48" t="str">
        <f>IF('Transfer Definitions'!I59&lt;&gt;"y","",'Population Definitions'!$B$9)</f>
        <v/>
      </c>
      <c r="D499" s="143" t="str">
        <f>IF(NOT('Transfer Definitions'!I59&lt;&gt;"y"),"Number","")</f>
        <v/>
      </c>
      <c r="E499" s="143" t="str">
        <f>IF(NOT('Transfer Definitions'!I59&lt;&gt;"y"),IF(SUMPRODUCT(--(G499:Y499&lt;&gt;""))=0,0,"N.A."),"")</f>
        <v/>
      </c>
      <c r="F499" s="48" t="str">
        <f>IF(NOT('Transfer Definitions'!I59&lt;&gt;"y"),"OR","")</f>
        <v/>
      </c>
    </row>
    <row r="500" spans="1:6" x14ac:dyDescent="0.25">
      <c r="A500" s="48" t="str">
        <f>IF('Transfer Definitions'!K59&lt;&gt;"y","...",'Population Definitions'!$B$10)</f>
        <v>...</v>
      </c>
      <c r="B500" s="1" t="str">
        <f t="shared" si="10"/>
        <v/>
      </c>
      <c r="C500" s="48" t="str">
        <f>IF('Transfer Definitions'!K59&lt;&gt;"y","",'Population Definitions'!$B$11)</f>
        <v/>
      </c>
      <c r="D500" s="143" t="str">
        <f>IF(NOT('Transfer Definitions'!K59&lt;&gt;"y"),"Number","")</f>
        <v/>
      </c>
      <c r="E500" s="143" t="str">
        <f>IF(NOT('Transfer Definitions'!K59&lt;&gt;"y"),IF(SUMPRODUCT(--(G500:Y500&lt;&gt;""))=0,0,"N.A."),"")</f>
        <v/>
      </c>
      <c r="F500" s="48" t="str">
        <f>IF(NOT('Transfer Definitions'!K59&lt;&gt;"y"),"OR","")</f>
        <v/>
      </c>
    </row>
    <row r="501" spans="1:6" x14ac:dyDescent="0.25">
      <c r="A501" s="48" t="str">
        <f>IF('Transfer Definitions'!L59&lt;&gt;"y","...",'Population Definitions'!$B$10)</f>
        <v>...</v>
      </c>
      <c r="B501" s="1" t="str">
        <f t="shared" si="10"/>
        <v/>
      </c>
      <c r="C501" s="48" t="str">
        <f>IF('Transfer Definitions'!L59&lt;&gt;"y","",'Population Definitions'!$B$12)</f>
        <v/>
      </c>
      <c r="D501" s="143" t="str">
        <f>IF(NOT('Transfer Definitions'!L59&lt;&gt;"y"),"Number","")</f>
        <v/>
      </c>
      <c r="E501" s="143" t="str">
        <f>IF(NOT('Transfer Definitions'!L59&lt;&gt;"y"),IF(SUMPRODUCT(--(G501:Y501&lt;&gt;""))=0,0,"N.A."),"")</f>
        <v/>
      </c>
      <c r="F501" s="48" t="str">
        <f>IF(NOT('Transfer Definitions'!L59&lt;&gt;"y"),"OR","")</f>
        <v/>
      </c>
    </row>
    <row r="502" spans="1:6" x14ac:dyDescent="0.25">
      <c r="A502" s="48" t="str">
        <f>IF('Transfer Definitions'!M59&lt;&gt;"y","...",'Population Definitions'!$B$10)</f>
        <v>...</v>
      </c>
      <c r="B502" s="1" t="str">
        <f t="shared" si="10"/>
        <v/>
      </c>
      <c r="C502" s="48" t="str">
        <f>IF('Transfer Definitions'!M59&lt;&gt;"y","",'Population Definitions'!$B$13)</f>
        <v/>
      </c>
      <c r="D502" s="143" t="str">
        <f>IF(NOT('Transfer Definitions'!M59&lt;&gt;"y"),"Number","")</f>
        <v/>
      </c>
      <c r="E502" s="143" t="str">
        <f>IF(NOT('Transfer Definitions'!M59&lt;&gt;"y"),IF(SUMPRODUCT(--(G502:Y502&lt;&gt;""))=0,0,"N.A."),"")</f>
        <v/>
      </c>
      <c r="F502" s="48" t="str">
        <f>IF(NOT('Transfer Definitions'!M59&lt;&gt;"y"),"OR","")</f>
        <v/>
      </c>
    </row>
    <row r="503" spans="1:6" x14ac:dyDescent="0.25">
      <c r="A503" s="48" t="str">
        <f>IF('Transfer Definitions'!B60&lt;&gt;"y","...",'Population Definitions'!$B$11)</f>
        <v>...</v>
      </c>
      <c r="B503" s="1" t="str">
        <f t="shared" si="10"/>
        <v/>
      </c>
      <c r="C503" s="48" t="str">
        <f>IF('Transfer Definitions'!B60&lt;&gt;"y","",'Population Definitions'!$B$2)</f>
        <v/>
      </c>
      <c r="D503" s="143" t="str">
        <f>IF(NOT('Transfer Definitions'!B60&lt;&gt;"y"),"Number","")</f>
        <v/>
      </c>
      <c r="E503" s="143" t="str">
        <f>IF(NOT('Transfer Definitions'!B60&lt;&gt;"y"),IF(SUMPRODUCT(--(G503:Y503&lt;&gt;""))=0,0,"N.A."),"")</f>
        <v/>
      </c>
      <c r="F503" s="48" t="str">
        <f>IF(NOT('Transfer Definitions'!B60&lt;&gt;"y"),"OR","")</f>
        <v/>
      </c>
    </row>
    <row r="504" spans="1:6" x14ac:dyDescent="0.25">
      <c r="A504" s="48" t="str">
        <f>IF('Transfer Definitions'!C60&lt;&gt;"y","...",'Population Definitions'!$B$11)</f>
        <v>...</v>
      </c>
      <c r="B504" s="1" t="str">
        <f t="shared" si="10"/>
        <v/>
      </c>
      <c r="C504" s="48" t="str">
        <f>IF('Transfer Definitions'!C60&lt;&gt;"y","",'Population Definitions'!$B$3)</f>
        <v/>
      </c>
      <c r="D504" s="143" t="str">
        <f>IF(NOT('Transfer Definitions'!C60&lt;&gt;"y"),"Number","")</f>
        <v/>
      </c>
      <c r="E504" s="143" t="str">
        <f>IF(NOT('Transfer Definitions'!C60&lt;&gt;"y"),IF(SUMPRODUCT(--(G504:Y504&lt;&gt;""))=0,0,"N.A."),"")</f>
        <v/>
      </c>
      <c r="F504" s="48" t="str">
        <f>IF(NOT('Transfer Definitions'!C60&lt;&gt;"y"),"OR","")</f>
        <v/>
      </c>
    </row>
    <row r="505" spans="1:6" x14ac:dyDescent="0.25">
      <c r="A505" s="48" t="str">
        <f>IF('Transfer Definitions'!D60&lt;&gt;"y","...",'Population Definitions'!$B$11)</f>
        <v>...</v>
      </c>
      <c r="B505" s="1" t="str">
        <f t="shared" si="10"/>
        <v/>
      </c>
      <c r="C505" s="48" t="str">
        <f>IF('Transfer Definitions'!D60&lt;&gt;"y","",'Population Definitions'!$B$4)</f>
        <v/>
      </c>
      <c r="D505" s="143" t="str">
        <f>IF(NOT('Transfer Definitions'!D60&lt;&gt;"y"),"Number","")</f>
        <v/>
      </c>
      <c r="E505" s="143" t="str">
        <f>IF(NOT('Transfer Definitions'!D60&lt;&gt;"y"),IF(SUMPRODUCT(--(G505:Y505&lt;&gt;""))=0,0,"N.A."),"")</f>
        <v/>
      </c>
      <c r="F505" s="48" t="str">
        <f>IF(NOT('Transfer Definitions'!D60&lt;&gt;"y"),"OR","")</f>
        <v/>
      </c>
    </row>
    <row r="506" spans="1:6" x14ac:dyDescent="0.25">
      <c r="A506" s="48" t="str">
        <f>IF('Transfer Definitions'!E60&lt;&gt;"y","...",'Population Definitions'!$B$11)</f>
        <v>...</v>
      </c>
      <c r="B506" s="1" t="str">
        <f t="shared" si="10"/>
        <v/>
      </c>
      <c r="C506" s="48" t="str">
        <f>IF('Transfer Definitions'!E60&lt;&gt;"y","",'Population Definitions'!$B$5)</f>
        <v/>
      </c>
      <c r="D506" s="143" t="str">
        <f>IF(NOT('Transfer Definitions'!E60&lt;&gt;"y"),"Number","")</f>
        <v/>
      </c>
      <c r="E506" s="143" t="str">
        <f>IF(NOT('Transfer Definitions'!E60&lt;&gt;"y"),IF(SUMPRODUCT(--(G506:Y506&lt;&gt;""))=0,0,"N.A."),"")</f>
        <v/>
      </c>
      <c r="F506" s="48" t="str">
        <f>IF(NOT('Transfer Definitions'!E60&lt;&gt;"y"),"OR","")</f>
        <v/>
      </c>
    </row>
    <row r="507" spans="1:6" x14ac:dyDescent="0.25">
      <c r="A507" s="48" t="str">
        <f>IF('Transfer Definitions'!F60&lt;&gt;"y","...",'Population Definitions'!$B$11)</f>
        <v>...</v>
      </c>
      <c r="B507" s="1" t="str">
        <f t="shared" si="10"/>
        <v/>
      </c>
      <c r="C507" s="48" t="str">
        <f>IF('Transfer Definitions'!F60&lt;&gt;"y","",'Population Definitions'!$B$6)</f>
        <v/>
      </c>
      <c r="D507" s="143" t="str">
        <f>IF(NOT('Transfer Definitions'!F60&lt;&gt;"y"),"Number","")</f>
        <v/>
      </c>
      <c r="E507" s="143" t="str">
        <f>IF(NOT('Transfer Definitions'!F60&lt;&gt;"y"),IF(SUMPRODUCT(--(G507:Y507&lt;&gt;""))=0,0,"N.A."),"")</f>
        <v/>
      </c>
      <c r="F507" s="48" t="str">
        <f>IF(NOT('Transfer Definitions'!F60&lt;&gt;"y"),"OR","")</f>
        <v/>
      </c>
    </row>
    <row r="508" spans="1:6" x14ac:dyDescent="0.25">
      <c r="A508" s="48" t="str">
        <f>IF('Transfer Definitions'!G60&lt;&gt;"y","...",'Population Definitions'!$B$11)</f>
        <v>...</v>
      </c>
      <c r="B508" s="1" t="str">
        <f t="shared" si="10"/>
        <v/>
      </c>
      <c r="C508" s="48" t="str">
        <f>IF('Transfer Definitions'!G60&lt;&gt;"y","",'Population Definitions'!$B$7)</f>
        <v/>
      </c>
      <c r="D508" s="143" t="str">
        <f>IF(NOT('Transfer Definitions'!G60&lt;&gt;"y"),"Number","")</f>
        <v/>
      </c>
      <c r="E508" s="143" t="str">
        <f>IF(NOT('Transfer Definitions'!G60&lt;&gt;"y"),IF(SUMPRODUCT(--(G508:Y508&lt;&gt;""))=0,0,"N.A."),"")</f>
        <v/>
      </c>
      <c r="F508" s="48" t="str">
        <f>IF(NOT('Transfer Definitions'!G60&lt;&gt;"y"),"OR","")</f>
        <v/>
      </c>
    </row>
    <row r="509" spans="1:6" x14ac:dyDescent="0.25">
      <c r="A509" s="48" t="str">
        <f>IF('Transfer Definitions'!H60&lt;&gt;"y","...",'Population Definitions'!$B$11)</f>
        <v>...</v>
      </c>
      <c r="B509" s="1" t="str">
        <f t="shared" si="10"/>
        <v/>
      </c>
      <c r="C509" s="48" t="str">
        <f>IF('Transfer Definitions'!H60&lt;&gt;"y","",'Population Definitions'!$B$8)</f>
        <v/>
      </c>
      <c r="D509" s="143" t="str">
        <f>IF(NOT('Transfer Definitions'!H60&lt;&gt;"y"),"Number","")</f>
        <v/>
      </c>
      <c r="E509" s="143" t="str">
        <f>IF(NOT('Transfer Definitions'!H60&lt;&gt;"y"),IF(SUMPRODUCT(--(G509:Y509&lt;&gt;""))=0,0,"N.A."),"")</f>
        <v/>
      </c>
      <c r="F509" s="48" t="str">
        <f>IF(NOT('Transfer Definitions'!H60&lt;&gt;"y"),"OR","")</f>
        <v/>
      </c>
    </row>
    <row r="510" spans="1:6" x14ac:dyDescent="0.25">
      <c r="A510" s="48" t="str">
        <f>IF('Transfer Definitions'!I60&lt;&gt;"y","...",'Population Definitions'!$B$11)</f>
        <v>...</v>
      </c>
      <c r="B510" s="1" t="str">
        <f t="shared" si="10"/>
        <v/>
      </c>
      <c r="C510" s="48" t="str">
        <f>IF('Transfer Definitions'!I60&lt;&gt;"y","",'Population Definitions'!$B$9)</f>
        <v/>
      </c>
      <c r="D510" s="143" t="str">
        <f>IF(NOT('Transfer Definitions'!I60&lt;&gt;"y"),"Number","")</f>
        <v/>
      </c>
      <c r="E510" s="143" t="str">
        <f>IF(NOT('Transfer Definitions'!I60&lt;&gt;"y"),IF(SUMPRODUCT(--(G510:Y510&lt;&gt;""))=0,0,"N.A."),"")</f>
        <v/>
      </c>
      <c r="F510" s="48" t="str">
        <f>IF(NOT('Transfer Definitions'!I60&lt;&gt;"y"),"OR","")</f>
        <v/>
      </c>
    </row>
    <row r="511" spans="1:6" x14ac:dyDescent="0.25">
      <c r="A511" s="48" t="str">
        <f>IF('Transfer Definitions'!J60&lt;&gt;"y","...",'Population Definitions'!$B$11)</f>
        <v>...</v>
      </c>
      <c r="B511" s="1" t="str">
        <f t="shared" si="10"/>
        <v/>
      </c>
      <c r="C511" s="48" t="str">
        <f>IF('Transfer Definitions'!J60&lt;&gt;"y","",'Population Definitions'!$B$10)</f>
        <v/>
      </c>
      <c r="D511" s="143" t="str">
        <f>IF(NOT('Transfer Definitions'!J60&lt;&gt;"y"),"Number","")</f>
        <v/>
      </c>
      <c r="E511" s="143" t="str">
        <f>IF(NOT('Transfer Definitions'!J60&lt;&gt;"y"),IF(SUMPRODUCT(--(G511:Y511&lt;&gt;""))=0,0,"N.A."),"")</f>
        <v/>
      </c>
      <c r="F511" s="48" t="str">
        <f>IF(NOT('Transfer Definitions'!J60&lt;&gt;"y"),"OR","")</f>
        <v/>
      </c>
    </row>
    <row r="512" spans="1:6" x14ac:dyDescent="0.25">
      <c r="A512" s="48" t="str">
        <f>IF('Transfer Definitions'!L60&lt;&gt;"y","...",'Population Definitions'!$B$11)</f>
        <v>...</v>
      </c>
      <c r="B512" s="1" t="str">
        <f t="shared" si="10"/>
        <v/>
      </c>
      <c r="C512" s="48" t="str">
        <f>IF('Transfer Definitions'!L60&lt;&gt;"y","",'Population Definitions'!$B$12)</f>
        <v/>
      </c>
      <c r="D512" s="143" t="str">
        <f>IF(NOT('Transfer Definitions'!L60&lt;&gt;"y"),"Number","")</f>
        <v/>
      </c>
      <c r="E512" s="143" t="str">
        <f>IF(NOT('Transfer Definitions'!L60&lt;&gt;"y"),IF(SUMPRODUCT(--(G512:Y512&lt;&gt;""))=0,0,"N.A."),"")</f>
        <v/>
      </c>
      <c r="F512" s="48" t="str">
        <f>IF(NOT('Transfer Definitions'!L60&lt;&gt;"y"),"OR","")</f>
        <v/>
      </c>
    </row>
    <row r="513" spans="1:6" x14ac:dyDescent="0.25">
      <c r="A513" s="48" t="str">
        <f>IF('Transfer Definitions'!M60&lt;&gt;"y","...",'Population Definitions'!$B$11)</f>
        <v>...</v>
      </c>
      <c r="B513" s="1" t="str">
        <f t="shared" si="10"/>
        <v/>
      </c>
      <c r="C513" s="48" t="str">
        <f>IF('Transfer Definitions'!M60&lt;&gt;"y","",'Population Definitions'!$B$13)</f>
        <v/>
      </c>
      <c r="D513" s="143" t="str">
        <f>IF(NOT('Transfer Definitions'!M60&lt;&gt;"y"),"Number","")</f>
        <v/>
      </c>
      <c r="E513" s="143" t="str">
        <f>IF(NOT('Transfer Definitions'!M60&lt;&gt;"y"),IF(SUMPRODUCT(--(G513:Y513&lt;&gt;""))=0,0,"N.A."),"")</f>
        <v/>
      </c>
      <c r="F513" s="48" t="str">
        <f>IF(NOT('Transfer Definitions'!M60&lt;&gt;"y"),"OR","")</f>
        <v/>
      </c>
    </row>
    <row r="514" spans="1:6" x14ac:dyDescent="0.25">
      <c r="A514" s="48" t="str">
        <f>IF('Transfer Definitions'!B61&lt;&gt;"y","...",'Population Definitions'!$B$12)</f>
        <v>...</v>
      </c>
      <c r="B514" s="1" t="str">
        <f t="shared" si="10"/>
        <v/>
      </c>
      <c r="C514" s="48" t="str">
        <f>IF('Transfer Definitions'!B61&lt;&gt;"y","",'Population Definitions'!$B$2)</f>
        <v/>
      </c>
      <c r="D514" s="143" t="str">
        <f>IF(NOT('Transfer Definitions'!B61&lt;&gt;"y"),"Number","")</f>
        <v/>
      </c>
      <c r="E514" s="143" t="str">
        <f>IF(NOT('Transfer Definitions'!B61&lt;&gt;"y"),IF(SUMPRODUCT(--(G514:Y514&lt;&gt;""))=0,0,"N.A."),"")</f>
        <v/>
      </c>
      <c r="F514" s="48" t="str">
        <f>IF(NOT('Transfer Definitions'!B61&lt;&gt;"y"),"OR","")</f>
        <v/>
      </c>
    </row>
    <row r="515" spans="1:6" x14ac:dyDescent="0.25">
      <c r="A515" s="48" t="str">
        <f>IF('Transfer Definitions'!C61&lt;&gt;"y","...",'Population Definitions'!$B$12)</f>
        <v>...</v>
      </c>
      <c r="B515" s="1" t="str">
        <f t="shared" si="10"/>
        <v/>
      </c>
      <c r="C515" s="48" t="str">
        <f>IF('Transfer Definitions'!C61&lt;&gt;"y","",'Population Definitions'!$B$3)</f>
        <v/>
      </c>
      <c r="D515" s="143" t="str">
        <f>IF(NOT('Transfer Definitions'!C61&lt;&gt;"y"),"Number","")</f>
        <v/>
      </c>
      <c r="E515" s="143" t="str">
        <f>IF(NOT('Transfer Definitions'!C61&lt;&gt;"y"),IF(SUMPRODUCT(--(G515:Y515&lt;&gt;""))=0,0,"N.A."),"")</f>
        <v/>
      </c>
      <c r="F515" s="48" t="str">
        <f>IF(NOT('Transfer Definitions'!C61&lt;&gt;"y"),"OR","")</f>
        <v/>
      </c>
    </row>
    <row r="516" spans="1:6" x14ac:dyDescent="0.25">
      <c r="A516" s="48" t="str">
        <f>IF('Transfer Definitions'!D61&lt;&gt;"y","...",'Population Definitions'!$B$12)</f>
        <v>...</v>
      </c>
      <c r="B516" s="1" t="str">
        <f t="shared" si="10"/>
        <v/>
      </c>
      <c r="C516" s="48" t="str">
        <f>IF('Transfer Definitions'!D61&lt;&gt;"y","",'Population Definitions'!$B$4)</f>
        <v/>
      </c>
      <c r="D516" s="143" t="str">
        <f>IF(NOT('Transfer Definitions'!D61&lt;&gt;"y"),"Number","")</f>
        <v/>
      </c>
      <c r="E516" s="143" t="str">
        <f>IF(NOT('Transfer Definitions'!D61&lt;&gt;"y"),IF(SUMPRODUCT(--(G516:Y516&lt;&gt;""))=0,0,"N.A."),"")</f>
        <v/>
      </c>
      <c r="F516" s="48" t="str">
        <f>IF(NOT('Transfer Definitions'!D61&lt;&gt;"y"),"OR","")</f>
        <v/>
      </c>
    </row>
    <row r="517" spans="1:6" x14ac:dyDescent="0.25">
      <c r="A517" s="48" t="str">
        <f>IF('Transfer Definitions'!E61&lt;&gt;"y","...",'Population Definitions'!$B$12)</f>
        <v>...</v>
      </c>
      <c r="B517" s="1" t="str">
        <f t="shared" si="10"/>
        <v/>
      </c>
      <c r="C517" s="48" t="str">
        <f>IF('Transfer Definitions'!E61&lt;&gt;"y","",'Population Definitions'!$B$5)</f>
        <v/>
      </c>
      <c r="D517" s="143" t="str">
        <f>IF(NOT('Transfer Definitions'!E61&lt;&gt;"y"),"Number","")</f>
        <v/>
      </c>
      <c r="E517" s="143" t="str">
        <f>IF(NOT('Transfer Definitions'!E61&lt;&gt;"y"),IF(SUMPRODUCT(--(G517:Y517&lt;&gt;""))=0,0,"N.A."),"")</f>
        <v/>
      </c>
      <c r="F517" s="48" t="str">
        <f>IF(NOT('Transfer Definitions'!E61&lt;&gt;"y"),"OR","")</f>
        <v/>
      </c>
    </row>
    <row r="518" spans="1:6" x14ac:dyDescent="0.25">
      <c r="A518" s="48" t="str">
        <f>IF('Transfer Definitions'!F61&lt;&gt;"y","...",'Population Definitions'!$B$12)</f>
        <v>...</v>
      </c>
      <c r="B518" s="1" t="str">
        <f t="shared" si="10"/>
        <v/>
      </c>
      <c r="C518" s="48" t="str">
        <f>IF('Transfer Definitions'!F61&lt;&gt;"y","",'Population Definitions'!$B$6)</f>
        <v/>
      </c>
      <c r="D518" s="143" t="str">
        <f>IF(NOT('Transfer Definitions'!F61&lt;&gt;"y"),"Number","")</f>
        <v/>
      </c>
      <c r="E518" s="143" t="str">
        <f>IF(NOT('Transfer Definitions'!F61&lt;&gt;"y"),IF(SUMPRODUCT(--(G518:Y518&lt;&gt;""))=0,0,"N.A."),"")</f>
        <v/>
      </c>
      <c r="F518" s="48" t="str">
        <f>IF(NOT('Transfer Definitions'!F61&lt;&gt;"y"),"OR","")</f>
        <v/>
      </c>
    </row>
    <row r="519" spans="1:6" x14ac:dyDescent="0.25">
      <c r="A519" s="48" t="str">
        <f>IF('Transfer Definitions'!G61&lt;&gt;"y","...",'Population Definitions'!$B$12)</f>
        <v>...</v>
      </c>
      <c r="B519" s="1" t="str">
        <f t="shared" si="10"/>
        <v/>
      </c>
      <c r="C519" s="48" t="str">
        <f>IF('Transfer Definitions'!G61&lt;&gt;"y","",'Population Definitions'!$B$7)</f>
        <v/>
      </c>
      <c r="D519" s="143" t="str">
        <f>IF(NOT('Transfer Definitions'!G61&lt;&gt;"y"),"Number","")</f>
        <v/>
      </c>
      <c r="E519" s="143" t="str">
        <f>IF(NOT('Transfer Definitions'!G61&lt;&gt;"y"),IF(SUMPRODUCT(--(G519:Y519&lt;&gt;""))=0,0,"N.A."),"")</f>
        <v/>
      </c>
      <c r="F519" s="48" t="str">
        <f>IF(NOT('Transfer Definitions'!G61&lt;&gt;"y"),"OR","")</f>
        <v/>
      </c>
    </row>
    <row r="520" spans="1:6" x14ac:dyDescent="0.25">
      <c r="A520" s="48" t="str">
        <f>IF('Transfer Definitions'!H61&lt;&gt;"y","...",'Population Definitions'!$B$12)</f>
        <v>...</v>
      </c>
      <c r="B520" s="1" t="str">
        <f t="shared" si="10"/>
        <v/>
      </c>
      <c r="C520" s="48" t="str">
        <f>IF('Transfer Definitions'!H61&lt;&gt;"y","",'Population Definitions'!$B$8)</f>
        <v/>
      </c>
      <c r="D520" s="143" t="str">
        <f>IF(NOT('Transfer Definitions'!H61&lt;&gt;"y"),"Number","")</f>
        <v/>
      </c>
      <c r="E520" s="143" t="str">
        <f>IF(NOT('Transfer Definitions'!H61&lt;&gt;"y"),IF(SUMPRODUCT(--(G520:Y520&lt;&gt;""))=0,0,"N.A."),"")</f>
        <v/>
      </c>
      <c r="F520" s="48" t="str">
        <f>IF(NOT('Transfer Definitions'!H61&lt;&gt;"y"),"OR","")</f>
        <v/>
      </c>
    </row>
    <row r="521" spans="1:6" x14ac:dyDescent="0.25">
      <c r="A521" s="48" t="str">
        <f>IF('Transfer Definitions'!I61&lt;&gt;"y","...",'Population Definitions'!$B$12)</f>
        <v>...</v>
      </c>
      <c r="B521" s="1" t="str">
        <f t="shared" si="10"/>
        <v/>
      </c>
      <c r="C521" s="48" t="str">
        <f>IF('Transfer Definitions'!I61&lt;&gt;"y","",'Population Definitions'!$B$9)</f>
        <v/>
      </c>
      <c r="D521" s="143" t="str">
        <f>IF(NOT('Transfer Definitions'!I61&lt;&gt;"y"),"Number","")</f>
        <v/>
      </c>
      <c r="E521" s="143" t="str">
        <f>IF(NOT('Transfer Definitions'!I61&lt;&gt;"y"),IF(SUMPRODUCT(--(G521:Y521&lt;&gt;""))=0,0,"N.A."),"")</f>
        <v/>
      </c>
      <c r="F521" s="48" t="str">
        <f>IF(NOT('Transfer Definitions'!I61&lt;&gt;"y"),"OR","")</f>
        <v/>
      </c>
    </row>
    <row r="522" spans="1:6" x14ac:dyDescent="0.25">
      <c r="A522" s="48" t="str">
        <f>IF('Transfer Definitions'!J61&lt;&gt;"y","...",'Population Definitions'!$B$12)</f>
        <v>...</v>
      </c>
      <c r="B522" s="1" t="str">
        <f t="shared" si="10"/>
        <v/>
      </c>
      <c r="C522" s="48" t="str">
        <f>IF('Transfer Definitions'!J61&lt;&gt;"y","",'Population Definitions'!$B$10)</f>
        <v/>
      </c>
      <c r="D522" s="143" t="str">
        <f>IF(NOT('Transfer Definitions'!J61&lt;&gt;"y"),"Number","")</f>
        <v/>
      </c>
      <c r="E522" s="143" t="str">
        <f>IF(NOT('Transfer Definitions'!J61&lt;&gt;"y"),IF(SUMPRODUCT(--(G522:Y522&lt;&gt;""))=0,0,"N.A."),"")</f>
        <v/>
      </c>
      <c r="F522" s="48" t="str">
        <f>IF(NOT('Transfer Definitions'!J61&lt;&gt;"y"),"OR","")</f>
        <v/>
      </c>
    </row>
    <row r="523" spans="1:6" x14ac:dyDescent="0.25">
      <c r="A523" s="48" t="str">
        <f>IF('Transfer Definitions'!K61&lt;&gt;"y","...",'Population Definitions'!$B$12)</f>
        <v>...</v>
      </c>
      <c r="B523" s="1" t="str">
        <f t="shared" si="10"/>
        <v/>
      </c>
      <c r="C523" s="48" t="str">
        <f>IF('Transfer Definitions'!K61&lt;&gt;"y","",'Population Definitions'!$B$11)</f>
        <v/>
      </c>
      <c r="D523" s="143" t="str">
        <f>IF(NOT('Transfer Definitions'!K61&lt;&gt;"y"),"Number","")</f>
        <v/>
      </c>
      <c r="E523" s="143" t="str">
        <f>IF(NOT('Transfer Definitions'!K61&lt;&gt;"y"),IF(SUMPRODUCT(--(G523:Y523&lt;&gt;""))=0,0,"N.A."),"")</f>
        <v/>
      </c>
      <c r="F523" s="48" t="str">
        <f>IF(NOT('Transfer Definitions'!K61&lt;&gt;"y"),"OR","")</f>
        <v/>
      </c>
    </row>
    <row r="524" spans="1:6" x14ac:dyDescent="0.25">
      <c r="A524" s="48" t="str">
        <f>IF('Transfer Definitions'!M61&lt;&gt;"y","...",'Population Definitions'!$B$12)</f>
        <v>...</v>
      </c>
      <c r="B524" s="1" t="str">
        <f t="shared" si="10"/>
        <v/>
      </c>
      <c r="C524" s="48" t="str">
        <f>IF('Transfer Definitions'!M61&lt;&gt;"y","",'Population Definitions'!$B$13)</f>
        <v/>
      </c>
      <c r="D524" s="143" t="str">
        <f>IF(NOT('Transfer Definitions'!M61&lt;&gt;"y"),"Number","")</f>
        <v/>
      </c>
      <c r="E524" s="143" t="str">
        <f>IF(NOT('Transfer Definitions'!M61&lt;&gt;"y"),IF(SUMPRODUCT(--(G524:Y524&lt;&gt;""))=0,0,"N.A."),"")</f>
        <v/>
      </c>
      <c r="F524" s="48" t="str">
        <f>IF(NOT('Transfer Definitions'!M61&lt;&gt;"y"),"OR","")</f>
        <v/>
      </c>
    </row>
    <row r="525" spans="1:6" x14ac:dyDescent="0.25">
      <c r="A525" s="48" t="str">
        <f>IF('Transfer Definitions'!B62&lt;&gt;"y","...",'Population Definitions'!$B$13)</f>
        <v>...</v>
      </c>
      <c r="B525" s="1" t="str">
        <f t="shared" si="10"/>
        <v/>
      </c>
      <c r="C525" s="48" t="str">
        <f>IF('Transfer Definitions'!B62&lt;&gt;"y","",'Population Definitions'!$B$2)</f>
        <v/>
      </c>
      <c r="D525" s="143" t="str">
        <f>IF(NOT('Transfer Definitions'!B62&lt;&gt;"y"),"Number","")</f>
        <v/>
      </c>
      <c r="E525" s="143" t="str">
        <f>IF(NOT('Transfer Definitions'!B62&lt;&gt;"y"),IF(SUMPRODUCT(--(G525:Y525&lt;&gt;""))=0,0,"N.A."),"")</f>
        <v/>
      </c>
      <c r="F525" s="48" t="str">
        <f>IF(NOT('Transfer Definitions'!B62&lt;&gt;"y"),"OR","")</f>
        <v/>
      </c>
    </row>
    <row r="526" spans="1:6" x14ac:dyDescent="0.25">
      <c r="A526" s="48" t="str">
        <f>IF('Transfer Definitions'!C62&lt;&gt;"y","...",'Population Definitions'!$B$13)</f>
        <v>...</v>
      </c>
      <c r="B526" s="1" t="str">
        <f t="shared" si="10"/>
        <v/>
      </c>
      <c r="C526" s="48" t="str">
        <f>IF('Transfer Definitions'!C62&lt;&gt;"y","",'Population Definitions'!$B$3)</f>
        <v/>
      </c>
      <c r="D526" s="143" t="str">
        <f>IF(NOT('Transfer Definitions'!C62&lt;&gt;"y"),"Number","")</f>
        <v/>
      </c>
      <c r="E526" s="143" t="str">
        <f>IF(NOT('Transfer Definitions'!C62&lt;&gt;"y"),IF(SUMPRODUCT(--(G526:Y526&lt;&gt;""))=0,0,"N.A."),"")</f>
        <v/>
      </c>
      <c r="F526" s="48" t="str">
        <f>IF(NOT('Transfer Definitions'!C62&lt;&gt;"y"),"OR","")</f>
        <v/>
      </c>
    </row>
    <row r="527" spans="1:6" x14ac:dyDescent="0.25">
      <c r="A527" s="48" t="str">
        <f>IF('Transfer Definitions'!D62&lt;&gt;"y","...",'Population Definitions'!$B$13)</f>
        <v>...</v>
      </c>
      <c r="B527" s="1" t="str">
        <f t="shared" si="10"/>
        <v/>
      </c>
      <c r="C527" s="48" t="str">
        <f>IF('Transfer Definitions'!D62&lt;&gt;"y","",'Population Definitions'!$B$4)</f>
        <v/>
      </c>
      <c r="D527" s="143" t="str">
        <f>IF(NOT('Transfer Definitions'!D62&lt;&gt;"y"),"Number","")</f>
        <v/>
      </c>
      <c r="E527" s="143" t="str">
        <f>IF(NOT('Transfer Definitions'!D62&lt;&gt;"y"),IF(SUMPRODUCT(--(G527:Y527&lt;&gt;""))=0,0,"N.A."),"")</f>
        <v/>
      </c>
      <c r="F527" s="48" t="str">
        <f>IF(NOT('Transfer Definitions'!D62&lt;&gt;"y"),"OR","")</f>
        <v/>
      </c>
    </row>
    <row r="528" spans="1:6" x14ac:dyDescent="0.25">
      <c r="A528" s="48" t="str">
        <f>IF('Transfer Definitions'!E62&lt;&gt;"y","...",'Population Definitions'!$B$13)</f>
        <v>...</v>
      </c>
      <c r="B528" s="1" t="str">
        <f t="shared" si="10"/>
        <v/>
      </c>
      <c r="C528" s="48" t="str">
        <f>IF('Transfer Definitions'!E62&lt;&gt;"y","",'Population Definitions'!$B$5)</f>
        <v/>
      </c>
      <c r="D528" s="143" t="str">
        <f>IF(NOT('Transfer Definitions'!E62&lt;&gt;"y"),"Number","")</f>
        <v/>
      </c>
      <c r="E528" s="143" t="str">
        <f>IF(NOT('Transfer Definitions'!E62&lt;&gt;"y"),IF(SUMPRODUCT(--(G528:Y528&lt;&gt;""))=0,0,"N.A."),"")</f>
        <v/>
      </c>
      <c r="F528" s="48" t="str">
        <f>IF(NOT('Transfer Definitions'!E62&lt;&gt;"y"),"OR","")</f>
        <v/>
      </c>
    </row>
    <row r="529" spans="1:25" x14ac:dyDescent="0.25">
      <c r="A529" s="48" t="str">
        <f>IF('Transfer Definitions'!F62&lt;&gt;"y","...",'Population Definitions'!$B$13)</f>
        <v>...</v>
      </c>
      <c r="B529" s="1" t="str">
        <f t="shared" si="10"/>
        <v/>
      </c>
      <c r="C529" s="48" t="str">
        <f>IF('Transfer Definitions'!F62&lt;&gt;"y","",'Population Definitions'!$B$6)</f>
        <v/>
      </c>
      <c r="D529" s="143" t="str">
        <f>IF(NOT('Transfer Definitions'!F62&lt;&gt;"y"),"Number","")</f>
        <v/>
      </c>
      <c r="E529" s="143" t="str">
        <f>IF(NOT('Transfer Definitions'!F62&lt;&gt;"y"),IF(SUMPRODUCT(--(G529:Y529&lt;&gt;""))=0,0,"N.A."),"")</f>
        <v/>
      </c>
      <c r="F529" s="48" t="str">
        <f>IF(NOT('Transfer Definitions'!F62&lt;&gt;"y"),"OR","")</f>
        <v/>
      </c>
    </row>
    <row r="530" spans="1:25" x14ac:dyDescent="0.25">
      <c r="A530" s="48" t="str">
        <f>IF('Transfer Definitions'!G62&lt;&gt;"y","...",'Population Definitions'!$B$13)</f>
        <v>...</v>
      </c>
      <c r="B530" s="1" t="str">
        <f t="shared" si="10"/>
        <v/>
      </c>
      <c r="C530" s="48" t="str">
        <f>IF('Transfer Definitions'!G62&lt;&gt;"y","",'Population Definitions'!$B$7)</f>
        <v/>
      </c>
      <c r="D530" s="143" t="str">
        <f>IF(NOT('Transfer Definitions'!G62&lt;&gt;"y"),"Number","")</f>
        <v/>
      </c>
      <c r="E530" s="143" t="str">
        <f>IF(NOT('Transfer Definitions'!G62&lt;&gt;"y"),IF(SUMPRODUCT(--(G530:Y530&lt;&gt;""))=0,0,"N.A."),"")</f>
        <v/>
      </c>
      <c r="F530" s="48" t="str">
        <f>IF(NOT('Transfer Definitions'!G62&lt;&gt;"y"),"OR","")</f>
        <v/>
      </c>
    </row>
    <row r="531" spans="1:25" x14ac:dyDescent="0.25">
      <c r="A531" s="48" t="str">
        <f>IF('Transfer Definitions'!H62&lt;&gt;"y","...",'Population Definitions'!$B$13)</f>
        <v>...</v>
      </c>
      <c r="B531" s="1" t="str">
        <f t="shared" si="10"/>
        <v/>
      </c>
      <c r="C531" s="48" t="str">
        <f>IF('Transfer Definitions'!H62&lt;&gt;"y","",'Population Definitions'!$B$8)</f>
        <v/>
      </c>
      <c r="D531" s="143" t="str">
        <f>IF(NOT('Transfer Definitions'!H62&lt;&gt;"y"),"Number","")</f>
        <v/>
      </c>
      <c r="E531" s="143" t="str">
        <f>IF(NOT('Transfer Definitions'!H62&lt;&gt;"y"),IF(SUMPRODUCT(--(G531:Y531&lt;&gt;""))=0,0,"N.A."),"")</f>
        <v/>
      </c>
      <c r="F531" s="48" t="str">
        <f>IF(NOT('Transfer Definitions'!H62&lt;&gt;"y"),"OR","")</f>
        <v/>
      </c>
    </row>
    <row r="532" spans="1:25" x14ac:dyDescent="0.25">
      <c r="A532" s="48" t="str">
        <f>IF('Transfer Definitions'!I62&lt;&gt;"y","...",'Population Definitions'!$B$13)</f>
        <v>...</v>
      </c>
      <c r="B532" s="1" t="str">
        <f t="shared" ref="B532:B535" si="11">IF(C532="","","---&gt;")</f>
        <v/>
      </c>
      <c r="C532" s="48" t="str">
        <f>IF('Transfer Definitions'!I62&lt;&gt;"y","",'Population Definitions'!$B$9)</f>
        <v/>
      </c>
      <c r="D532" s="143" t="str">
        <f>IF(NOT('Transfer Definitions'!I62&lt;&gt;"y"),"Number","")</f>
        <v/>
      </c>
      <c r="E532" s="143" t="str">
        <f>IF(NOT('Transfer Definitions'!I62&lt;&gt;"y"),IF(SUMPRODUCT(--(G532:Y532&lt;&gt;""))=0,0,"N.A."),"")</f>
        <v/>
      </c>
      <c r="F532" s="48" t="str">
        <f>IF(NOT('Transfer Definitions'!I62&lt;&gt;"y"),"OR","")</f>
        <v/>
      </c>
    </row>
    <row r="533" spans="1:25" x14ac:dyDescent="0.25">
      <c r="A533" s="48" t="str">
        <f>IF('Transfer Definitions'!J62&lt;&gt;"y","...",'Population Definitions'!$B$13)</f>
        <v>...</v>
      </c>
      <c r="B533" s="1" t="str">
        <f t="shared" si="11"/>
        <v/>
      </c>
      <c r="C533" s="48" t="str">
        <f>IF('Transfer Definitions'!J62&lt;&gt;"y","",'Population Definitions'!$B$10)</f>
        <v/>
      </c>
      <c r="D533" s="143" t="str">
        <f>IF(NOT('Transfer Definitions'!J62&lt;&gt;"y"),"Number","")</f>
        <v/>
      </c>
      <c r="E533" s="143" t="str">
        <f>IF(NOT('Transfer Definitions'!J62&lt;&gt;"y"),IF(SUMPRODUCT(--(G533:Y533&lt;&gt;""))=0,0,"N.A."),"")</f>
        <v/>
      </c>
      <c r="F533" s="48" t="str">
        <f>IF(NOT('Transfer Definitions'!J62&lt;&gt;"y"),"OR","")</f>
        <v/>
      </c>
    </row>
    <row r="534" spans="1:25" x14ac:dyDescent="0.25">
      <c r="A534" s="48" t="str">
        <f>IF('Transfer Definitions'!K62&lt;&gt;"y","...",'Population Definitions'!$B$13)</f>
        <v>...</v>
      </c>
      <c r="B534" s="1" t="str">
        <f t="shared" si="11"/>
        <v/>
      </c>
      <c r="C534" s="48" t="str">
        <f>IF('Transfer Definitions'!K62&lt;&gt;"y","",'Population Definitions'!$B$11)</f>
        <v/>
      </c>
      <c r="D534" s="143" t="str">
        <f>IF(NOT('Transfer Definitions'!K62&lt;&gt;"y"),"Number","")</f>
        <v/>
      </c>
      <c r="E534" s="143" t="str">
        <f>IF(NOT('Transfer Definitions'!K62&lt;&gt;"y"),IF(SUMPRODUCT(--(G534:Y534&lt;&gt;""))=0,0,"N.A."),"")</f>
        <v/>
      </c>
      <c r="F534" s="48" t="str">
        <f>IF(NOT('Transfer Definitions'!K62&lt;&gt;"y"),"OR","")</f>
        <v/>
      </c>
    </row>
    <row r="535" spans="1:25" x14ac:dyDescent="0.25">
      <c r="A535" s="48" t="str">
        <f>IF('Transfer Definitions'!L62&lt;&gt;"y","...",'Population Definitions'!$B$13)</f>
        <v>...</v>
      </c>
      <c r="B535" s="1" t="str">
        <f t="shared" si="11"/>
        <v/>
      </c>
      <c r="C535" s="48" t="str">
        <f>IF('Transfer Definitions'!L62&lt;&gt;"y","",'Population Definitions'!$B$12)</f>
        <v/>
      </c>
      <c r="D535" s="143" t="str">
        <f>IF(NOT('Transfer Definitions'!L62&lt;&gt;"y"),"Number","")</f>
        <v/>
      </c>
      <c r="E535" s="143" t="str">
        <f>IF(NOT('Transfer Definitions'!L62&lt;&gt;"y"),IF(SUMPRODUCT(--(G535:Y535&lt;&gt;""))=0,0,"N.A."),"")</f>
        <v/>
      </c>
      <c r="F535" s="48" t="str">
        <f>IF(NOT('Transfer Definitions'!L62&lt;&gt;"y"),"OR","")</f>
        <v/>
      </c>
    </row>
    <row r="537" spans="1:25" x14ac:dyDescent="0.25">
      <c r="A537" s="1" t="str">
        <f>'Transfer Definitions'!$B$6</f>
        <v>Transfer 4</v>
      </c>
      <c r="D537" s="1" t="s">
        <v>3</v>
      </c>
      <c r="E537" s="1" t="s">
        <v>4</v>
      </c>
      <c r="G537" s="1">
        <v>2000</v>
      </c>
      <c r="H537" s="1">
        <v>2001</v>
      </c>
      <c r="I537" s="1">
        <v>2002</v>
      </c>
      <c r="J537" s="1">
        <v>2003</v>
      </c>
      <c r="K537" s="1">
        <v>2004</v>
      </c>
      <c r="L537" s="1">
        <v>2005</v>
      </c>
      <c r="M537" s="1">
        <v>2006</v>
      </c>
      <c r="N537" s="1">
        <v>2007</v>
      </c>
      <c r="O537" s="1">
        <v>2008</v>
      </c>
      <c r="P537" s="1">
        <v>2009</v>
      </c>
      <c r="Q537" s="1">
        <v>2010</v>
      </c>
      <c r="R537" s="1">
        <v>2011</v>
      </c>
      <c r="S537" s="1">
        <v>2012</v>
      </c>
      <c r="T537" s="1">
        <v>2013</v>
      </c>
      <c r="U537" s="1">
        <v>2014</v>
      </c>
      <c r="V537" s="1">
        <v>2015</v>
      </c>
      <c r="W537" s="1">
        <v>2016</v>
      </c>
      <c r="X537" s="1">
        <v>2017</v>
      </c>
      <c r="Y537" s="1">
        <v>2018</v>
      </c>
    </row>
    <row r="538" spans="1:25" x14ac:dyDescent="0.25">
      <c r="A538" s="48" t="str">
        <f>IF('Transfer Definitions'!C65&lt;&gt;"y","...",'Population Definitions'!$B$2)</f>
        <v>...</v>
      </c>
      <c r="B538" s="1" t="str">
        <f t="shared" ref="B538:B601" si="12">IF(C538="","","---&gt;")</f>
        <v/>
      </c>
      <c r="C538" s="48" t="str">
        <f>IF('Transfer Definitions'!C65&lt;&gt;"y","",'Population Definitions'!$B$3)</f>
        <v/>
      </c>
      <c r="D538" s="143" t="str">
        <f>IF(NOT('Transfer Definitions'!C65&lt;&gt;"y"),"Number","")</f>
        <v/>
      </c>
      <c r="E538" s="143" t="str">
        <f>IF(NOT('Transfer Definitions'!C65&lt;&gt;"y"),IF(SUMPRODUCT(--(G538:Y538&lt;&gt;""))=0,0,"N.A."),"")</f>
        <v/>
      </c>
      <c r="F538" s="48" t="str">
        <f>IF(NOT('Transfer Definitions'!C65&lt;&gt;"y"),"OR","")</f>
        <v/>
      </c>
    </row>
    <row r="539" spans="1:25" x14ac:dyDescent="0.25">
      <c r="A539" s="48" t="str">
        <f>IF('Transfer Definitions'!D65&lt;&gt;"y","...",'Population Definitions'!$B$2)</f>
        <v>...</v>
      </c>
      <c r="B539" s="1" t="str">
        <f t="shared" si="12"/>
        <v/>
      </c>
      <c r="C539" s="48" t="str">
        <f>IF('Transfer Definitions'!D65&lt;&gt;"y","",'Population Definitions'!$B$4)</f>
        <v/>
      </c>
      <c r="D539" s="143" t="str">
        <f>IF(NOT('Transfer Definitions'!D65&lt;&gt;"y"),"Number","")</f>
        <v/>
      </c>
      <c r="E539" s="143" t="str">
        <f>IF(NOT('Transfer Definitions'!D65&lt;&gt;"y"),IF(SUMPRODUCT(--(G539:Y539&lt;&gt;""))=0,0,"N.A."),"")</f>
        <v/>
      </c>
      <c r="F539" s="48" t="str">
        <f>IF(NOT('Transfer Definitions'!D65&lt;&gt;"y"),"OR","")</f>
        <v/>
      </c>
    </row>
    <row r="540" spans="1:25" x14ac:dyDescent="0.25">
      <c r="A540" s="48" t="str">
        <f>IF('Transfer Definitions'!E65&lt;&gt;"y","...",'Population Definitions'!$B$2)</f>
        <v>...</v>
      </c>
      <c r="B540" s="1" t="str">
        <f t="shared" si="12"/>
        <v/>
      </c>
      <c r="C540" s="48" t="str">
        <f>IF('Transfer Definitions'!E65&lt;&gt;"y","",'Population Definitions'!$B$5)</f>
        <v/>
      </c>
      <c r="D540" s="143" t="str">
        <f>IF(NOT('Transfer Definitions'!E65&lt;&gt;"y"),"Number","")</f>
        <v/>
      </c>
      <c r="E540" s="143" t="str">
        <f>IF(NOT('Transfer Definitions'!E65&lt;&gt;"y"),IF(SUMPRODUCT(--(G540:Y540&lt;&gt;""))=0,0,"N.A."),"")</f>
        <v/>
      </c>
      <c r="F540" s="48" t="str">
        <f>IF(NOT('Transfer Definitions'!E65&lt;&gt;"y"),"OR","")</f>
        <v/>
      </c>
    </row>
    <row r="541" spans="1:25" x14ac:dyDescent="0.25">
      <c r="A541" s="48" t="str">
        <f>IF('Transfer Definitions'!F65&lt;&gt;"y","...",'Population Definitions'!$B$2)</f>
        <v>...</v>
      </c>
      <c r="B541" s="1" t="str">
        <f t="shared" si="12"/>
        <v/>
      </c>
      <c r="C541" s="48" t="str">
        <f>IF('Transfer Definitions'!F65&lt;&gt;"y","",'Population Definitions'!$B$6)</f>
        <v/>
      </c>
      <c r="D541" s="143" t="str">
        <f>IF(NOT('Transfer Definitions'!F65&lt;&gt;"y"),"Number","")</f>
        <v/>
      </c>
      <c r="E541" s="143" t="str">
        <f>IF(NOT('Transfer Definitions'!F65&lt;&gt;"y"),IF(SUMPRODUCT(--(G541:Y541&lt;&gt;""))=0,0,"N.A."),"")</f>
        <v/>
      </c>
      <c r="F541" s="48" t="str">
        <f>IF(NOT('Transfer Definitions'!F65&lt;&gt;"y"),"OR","")</f>
        <v/>
      </c>
    </row>
    <row r="542" spans="1:25" x14ac:dyDescent="0.25">
      <c r="A542" s="48" t="str">
        <f>IF('Transfer Definitions'!G65&lt;&gt;"y","...",'Population Definitions'!$B$2)</f>
        <v>...</v>
      </c>
      <c r="B542" s="1" t="str">
        <f t="shared" si="12"/>
        <v/>
      </c>
      <c r="C542" s="48" t="str">
        <f>IF('Transfer Definitions'!G65&lt;&gt;"y","",'Population Definitions'!$B$7)</f>
        <v/>
      </c>
      <c r="D542" s="143" t="str">
        <f>IF(NOT('Transfer Definitions'!G65&lt;&gt;"y"),"Number","")</f>
        <v/>
      </c>
      <c r="E542" s="143" t="str">
        <f>IF(NOT('Transfer Definitions'!G65&lt;&gt;"y"),IF(SUMPRODUCT(--(G542:Y542&lt;&gt;""))=0,0,"N.A."),"")</f>
        <v/>
      </c>
      <c r="F542" s="48" t="str">
        <f>IF(NOT('Transfer Definitions'!G65&lt;&gt;"y"),"OR","")</f>
        <v/>
      </c>
    </row>
    <row r="543" spans="1:25" x14ac:dyDescent="0.25">
      <c r="A543" s="48" t="str">
        <f>IF('Transfer Definitions'!H65&lt;&gt;"y","...",'Population Definitions'!$B$2)</f>
        <v>...</v>
      </c>
      <c r="B543" s="1" t="str">
        <f t="shared" si="12"/>
        <v/>
      </c>
      <c r="C543" s="48" t="str">
        <f>IF('Transfer Definitions'!H65&lt;&gt;"y","",'Population Definitions'!$B$8)</f>
        <v/>
      </c>
      <c r="D543" s="143" t="str">
        <f>IF(NOT('Transfer Definitions'!H65&lt;&gt;"y"),"Number","")</f>
        <v/>
      </c>
      <c r="E543" s="143" t="str">
        <f>IF(NOT('Transfer Definitions'!H65&lt;&gt;"y"),IF(SUMPRODUCT(--(G543:Y543&lt;&gt;""))=0,0,"N.A."),"")</f>
        <v/>
      </c>
      <c r="F543" s="48" t="str">
        <f>IF(NOT('Transfer Definitions'!H65&lt;&gt;"y"),"OR","")</f>
        <v/>
      </c>
    </row>
    <row r="544" spans="1:25" x14ac:dyDescent="0.25">
      <c r="A544" s="48" t="str">
        <f>IF('Transfer Definitions'!I65&lt;&gt;"y","...",'Population Definitions'!$B$2)</f>
        <v>...</v>
      </c>
      <c r="B544" s="1" t="str">
        <f t="shared" si="12"/>
        <v/>
      </c>
      <c r="C544" s="48" t="str">
        <f>IF('Transfer Definitions'!I65&lt;&gt;"y","",'Population Definitions'!$B$9)</f>
        <v/>
      </c>
      <c r="D544" s="143" t="str">
        <f>IF(NOT('Transfer Definitions'!I65&lt;&gt;"y"),"Number","")</f>
        <v/>
      </c>
      <c r="E544" s="143" t="str">
        <f>IF(NOT('Transfer Definitions'!I65&lt;&gt;"y"),IF(SUMPRODUCT(--(G544:Y544&lt;&gt;""))=0,0,"N.A."),"")</f>
        <v/>
      </c>
      <c r="F544" s="48" t="str">
        <f>IF(NOT('Transfer Definitions'!I65&lt;&gt;"y"),"OR","")</f>
        <v/>
      </c>
    </row>
    <row r="545" spans="1:6" x14ac:dyDescent="0.25">
      <c r="A545" s="48" t="str">
        <f>IF('Transfer Definitions'!J65&lt;&gt;"y","...",'Population Definitions'!$B$2)</f>
        <v>...</v>
      </c>
      <c r="B545" s="1" t="str">
        <f t="shared" si="12"/>
        <v/>
      </c>
      <c r="C545" s="48" t="str">
        <f>IF('Transfer Definitions'!J65&lt;&gt;"y","",'Population Definitions'!$B$10)</f>
        <v/>
      </c>
      <c r="D545" s="143" t="str">
        <f>IF(NOT('Transfer Definitions'!J65&lt;&gt;"y"),"Number","")</f>
        <v/>
      </c>
      <c r="E545" s="143" t="str">
        <f>IF(NOT('Transfer Definitions'!J65&lt;&gt;"y"),IF(SUMPRODUCT(--(G545:Y545&lt;&gt;""))=0,0,"N.A."),"")</f>
        <v/>
      </c>
      <c r="F545" s="48" t="str">
        <f>IF(NOT('Transfer Definitions'!J65&lt;&gt;"y"),"OR","")</f>
        <v/>
      </c>
    </row>
    <row r="546" spans="1:6" x14ac:dyDescent="0.25">
      <c r="A546" s="48" t="str">
        <f>IF('Transfer Definitions'!K65&lt;&gt;"y","...",'Population Definitions'!$B$2)</f>
        <v>...</v>
      </c>
      <c r="B546" s="1" t="str">
        <f t="shared" si="12"/>
        <v/>
      </c>
      <c r="C546" s="48" t="str">
        <f>IF('Transfer Definitions'!K65&lt;&gt;"y","",'Population Definitions'!$B$11)</f>
        <v/>
      </c>
      <c r="D546" s="143" t="str">
        <f>IF(NOT('Transfer Definitions'!K65&lt;&gt;"y"),"Number","")</f>
        <v/>
      </c>
      <c r="E546" s="143" t="str">
        <f>IF(NOT('Transfer Definitions'!K65&lt;&gt;"y"),IF(SUMPRODUCT(--(G546:Y546&lt;&gt;""))=0,0,"N.A."),"")</f>
        <v/>
      </c>
      <c r="F546" s="48" t="str">
        <f>IF(NOT('Transfer Definitions'!K65&lt;&gt;"y"),"OR","")</f>
        <v/>
      </c>
    </row>
    <row r="547" spans="1:6" x14ac:dyDescent="0.25">
      <c r="A547" s="48" t="str">
        <f>IF('Transfer Definitions'!L65&lt;&gt;"y","...",'Population Definitions'!$B$2)</f>
        <v>...</v>
      </c>
      <c r="B547" s="1" t="str">
        <f t="shared" si="12"/>
        <v/>
      </c>
      <c r="C547" s="48" t="str">
        <f>IF('Transfer Definitions'!L65&lt;&gt;"y","",'Population Definitions'!$B$12)</f>
        <v/>
      </c>
      <c r="D547" s="143" t="str">
        <f>IF(NOT('Transfer Definitions'!L65&lt;&gt;"y"),"Number","")</f>
        <v/>
      </c>
      <c r="E547" s="143" t="str">
        <f>IF(NOT('Transfer Definitions'!L65&lt;&gt;"y"),IF(SUMPRODUCT(--(G547:Y547&lt;&gt;""))=0,0,"N.A."),"")</f>
        <v/>
      </c>
      <c r="F547" s="48" t="str">
        <f>IF(NOT('Transfer Definitions'!L65&lt;&gt;"y"),"OR","")</f>
        <v/>
      </c>
    </row>
    <row r="548" spans="1:6" x14ac:dyDescent="0.25">
      <c r="A548" s="48" t="str">
        <f>IF('Transfer Definitions'!M65&lt;&gt;"y","...",'Population Definitions'!$B$2)</f>
        <v>...</v>
      </c>
      <c r="B548" s="1" t="str">
        <f t="shared" si="12"/>
        <v/>
      </c>
      <c r="C548" s="48" t="str">
        <f>IF('Transfer Definitions'!M65&lt;&gt;"y","",'Population Definitions'!$B$13)</f>
        <v/>
      </c>
      <c r="D548" s="143" t="str">
        <f>IF(NOT('Transfer Definitions'!M65&lt;&gt;"y"),"Number","")</f>
        <v/>
      </c>
      <c r="E548" s="143" t="str">
        <f>IF(NOT('Transfer Definitions'!M65&lt;&gt;"y"),IF(SUMPRODUCT(--(G548:Y548&lt;&gt;""))=0,0,"N.A."),"")</f>
        <v/>
      </c>
      <c r="F548" s="48" t="str">
        <f>IF(NOT('Transfer Definitions'!M65&lt;&gt;"y"),"OR","")</f>
        <v/>
      </c>
    </row>
    <row r="549" spans="1:6" x14ac:dyDescent="0.25">
      <c r="A549" s="48" t="str">
        <f>IF('Transfer Definitions'!B66&lt;&gt;"y","...",'Population Definitions'!$B$3)</f>
        <v>...</v>
      </c>
      <c r="B549" s="1" t="str">
        <f t="shared" si="12"/>
        <v/>
      </c>
      <c r="C549" s="48" t="str">
        <f>IF('Transfer Definitions'!B66&lt;&gt;"y","",'Population Definitions'!$B$2)</f>
        <v/>
      </c>
      <c r="D549" s="143" t="str">
        <f>IF(NOT('Transfer Definitions'!B66&lt;&gt;"y"),"Number","")</f>
        <v/>
      </c>
      <c r="E549" s="143" t="str">
        <f>IF(NOT('Transfer Definitions'!B66&lt;&gt;"y"),IF(SUMPRODUCT(--(G549:Y549&lt;&gt;""))=0,0,"N.A."),"")</f>
        <v/>
      </c>
      <c r="F549" s="48" t="str">
        <f>IF(NOT('Transfer Definitions'!B66&lt;&gt;"y"),"OR","")</f>
        <v/>
      </c>
    </row>
    <row r="550" spans="1:6" x14ac:dyDescent="0.25">
      <c r="A550" s="48" t="str">
        <f>IF('Transfer Definitions'!D66&lt;&gt;"y","...",'Population Definitions'!$B$3)</f>
        <v>...</v>
      </c>
      <c r="B550" s="1" t="str">
        <f t="shared" si="12"/>
        <v/>
      </c>
      <c r="C550" s="48" t="str">
        <f>IF('Transfer Definitions'!D66&lt;&gt;"y","",'Population Definitions'!$B$4)</f>
        <v/>
      </c>
      <c r="D550" s="143" t="str">
        <f>IF(NOT('Transfer Definitions'!D66&lt;&gt;"y"),"Number","")</f>
        <v/>
      </c>
      <c r="E550" s="143" t="str">
        <f>IF(NOT('Transfer Definitions'!D66&lt;&gt;"y"),IF(SUMPRODUCT(--(G550:Y550&lt;&gt;""))=0,0,"N.A."),"")</f>
        <v/>
      </c>
      <c r="F550" s="48" t="str">
        <f>IF(NOT('Transfer Definitions'!D66&lt;&gt;"y"),"OR","")</f>
        <v/>
      </c>
    </row>
    <row r="551" spans="1:6" x14ac:dyDescent="0.25">
      <c r="A551" s="48" t="str">
        <f>IF('Transfer Definitions'!E66&lt;&gt;"y","...",'Population Definitions'!$B$3)</f>
        <v>...</v>
      </c>
      <c r="B551" s="1" t="str">
        <f t="shared" si="12"/>
        <v/>
      </c>
      <c r="C551" s="48" t="str">
        <f>IF('Transfer Definitions'!E66&lt;&gt;"y","",'Population Definitions'!$B$5)</f>
        <v/>
      </c>
      <c r="D551" s="143" t="str">
        <f>IF(NOT('Transfer Definitions'!E66&lt;&gt;"y"),"Number","")</f>
        <v/>
      </c>
      <c r="E551" s="143" t="str">
        <f>IF(NOT('Transfer Definitions'!E66&lt;&gt;"y"),IF(SUMPRODUCT(--(G551:Y551&lt;&gt;""))=0,0,"N.A."),"")</f>
        <v/>
      </c>
      <c r="F551" s="48" t="str">
        <f>IF(NOT('Transfer Definitions'!E66&lt;&gt;"y"),"OR","")</f>
        <v/>
      </c>
    </row>
    <row r="552" spans="1:6" x14ac:dyDescent="0.25">
      <c r="A552" s="48" t="str">
        <f>IF('Transfer Definitions'!F66&lt;&gt;"y","...",'Population Definitions'!$B$3)</f>
        <v>...</v>
      </c>
      <c r="B552" s="1" t="str">
        <f t="shared" si="12"/>
        <v/>
      </c>
      <c r="C552" s="48" t="str">
        <f>IF('Transfer Definitions'!F66&lt;&gt;"y","",'Population Definitions'!$B$6)</f>
        <v/>
      </c>
      <c r="D552" s="143" t="str">
        <f>IF(NOT('Transfer Definitions'!F66&lt;&gt;"y"),"Number","")</f>
        <v/>
      </c>
      <c r="E552" s="143" t="str">
        <f>IF(NOT('Transfer Definitions'!F66&lt;&gt;"y"),IF(SUMPRODUCT(--(G552:Y552&lt;&gt;""))=0,0,"N.A."),"")</f>
        <v/>
      </c>
      <c r="F552" s="48" t="str">
        <f>IF(NOT('Transfer Definitions'!F66&lt;&gt;"y"),"OR","")</f>
        <v/>
      </c>
    </row>
    <row r="553" spans="1:6" x14ac:dyDescent="0.25">
      <c r="A553" s="48" t="str">
        <f>IF('Transfer Definitions'!G66&lt;&gt;"y","...",'Population Definitions'!$B$3)</f>
        <v>...</v>
      </c>
      <c r="B553" s="1" t="str">
        <f t="shared" si="12"/>
        <v/>
      </c>
      <c r="C553" s="48" t="str">
        <f>IF('Transfer Definitions'!G66&lt;&gt;"y","",'Population Definitions'!$B$7)</f>
        <v/>
      </c>
      <c r="D553" s="143" t="str">
        <f>IF(NOT('Transfer Definitions'!G66&lt;&gt;"y"),"Number","")</f>
        <v/>
      </c>
      <c r="E553" s="143" t="str">
        <f>IF(NOT('Transfer Definitions'!G66&lt;&gt;"y"),IF(SUMPRODUCT(--(G553:Y553&lt;&gt;""))=0,0,"N.A."),"")</f>
        <v/>
      </c>
      <c r="F553" s="48" t="str">
        <f>IF(NOT('Transfer Definitions'!G66&lt;&gt;"y"),"OR","")</f>
        <v/>
      </c>
    </row>
    <row r="554" spans="1:6" x14ac:dyDescent="0.25">
      <c r="A554" s="48" t="str">
        <f>IF('Transfer Definitions'!H66&lt;&gt;"y","...",'Population Definitions'!$B$3)</f>
        <v>...</v>
      </c>
      <c r="B554" s="1" t="str">
        <f t="shared" si="12"/>
        <v/>
      </c>
      <c r="C554" s="48" t="str">
        <f>IF('Transfer Definitions'!H66&lt;&gt;"y","",'Population Definitions'!$B$8)</f>
        <v/>
      </c>
      <c r="D554" s="143" t="str">
        <f>IF(NOT('Transfer Definitions'!H66&lt;&gt;"y"),"Number","")</f>
        <v/>
      </c>
      <c r="E554" s="143" t="str">
        <f>IF(NOT('Transfer Definitions'!H66&lt;&gt;"y"),IF(SUMPRODUCT(--(G554:Y554&lt;&gt;""))=0,0,"N.A."),"")</f>
        <v/>
      </c>
      <c r="F554" s="48" t="str">
        <f>IF(NOT('Transfer Definitions'!H66&lt;&gt;"y"),"OR","")</f>
        <v/>
      </c>
    </row>
    <row r="555" spans="1:6" x14ac:dyDescent="0.25">
      <c r="A555" s="48" t="str">
        <f>IF('Transfer Definitions'!I66&lt;&gt;"y","...",'Population Definitions'!$B$3)</f>
        <v>...</v>
      </c>
      <c r="B555" s="1" t="str">
        <f t="shared" si="12"/>
        <v/>
      </c>
      <c r="C555" s="48" t="str">
        <f>IF('Transfer Definitions'!I66&lt;&gt;"y","",'Population Definitions'!$B$9)</f>
        <v/>
      </c>
      <c r="D555" s="143" t="str">
        <f>IF(NOT('Transfer Definitions'!I66&lt;&gt;"y"),"Number","")</f>
        <v/>
      </c>
      <c r="E555" s="143" t="str">
        <f>IF(NOT('Transfer Definitions'!I66&lt;&gt;"y"),IF(SUMPRODUCT(--(G555:Y555&lt;&gt;""))=0,0,"N.A."),"")</f>
        <v/>
      </c>
      <c r="F555" s="48" t="str">
        <f>IF(NOT('Transfer Definitions'!I66&lt;&gt;"y"),"OR","")</f>
        <v/>
      </c>
    </row>
    <row r="556" spans="1:6" x14ac:dyDescent="0.25">
      <c r="A556" s="48" t="str">
        <f>IF('Transfer Definitions'!J66&lt;&gt;"y","...",'Population Definitions'!$B$3)</f>
        <v>...</v>
      </c>
      <c r="B556" s="1" t="str">
        <f t="shared" si="12"/>
        <v/>
      </c>
      <c r="C556" s="48" t="str">
        <f>IF('Transfer Definitions'!J66&lt;&gt;"y","",'Population Definitions'!$B$10)</f>
        <v/>
      </c>
      <c r="D556" s="143" t="str">
        <f>IF(NOT('Transfer Definitions'!J66&lt;&gt;"y"),"Number","")</f>
        <v/>
      </c>
      <c r="E556" s="143" t="str">
        <f>IF(NOT('Transfer Definitions'!J66&lt;&gt;"y"),IF(SUMPRODUCT(--(G556:Y556&lt;&gt;""))=0,0,"N.A."),"")</f>
        <v/>
      </c>
      <c r="F556" s="48" t="str">
        <f>IF(NOT('Transfer Definitions'!J66&lt;&gt;"y"),"OR","")</f>
        <v/>
      </c>
    </row>
    <row r="557" spans="1:6" x14ac:dyDescent="0.25">
      <c r="A557" s="48" t="str">
        <f>IF('Transfer Definitions'!K66&lt;&gt;"y","...",'Population Definitions'!$B$3)</f>
        <v>...</v>
      </c>
      <c r="B557" s="1" t="str">
        <f t="shared" si="12"/>
        <v/>
      </c>
      <c r="C557" s="48" t="str">
        <f>IF('Transfer Definitions'!K66&lt;&gt;"y","",'Population Definitions'!$B$11)</f>
        <v/>
      </c>
      <c r="D557" s="143" t="str">
        <f>IF(NOT('Transfer Definitions'!K66&lt;&gt;"y"),"Number","")</f>
        <v/>
      </c>
      <c r="E557" s="143" t="str">
        <f>IF(NOT('Transfer Definitions'!K66&lt;&gt;"y"),IF(SUMPRODUCT(--(G557:Y557&lt;&gt;""))=0,0,"N.A."),"")</f>
        <v/>
      </c>
      <c r="F557" s="48" t="str">
        <f>IF(NOT('Transfer Definitions'!K66&lt;&gt;"y"),"OR","")</f>
        <v/>
      </c>
    </row>
    <row r="558" spans="1:6" x14ac:dyDescent="0.25">
      <c r="A558" s="48" t="str">
        <f>IF('Transfer Definitions'!L66&lt;&gt;"y","...",'Population Definitions'!$B$3)</f>
        <v>...</v>
      </c>
      <c r="B558" s="1" t="str">
        <f t="shared" si="12"/>
        <v/>
      </c>
      <c r="C558" s="48" t="str">
        <f>IF('Transfer Definitions'!L66&lt;&gt;"y","",'Population Definitions'!$B$12)</f>
        <v/>
      </c>
      <c r="D558" s="143" t="str">
        <f>IF(NOT('Transfer Definitions'!L66&lt;&gt;"y"),"Number","")</f>
        <v/>
      </c>
      <c r="E558" s="143" t="str">
        <f>IF(NOT('Transfer Definitions'!L66&lt;&gt;"y"),IF(SUMPRODUCT(--(G558:Y558&lt;&gt;""))=0,0,"N.A."),"")</f>
        <v/>
      </c>
      <c r="F558" s="48" t="str">
        <f>IF(NOT('Transfer Definitions'!L66&lt;&gt;"y"),"OR","")</f>
        <v/>
      </c>
    </row>
    <row r="559" spans="1:6" x14ac:dyDescent="0.25">
      <c r="A559" s="48" t="str">
        <f>IF('Transfer Definitions'!M66&lt;&gt;"y","...",'Population Definitions'!$B$3)</f>
        <v>...</v>
      </c>
      <c r="B559" s="1" t="str">
        <f t="shared" si="12"/>
        <v/>
      </c>
      <c r="C559" s="48" t="str">
        <f>IF('Transfer Definitions'!M66&lt;&gt;"y","",'Population Definitions'!$B$13)</f>
        <v/>
      </c>
      <c r="D559" s="143" t="str">
        <f>IF(NOT('Transfer Definitions'!M66&lt;&gt;"y"),"Number","")</f>
        <v/>
      </c>
      <c r="E559" s="143" t="str">
        <f>IF(NOT('Transfer Definitions'!M66&lt;&gt;"y"),IF(SUMPRODUCT(--(G559:Y559&lt;&gt;""))=0,0,"N.A."),"")</f>
        <v/>
      </c>
      <c r="F559" s="48" t="str">
        <f>IF(NOT('Transfer Definitions'!M66&lt;&gt;"y"),"OR","")</f>
        <v/>
      </c>
    </row>
    <row r="560" spans="1:6" x14ac:dyDescent="0.25">
      <c r="A560" s="48" t="str">
        <f>IF('Transfer Definitions'!B67&lt;&gt;"y","...",'Population Definitions'!$B$4)</f>
        <v>...</v>
      </c>
      <c r="B560" s="1" t="str">
        <f t="shared" si="12"/>
        <v/>
      </c>
      <c r="C560" s="48" t="str">
        <f>IF('Transfer Definitions'!B67&lt;&gt;"y","",'Population Definitions'!$B$2)</f>
        <v/>
      </c>
      <c r="D560" s="143" t="str">
        <f>IF(NOT('Transfer Definitions'!B67&lt;&gt;"y"),"Number","")</f>
        <v/>
      </c>
      <c r="E560" s="143" t="str">
        <f>IF(NOT('Transfer Definitions'!B67&lt;&gt;"y"),IF(SUMPRODUCT(--(G560:Y560&lt;&gt;""))=0,0,"N.A."),"")</f>
        <v/>
      </c>
      <c r="F560" s="48" t="str">
        <f>IF(NOT('Transfer Definitions'!B67&lt;&gt;"y"),"OR","")</f>
        <v/>
      </c>
    </row>
    <row r="561" spans="1:6" x14ac:dyDescent="0.25">
      <c r="A561" s="48" t="str">
        <f>IF('Transfer Definitions'!C67&lt;&gt;"y","...",'Population Definitions'!$B$4)</f>
        <v>...</v>
      </c>
      <c r="B561" s="1" t="str">
        <f t="shared" si="12"/>
        <v/>
      </c>
      <c r="C561" s="48" t="str">
        <f>IF('Transfer Definitions'!C67&lt;&gt;"y","",'Population Definitions'!$B$3)</f>
        <v/>
      </c>
      <c r="D561" s="143" t="str">
        <f>IF(NOT('Transfer Definitions'!C67&lt;&gt;"y"),"Number","")</f>
        <v/>
      </c>
      <c r="E561" s="143" t="str">
        <f>IF(NOT('Transfer Definitions'!C67&lt;&gt;"y"),IF(SUMPRODUCT(--(G561:Y561&lt;&gt;""))=0,0,"N.A."),"")</f>
        <v/>
      </c>
      <c r="F561" s="48" t="str">
        <f>IF(NOT('Transfer Definitions'!C67&lt;&gt;"y"),"OR","")</f>
        <v/>
      </c>
    </row>
    <row r="562" spans="1:6" x14ac:dyDescent="0.25">
      <c r="A562" s="48" t="str">
        <f>IF('Transfer Definitions'!E67&lt;&gt;"y","...",'Population Definitions'!$B$4)</f>
        <v>...</v>
      </c>
      <c r="B562" s="1" t="str">
        <f t="shared" si="12"/>
        <v/>
      </c>
      <c r="C562" s="48" t="str">
        <f>IF('Transfer Definitions'!E67&lt;&gt;"y","",'Population Definitions'!$B$5)</f>
        <v/>
      </c>
      <c r="D562" s="143" t="str">
        <f>IF(NOT('Transfer Definitions'!E67&lt;&gt;"y"),"Number","")</f>
        <v/>
      </c>
      <c r="E562" s="143" t="str">
        <f>IF(NOT('Transfer Definitions'!E67&lt;&gt;"y"),IF(SUMPRODUCT(--(G562:Y562&lt;&gt;""))=0,0,"N.A."),"")</f>
        <v/>
      </c>
      <c r="F562" s="48" t="str">
        <f>IF(NOT('Transfer Definitions'!E67&lt;&gt;"y"),"OR","")</f>
        <v/>
      </c>
    </row>
    <row r="563" spans="1:6" x14ac:dyDescent="0.25">
      <c r="A563" s="48" t="str">
        <f>IF('Transfer Definitions'!F67&lt;&gt;"y","...",'Population Definitions'!$B$4)</f>
        <v>...</v>
      </c>
      <c r="B563" s="1" t="str">
        <f t="shared" si="12"/>
        <v/>
      </c>
      <c r="C563" s="48" t="str">
        <f>IF('Transfer Definitions'!F67&lt;&gt;"y","",'Population Definitions'!$B$6)</f>
        <v/>
      </c>
      <c r="D563" s="143" t="str">
        <f>IF(NOT('Transfer Definitions'!F67&lt;&gt;"y"),"Number","")</f>
        <v/>
      </c>
      <c r="E563" s="143" t="str">
        <f>IF(NOT('Transfer Definitions'!F67&lt;&gt;"y"),IF(SUMPRODUCT(--(G563:Y563&lt;&gt;""))=0,0,"N.A."),"")</f>
        <v/>
      </c>
      <c r="F563" s="48" t="str">
        <f>IF(NOT('Transfer Definitions'!F67&lt;&gt;"y"),"OR","")</f>
        <v/>
      </c>
    </row>
    <row r="564" spans="1:6" x14ac:dyDescent="0.25">
      <c r="A564" s="48" t="str">
        <f>IF('Transfer Definitions'!G67&lt;&gt;"y","...",'Population Definitions'!$B$4)</f>
        <v>...</v>
      </c>
      <c r="B564" s="1" t="str">
        <f t="shared" si="12"/>
        <v/>
      </c>
      <c r="C564" s="48" t="str">
        <f>IF('Transfer Definitions'!G67&lt;&gt;"y","",'Population Definitions'!$B$7)</f>
        <v/>
      </c>
      <c r="D564" s="143" t="str">
        <f>IF(NOT('Transfer Definitions'!G67&lt;&gt;"y"),"Number","")</f>
        <v/>
      </c>
      <c r="E564" s="143" t="str">
        <f>IF(NOT('Transfer Definitions'!G67&lt;&gt;"y"),IF(SUMPRODUCT(--(G564:Y564&lt;&gt;""))=0,0,"N.A."),"")</f>
        <v/>
      </c>
      <c r="F564" s="48" t="str">
        <f>IF(NOT('Transfer Definitions'!G67&lt;&gt;"y"),"OR","")</f>
        <v/>
      </c>
    </row>
    <row r="565" spans="1:6" x14ac:dyDescent="0.25">
      <c r="A565" s="48" t="str">
        <f>IF('Transfer Definitions'!H67&lt;&gt;"y","...",'Population Definitions'!$B$4)</f>
        <v>...</v>
      </c>
      <c r="B565" s="1" t="str">
        <f t="shared" si="12"/>
        <v/>
      </c>
      <c r="C565" s="48" t="str">
        <f>IF('Transfer Definitions'!H67&lt;&gt;"y","",'Population Definitions'!$B$8)</f>
        <v/>
      </c>
      <c r="D565" s="143" t="str">
        <f>IF(NOT('Transfer Definitions'!H67&lt;&gt;"y"),"Number","")</f>
        <v/>
      </c>
      <c r="E565" s="143" t="str">
        <f>IF(NOT('Transfer Definitions'!H67&lt;&gt;"y"),IF(SUMPRODUCT(--(G565:Y565&lt;&gt;""))=0,0,"N.A."),"")</f>
        <v/>
      </c>
      <c r="F565" s="48" t="str">
        <f>IF(NOT('Transfer Definitions'!H67&lt;&gt;"y"),"OR","")</f>
        <v/>
      </c>
    </row>
    <row r="566" spans="1:6" x14ac:dyDescent="0.25">
      <c r="A566" s="48" t="str">
        <f>IF('Transfer Definitions'!I67&lt;&gt;"y","...",'Population Definitions'!$B$4)</f>
        <v>...</v>
      </c>
      <c r="B566" s="1" t="str">
        <f t="shared" si="12"/>
        <v/>
      </c>
      <c r="C566" s="48" t="str">
        <f>IF('Transfer Definitions'!I67&lt;&gt;"y","",'Population Definitions'!$B$9)</f>
        <v/>
      </c>
      <c r="D566" s="143" t="str">
        <f>IF(NOT('Transfer Definitions'!I67&lt;&gt;"y"),"Number","")</f>
        <v/>
      </c>
      <c r="E566" s="143" t="str">
        <f>IF(NOT('Transfer Definitions'!I67&lt;&gt;"y"),IF(SUMPRODUCT(--(G566:Y566&lt;&gt;""))=0,0,"N.A."),"")</f>
        <v/>
      </c>
      <c r="F566" s="48" t="str">
        <f>IF(NOT('Transfer Definitions'!I67&lt;&gt;"y"),"OR","")</f>
        <v/>
      </c>
    </row>
    <row r="567" spans="1:6" x14ac:dyDescent="0.25">
      <c r="A567" s="48" t="str">
        <f>IF('Transfer Definitions'!J67&lt;&gt;"y","...",'Population Definitions'!$B$4)</f>
        <v>...</v>
      </c>
      <c r="B567" s="1" t="str">
        <f t="shared" si="12"/>
        <v/>
      </c>
      <c r="C567" s="48" t="str">
        <f>IF('Transfer Definitions'!J67&lt;&gt;"y","",'Population Definitions'!$B$10)</f>
        <v/>
      </c>
      <c r="D567" s="143" t="str">
        <f>IF(NOT('Transfer Definitions'!J67&lt;&gt;"y"),"Number","")</f>
        <v/>
      </c>
      <c r="E567" s="143" t="str">
        <f>IF(NOT('Transfer Definitions'!J67&lt;&gt;"y"),IF(SUMPRODUCT(--(G567:Y567&lt;&gt;""))=0,0,"N.A."),"")</f>
        <v/>
      </c>
      <c r="F567" s="48" t="str">
        <f>IF(NOT('Transfer Definitions'!J67&lt;&gt;"y"),"OR","")</f>
        <v/>
      </c>
    </row>
    <row r="568" spans="1:6" x14ac:dyDescent="0.25">
      <c r="A568" s="48" t="str">
        <f>IF('Transfer Definitions'!K67&lt;&gt;"y","...",'Population Definitions'!$B$4)</f>
        <v>...</v>
      </c>
      <c r="B568" s="1" t="str">
        <f t="shared" si="12"/>
        <v/>
      </c>
      <c r="C568" s="48" t="str">
        <f>IF('Transfer Definitions'!K67&lt;&gt;"y","",'Population Definitions'!$B$11)</f>
        <v/>
      </c>
      <c r="D568" s="143" t="str">
        <f>IF(NOT('Transfer Definitions'!K67&lt;&gt;"y"),"Number","")</f>
        <v/>
      </c>
      <c r="E568" s="143" t="str">
        <f>IF(NOT('Transfer Definitions'!K67&lt;&gt;"y"),IF(SUMPRODUCT(--(G568:Y568&lt;&gt;""))=0,0,"N.A."),"")</f>
        <v/>
      </c>
      <c r="F568" s="48" t="str">
        <f>IF(NOT('Transfer Definitions'!K67&lt;&gt;"y"),"OR","")</f>
        <v/>
      </c>
    </row>
    <row r="569" spans="1:6" x14ac:dyDescent="0.25">
      <c r="A569" s="48" t="str">
        <f>IF('Transfer Definitions'!L67&lt;&gt;"y","...",'Population Definitions'!$B$4)</f>
        <v>...</v>
      </c>
      <c r="B569" s="1" t="str">
        <f t="shared" si="12"/>
        <v/>
      </c>
      <c r="C569" s="48" t="str">
        <f>IF('Transfer Definitions'!L67&lt;&gt;"y","",'Population Definitions'!$B$12)</f>
        <v/>
      </c>
      <c r="D569" s="143" t="str">
        <f>IF(NOT('Transfer Definitions'!L67&lt;&gt;"y"),"Number","")</f>
        <v/>
      </c>
      <c r="E569" s="143" t="str">
        <f>IF(NOT('Transfer Definitions'!L67&lt;&gt;"y"),IF(SUMPRODUCT(--(G569:Y569&lt;&gt;""))=0,0,"N.A."),"")</f>
        <v/>
      </c>
      <c r="F569" s="48" t="str">
        <f>IF(NOT('Transfer Definitions'!L67&lt;&gt;"y"),"OR","")</f>
        <v/>
      </c>
    </row>
    <row r="570" spans="1:6" x14ac:dyDescent="0.25">
      <c r="A570" s="48" t="str">
        <f>IF('Transfer Definitions'!M67&lt;&gt;"y","...",'Population Definitions'!$B$4)</f>
        <v>...</v>
      </c>
      <c r="B570" s="1" t="str">
        <f t="shared" si="12"/>
        <v/>
      </c>
      <c r="C570" s="48" t="str">
        <f>IF('Transfer Definitions'!M67&lt;&gt;"y","",'Population Definitions'!$B$13)</f>
        <v/>
      </c>
      <c r="D570" s="143" t="str">
        <f>IF(NOT('Transfer Definitions'!M67&lt;&gt;"y"),"Number","")</f>
        <v/>
      </c>
      <c r="E570" s="143" t="str">
        <f>IF(NOT('Transfer Definitions'!M67&lt;&gt;"y"),IF(SUMPRODUCT(--(G570:Y570&lt;&gt;""))=0,0,"N.A."),"")</f>
        <v/>
      </c>
      <c r="F570" s="48" t="str">
        <f>IF(NOT('Transfer Definitions'!M67&lt;&gt;"y"),"OR","")</f>
        <v/>
      </c>
    </row>
    <row r="571" spans="1:6" x14ac:dyDescent="0.25">
      <c r="A571" s="48" t="str">
        <f>IF('Transfer Definitions'!B68&lt;&gt;"y","...",'Population Definitions'!$B$5)</f>
        <v>...</v>
      </c>
      <c r="B571" s="1" t="str">
        <f t="shared" si="12"/>
        <v/>
      </c>
      <c r="C571" s="48" t="str">
        <f>IF('Transfer Definitions'!B68&lt;&gt;"y","",'Population Definitions'!$B$2)</f>
        <v/>
      </c>
      <c r="D571" s="143" t="str">
        <f>IF(NOT('Transfer Definitions'!B68&lt;&gt;"y"),"Number","")</f>
        <v/>
      </c>
      <c r="E571" s="143" t="str">
        <f>IF(NOT('Transfer Definitions'!B68&lt;&gt;"y"),IF(SUMPRODUCT(--(G571:Y571&lt;&gt;""))=0,0,"N.A."),"")</f>
        <v/>
      </c>
      <c r="F571" s="48" t="str">
        <f>IF(NOT('Transfer Definitions'!B68&lt;&gt;"y"),"OR","")</f>
        <v/>
      </c>
    </row>
    <row r="572" spans="1:6" x14ac:dyDescent="0.25">
      <c r="A572" s="48" t="str">
        <f>IF('Transfer Definitions'!C68&lt;&gt;"y","...",'Population Definitions'!$B$5)</f>
        <v>...</v>
      </c>
      <c r="B572" s="1" t="str">
        <f t="shared" si="12"/>
        <v/>
      </c>
      <c r="C572" s="48" t="str">
        <f>IF('Transfer Definitions'!C68&lt;&gt;"y","",'Population Definitions'!$B$3)</f>
        <v/>
      </c>
      <c r="D572" s="143" t="str">
        <f>IF(NOT('Transfer Definitions'!C68&lt;&gt;"y"),"Number","")</f>
        <v/>
      </c>
      <c r="E572" s="143" t="str">
        <f>IF(NOT('Transfer Definitions'!C68&lt;&gt;"y"),IF(SUMPRODUCT(--(G572:Y572&lt;&gt;""))=0,0,"N.A."),"")</f>
        <v/>
      </c>
      <c r="F572" s="48" t="str">
        <f>IF(NOT('Transfer Definitions'!C68&lt;&gt;"y"),"OR","")</f>
        <v/>
      </c>
    </row>
    <row r="573" spans="1:6" x14ac:dyDescent="0.25">
      <c r="A573" s="48" t="str">
        <f>IF('Transfer Definitions'!D68&lt;&gt;"y","...",'Population Definitions'!$B$5)</f>
        <v>...</v>
      </c>
      <c r="B573" s="1" t="str">
        <f t="shared" si="12"/>
        <v/>
      </c>
      <c r="C573" s="48" t="str">
        <f>IF('Transfer Definitions'!D68&lt;&gt;"y","",'Population Definitions'!$B$4)</f>
        <v/>
      </c>
      <c r="D573" s="143" t="str">
        <f>IF(NOT('Transfer Definitions'!D68&lt;&gt;"y"),"Number","")</f>
        <v/>
      </c>
      <c r="E573" s="143" t="str">
        <f>IF(NOT('Transfer Definitions'!D68&lt;&gt;"y"),IF(SUMPRODUCT(--(G573:Y573&lt;&gt;""))=0,0,"N.A."),"")</f>
        <v/>
      </c>
      <c r="F573" s="48" t="str">
        <f>IF(NOT('Transfer Definitions'!D68&lt;&gt;"y"),"OR","")</f>
        <v/>
      </c>
    </row>
    <row r="574" spans="1:6" x14ac:dyDescent="0.25">
      <c r="A574" s="48" t="str">
        <f>IF('Transfer Definitions'!F68&lt;&gt;"y","...",'Population Definitions'!$B$5)</f>
        <v>...</v>
      </c>
      <c r="B574" s="1" t="str">
        <f t="shared" si="12"/>
        <v/>
      </c>
      <c r="C574" s="48" t="str">
        <f>IF('Transfer Definitions'!F68&lt;&gt;"y","",'Population Definitions'!$B$6)</f>
        <v/>
      </c>
      <c r="D574" s="143" t="str">
        <f>IF(NOT('Transfer Definitions'!F68&lt;&gt;"y"),"Number","")</f>
        <v/>
      </c>
      <c r="E574" s="143" t="str">
        <f>IF(NOT('Transfer Definitions'!F68&lt;&gt;"y"),IF(SUMPRODUCT(--(G574:Y574&lt;&gt;""))=0,0,"N.A."),"")</f>
        <v/>
      </c>
      <c r="F574" s="48" t="str">
        <f>IF(NOT('Transfer Definitions'!F68&lt;&gt;"y"),"OR","")</f>
        <v/>
      </c>
    </row>
    <row r="575" spans="1:6" x14ac:dyDescent="0.25">
      <c r="A575" s="48" t="str">
        <f>IF('Transfer Definitions'!G68&lt;&gt;"y","...",'Population Definitions'!$B$5)</f>
        <v>...</v>
      </c>
      <c r="B575" s="1" t="str">
        <f t="shared" si="12"/>
        <v/>
      </c>
      <c r="C575" s="48" t="str">
        <f>IF('Transfer Definitions'!G68&lt;&gt;"y","",'Population Definitions'!$B$7)</f>
        <v/>
      </c>
      <c r="D575" s="143" t="str">
        <f>IF(NOT('Transfer Definitions'!G68&lt;&gt;"y"),"Number","")</f>
        <v/>
      </c>
      <c r="E575" s="143" t="str">
        <f>IF(NOT('Transfer Definitions'!G68&lt;&gt;"y"),IF(SUMPRODUCT(--(G575:Y575&lt;&gt;""))=0,0,"N.A."),"")</f>
        <v/>
      </c>
      <c r="F575" s="48" t="str">
        <f>IF(NOT('Transfer Definitions'!G68&lt;&gt;"y"),"OR","")</f>
        <v/>
      </c>
    </row>
    <row r="576" spans="1:6" x14ac:dyDescent="0.25">
      <c r="A576" s="48" t="str">
        <f>IF('Transfer Definitions'!H68&lt;&gt;"y","...",'Population Definitions'!$B$5)</f>
        <v>...</v>
      </c>
      <c r="B576" s="1" t="str">
        <f t="shared" si="12"/>
        <v/>
      </c>
      <c r="C576" s="48" t="str">
        <f>IF('Transfer Definitions'!H68&lt;&gt;"y","",'Population Definitions'!$B$8)</f>
        <v/>
      </c>
      <c r="D576" s="143" t="str">
        <f>IF(NOT('Transfer Definitions'!H68&lt;&gt;"y"),"Number","")</f>
        <v/>
      </c>
      <c r="E576" s="143" t="str">
        <f>IF(NOT('Transfer Definitions'!H68&lt;&gt;"y"),IF(SUMPRODUCT(--(G576:Y576&lt;&gt;""))=0,0,"N.A."),"")</f>
        <v/>
      </c>
      <c r="F576" s="48" t="str">
        <f>IF(NOT('Transfer Definitions'!H68&lt;&gt;"y"),"OR","")</f>
        <v/>
      </c>
    </row>
    <row r="577" spans="1:6" x14ac:dyDescent="0.25">
      <c r="A577" s="48" t="str">
        <f>IF('Transfer Definitions'!I68&lt;&gt;"y","...",'Population Definitions'!$B$5)</f>
        <v>...</v>
      </c>
      <c r="B577" s="1" t="str">
        <f t="shared" si="12"/>
        <v/>
      </c>
      <c r="C577" s="48" t="str">
        <f>IF('Transfer Definitions'!I68&lt;&gt;"y","",'Population Definitions'!$B$9)</f>
        <v/>
      </c>
      <c r="D577" s="143" t="str">
        <f>IF(NOT('Transfer Definitions'!I68&lt;&gt;"y"),"Number","")</f>
        <v/>
      </c>
      <c r="E577" s="143" t="str">
        <f>IF(NOT('Transfer Definitions'!I68&lt;&gt;"y"),IF(SUMPRODUCT(--(G577:Y577&lt;&gt;""))=0,0,"N.A."),"")</f>
        <v/>
      </c>
      <c r="F577" s="48" t="str">
        <f>IF(NOT('Transfer Definitions'!I68&lt;&gt;"y"),"OR","")</f>
        <v/>
      </c>
    </row>
    <row r="578" spans="1:6" x14ac:dyDescent="0.25">
      <c r="A578" s="48" t="str">
        <f>IF('Transfer Definitions'!J68&lt;&gt;"y","...",'Population Definitions'!$B$5)</f>
        <v>...</v>
      </c>
      <c r="B578" s="1" t="str">
        <f t="shared" si="12"/>
        <v/>
      </c>
      <c r="C578" s="48" t="str">
        <f>IF('Transfer Definitions'!J68&lt;&gt;"y","",'Population Definitions'!$B$10)</f>
        <v/>
      </c>
      <c r="D578" s="143" t="str">
        <f>IF(NOT('Transfer Definitions'!J68&lt;&gt;"y"),"Number","")</f>
        <v/>
      </c>
      <c r="E578" s="143" t="str">
        <f>IF(NOT('Transfer Definitions'!J68&lt;&gt;"y"),IF(SUMPRODUCT(--(G578:Y578&lt;&gt;""))=0,0,"N.A."),"")</f>
        <v/>
      </c>
      <c r="F578" s="48" t="str">
        <f>IF(NOT('Transfer Definitions'!J68&lt;&gt;"y"),"OR","")</f>
        <v/>
      </c>
    </row>
    <row r="579" spans="1:6" x14ac:dyDescent="0.25">
      <c r="A579" s="48" t="str">
        <f>IF('Transfer Definitions'!K68&lt;&gt;"y","...",'Population Definitions'!$B$5)</f>
        <v>...</v>
      </c>
      <c r="B579" s="1" t="str">
        <f t="shared" si="12"/>
        <v/>
      </c>
      <c r="C579" s="48" t="str">
        <f>IF('Transfer Definitions'!K68&lt;&gt;"y","",'Population Definitions'!$B$11)</f>
        <v/>
      </c>
      <c r="D579" s="143" t="str">
        <f>IF(NOT('Transfer Definitions'!K68&lt;&gt;"y"),"Number","")</f>
        <v/>
      </c>
      <c r="E579" s="143" t="str">
        <f>IF(NOT('Transfer Definitions'!K68&lt;&gt;"y"),IF(SUMPRODUCT(--(G579:Y579&lt;&gt;""))=0,0,"N.A."),"")</f>
        <v/>
      </c>
      <c r="F579" s="48" t="str">
        <f>IF(NOT('Transfer Definitions'!K68&lt;&gt;"y"),"OR","")</f>
        <v/>
      </c>
    </row>
    <row r="580" spans="1:6" x14ac:dyDescent="0.25">
      <c r="A580" s="48" t="str">
        <f>IF('Transfer Definitions'!L68&lt;&gt;"y","...",'Population Definitions'!$B$5)</f>
        <v>...</v>
      </c>
      <c r="B580" s="1" t="str">
        <f t="shared" si="12"/>
        <v/>
      </c>
      <c r="C580" s="48" t="str">
        <f>IF('Transfer Definitions'!L68&lt;&gt;"y","",'Population Definitions'!$B$12)</f>
        <v/>
      </c>
      <c r="D580" s="143" t="str">
        <f>IF(NOT('Transfer Definitions'!L68&lt;&gt;"y"),"Number","")</f>
        <v/>
      </c>
      <c r="E580" s="143" t="str">
        <f>IF(NOT('Transfer Definitions'!L68&lt;&gt;"y"),IF(SUMPRODUCT(--(G580:Y580&lt;&gt;""))=0,0,"N.A."),"")</f>
        <v/>
      </c>
      <c r="F580" s="48" t="str">
        <f>IF(NOT('Transfer Definitions'!L68&lt;&gt;"y"),"OR","")</f>
        <v/>
      </c>
    </row>
    <row r="581" spans="1:6" x14ac:dyDescent="0.25">
      <c r="A581" s="48" t="str">
        <f>IF('Transfer Definitions'!M68&lt;&gt;"y","...",'Population Definitions'!$B$5)</f>
        <v>...</v>
      </c>
      <c r="B581" s="1" t="str">
        <f t="shared" si="12"/>
        <v/>
      </c>
      <c r="C581" s="48" t="str">
        <f>IF('Transfer Definitions'!M68&lt;&gt;"y","",'Population Definitions'!$B$13)</f>
        <v/>
      </c>
      <c r="D581" s="143" t="str">
        <f>IF(NOT('Transfer Definitions'!M68&lt;&gt;"y"),"Number","")</f>
        <v/>
      </c>
      <c r="E581" s="143" t="str">
        <f>IF(NOT('Transfer Definitions'!M68&lt;&gt;"y"),IF(SUMPRODUCT(--(G581:Y581&lt;&gt;""))=0,0,"N.A."),"")</f>
        <v/>
      </c>
      <c r="F581" s="48" t="str">
        <f>IF(NOT('Transfer Definitions'!M68&lt;&gt;"y"),"OR","")</f>
        <v/>
      </c>
    </row>
    <row r="582" spans="1:6" x14ac:dyDescent="0.25">
      <c r="A582" s="48" t="str">
        <f>IF('Transfer Definitions'!B69&lt;&gt;"y","...",'Population Definitions'!$B$6)</f>
        <v>...</v>
      </c>
      <c r="B582" s="1" t="str">
        <f t="shared" si="12"/>
        <v/>
      </c>
      <c r="C582" s="48" t="str">
        <f>IF('Transfer Definitions'!B69&lt;&gt;"y","",'Population Definitions'!$B$2)</f>
        <v/>
      </c>
      <c r="D582" s="143" t="str">
        <f>IF(NOT('Transfer Definitions'!B69&lt;&gt;"y"),"Number","")</f>
        <v/>
      </c>
      <c r="E582" s="143" t="str">
        <f>IF(NOT('Transfer Definitions'!B69&lt;&gt;"y"),IF(SUMPRODUCT(--(G582:Y582&lt;&gt;""))=0,0,"N.A."),"")</f>
        <v/>
      </c>
      <c r="F582" s="48" t="str">
        <f>IF(NOT('Transfer Definitions'!B69&lt;&gt;"y"),"OR","")</f>
        <v/>
      </c>
    </row>
    <row r="583" spans="1:6" x14ac:dyDescent="0.25">
      <c r="A583" s="48" t="str">
        <f>IF('Transfer Definitions'!C69&lt;&gt;"y","...",'Population Definitions'!$B$6)</f>
        <v>...</v>
      </c>
      <c r="B583" s="1" t="str">
        <f t="shared" si="12"/>
        <v/>
      </c>
      <c r="C583" s="48" t="str">
        <f>IF('Transfer Definitions'!C69&lt;&gt;"y","",'Population Definitions'!$B$3)</f>
        <v/>
      </c>
      <c r="D583" s="143" t="str">
        <f>IF(NOT('Transfer Definitions'!C69&lt;&gt;"y"),"Number","")</f>
        <v/>
      </c>
      <c r="E583" s="143" t="str">
        <f>IF(NOT('Transfer Definitions'!C69&lt;&gt;"y"),IF(SUMPRODUCT(--(G583:Y583&lt;&gt;""))=0,0,"N.A."),"")</f>
        <v/>
      </c>
      <c r="F583" s="48" t="str">
        <f>IF(NOT('Transfer Definitions'!C69&lt;&gt;"y"),"OR","")</f>
        <v/>
      </c>
    </row>
    <row r="584" spans="1:6" x14ac:dyDescent="0.25">
      <c r="A584" s="48" t="str">
        <f>IF('Transfer Definitions'!D69&lt;&gt;"y","...",'Population Definitions'!$B$6)</f>
        <v>...</v>
      </c>
      <c r="B584" s="1" t="str">
        <f t="shared" si="12"/>
        <v/>
      </c>
      <c r="C584" s="48" t="str">
        <f>IF('Transfer Definitions'!D69&lt;&gt;"y","",'Population Definitions'!$B$4)</f>
        <v/>
      </c>
      <c r="D584" s="143" t="str">
        <f>IF(NOT('Transfer Definitions'!D69&lt;&gt;"y"),"Number","")</f>
        <v/>
      </c>
      <c r="E584" s="143" t="str">
        <f>IF(NOT('Transfer Definitions'!D69&lt;&gt;"y"),IF(SUMPRODUCT(--(G584:Y584&lt;&gt;""))=0,0,"N.A."),"")</f>
        <v/>
      </c>
      <c r="F584" s="48" t="str">
        <f>IF(NOT('Transfer Definitions'!D69&lt;&gt;"y"),"OR","")</f>
        <v/>
      </c>
    </row>
    <row r="585" spans="1:6" x14ac:dyDescent="0.25">
      <c r="A585" s="48" t="str">
        <f>IF('Transfer Definitions'!E69&lt;&gt;"y","...",'Population Definitions'!$B$6)</f>
        <v>...</v>
      </c>
      <c r="B585" s="1" t="str">
        <f t="shared" si="12"/>
        <v/>
      </c>
      <c r="C585" s="48" t="str">
        <f>IF('Transfer Definitions'!E69&lt;&gt;"y","",'Population Definitions'!$B$5)</f>
        <v/>
      </c>
      <c r="D585" s="143" t="str">
        <f>IF(NOT('Transfer Definitions'!E69&lt;&gt;"y"),"Number","")</f>
        <v/>
      </c>
      <c r="E585" s="143" t="str">
        <f>IF(NOT('Transfer Definitions'!E69&lt;&gt;"y"),IF(SUMPRODUCT(--(G585:Y585&lt;&gt;""))=0,0,"N.A."),"")</f>
        <v/>
      </c>
      <c r="F585" s="48" t="str">
        <f>IF(NOT('Transfer Definitions'!E69&lt;&gt;"y"),"OR","")</f>
        <v/>
      </c>
    </row>
    <row r="586" spans="1:6" x14ac:dyDescent="0.25">
      <c r="A586" s="48" t="str">
        <f>IF('Transfer Definitions'!G69&lt;&gt;"y","...",'Population Definitions'!$B$6)</f>
        <v>...</v>
      </c>
      <c r="B586" s="1" t="str">
        <f t="shared" si="12"/>
        <v/>
      </c>
      <c r="C586" s="48" t="str">
        <f>IF('Transfer Definitions'!G69&lt;&gt;"y","",'Population Definitions'!$B$7)</f>
        <v/>
      </c>
      <c r="D586" s="143" t="str">
        <f>IF(NOT('Transfer Definitions'!G69&lt;&gt;"y"),"Number","")</f>
        <v/>
      </c>
      <c r="E586" s="143" t="str">
        <f>IF(NOT('Transfer Definitions'!G69&lt;&gt;"y"),IF(SUMPRODUCT(--(G586:Y586&lt;&gt;""))=0,0,"N.A."),"")</f>
        <v/>
      </c>
      <c r="F586" s="48" t="str">
        <f>IF(NOT('Transfer Definitions'!G69&lt;&gt;"y"),"OR","")</f>
        <v/>
      </c>
    </row>
    <row r="587" spans="1:6" x14ac:dyDescent="0.25">
      <c r="A587" s="48" t="str">
        <f>IF('Transfer Definitions'!H69&lt;&gt;"y","...",'Population Definitions'!$B$6)</f>
        <v>...</v>
      </c>
      <c r="B587" s="1" t="str">
        <f t="shared" si="12"/>
        <v/>
      </c>
      <c r="C587" s="48" t="str">
        <f>IF('Transfer Definitions'!H69&lt;&gt;"y","",'Population Definitions'!$B$8)</f>
        <v/>
      </c>
      <c r="D587" s="143" t="str">
        <f>IF(NOT('Transfer Definitions'!H69&lt;&gt;"y"),"Number","")</f>
        <v/>
      </c>
      <c r="E587" s="143" t="str">
        <f>IF(NOT('Transfer Definitions'!H69&lt;&gt;"y"),IF(SUMPRODUCT(--(G587:Y587&lt;&gt;""))=0,0,"N.A."),"")</f>
        <v/>
      </c>
      <c r="F587" s="48" t="str">
        <f>IF(NOT('Transfer Definitions'!H69&lt;&gt;"y"),"OR","")</f>
        <v/>
      </c>
    </row>
    <row r="588" spans="1:6" x14ac:dyDescent="0.25">
      <c r="A588" s="48" t="str">
        <f>IF('Transfer Definitions'!I69&lt;&gt;"y","...",'Population Definitions'!$B$6)</f>
        <v>...</v>
      </c>
      <c r="B588" s="1" t="str">
        <f t="shared" si="12"/>
        <v/>
      </c>
      <c r="C588" s="48" t="str">
        <f>IF('Transfer Definitions'!I69&lt;&gt;"y","",'Population Definitions'!$B$9)</f>
        <v/>
      </c>
      <c r="D588" s="143" t="str">
        <f>IF(NOT('Transfer Definitions'!I69&lt;&gt;"y"),"Number","")</f>
        <v/>
      </c>
      <c r="E588" s="143" t="str">
        <f>IF(NOT('Transfer Definitions'!I69&lt;&gt;"y"),IF(SUMPRODUCT(--(G588:Y588&lt;&gt;""))=0,0,"N.A."),"")</f>
        <v/>
      </c>
      <c r="F588" s="48" t="str">
        <f>IF(NOT('Transfer Definitions'!I69&lt;&gt;"y"),"OR","")</f>
        <v/>
      </c>
    </row>
    <row r="589" spans="1:6" x14ac:dyDescent="0.25">
      <c r="A589" s="48" t="str">
        <f>IF('Transfer Definitions'!J69&lt;&gt;"y","...",'Population Definitions'!$B$6)</f>
        <v>...</v>
      </c>
      <c r="B589" s="1" t="str">
        <f t="shared" si="12"/>
        <v/>
      </c>
      <c r="C589" s="48" t="str">
        <f>IF('Transfer Definitions'!J69&lt;&gt;"y","",'Population Definitions'!$B$10)</f>
        <v/>
      </c>
      <c r="D589" s="143" t="str">
        <f>IF(NOT('Transfer Definitions'!J69&lt;&gt;"y"),"Number","")</f>
        <v/>
      </c>
      <c r="E589" s="143" t="str">
        <f>IF(NOT('Transfer Definitions'!J69&lt;&gt;"y"),IF(SUMPRODUCT(--(G589:Y589&lt;&gt;""))=0,0,"N.A."),"")</f>
        <v/>
      </c>
      <c r="F589" s="48" t="str">
        <f>IF(NOT('Transfer Definitions'!J69&lt;&gt;"y"),"OR","")</f>
        <v/>
      </c>
    </row>
    <row r="590" spans="1:6" x14ac:dyDescent="0.25">
      <c r="A590" s="48" t="str">
        <f>IF('Transfer Definitions'!K69&lt;&gt;"y","...",'Population Definitions'!$B$6)</f>
        <v>...</v>
      </c>
      <c r="B590" s="1" t="str">
        <f t="shared" si="12"/>
        <v/>
      </c>
      <c r="C590" s="48" t="str">
        <f>IF('Transfer Definitions'!K69&lt;&gt;"y","",'Population Definitions'!$B$11)</f>
        <v/>
      </c>
      <c r="D590" s="143" t="str">
        <f>IF(NOT('Transfer Definitions'!K69&lt;&gt;"y"),"Number","")</f>
        <v/>
      </c>
      <c r="E590" s="143" t="str">
        <f>IF(NOT('Transfer Definitions'!K69&lt;&gt;"y"),IF(SUMPRODUCT(--(G590:Y590&lt;&gt;""))=0,0,"N.A."),"")</f>
        <v/>
      </c>
      <c r="F590" s="48" t="str">
        <f>IF(NOT('Transfer Definitions'!K69&lt;&gt;"y"),"OR","")</f>
        <v/>
      </c>
    </row>
    <row r="591" spans="1:6" x14ac:dyDescent="0.25">
      <c r="A591" s="48" t="str">
        <f>IF('Transfer Definitions'!L69&lt;&gt;"y","...",'Population Definitions'!$B$6)</f>
        <v>...</v>
      </c>
      <c r="B591" s="1" t="str">
        <f t="shared" si="12"/>
        <v/>
      </c>
      <c r="C591" s="48" t="str">
        <f>IF('Transfer Definitions'!L69&lt;&gt;"y","",'Population Definitions'!$B$12)</f>
        <v/>
      </c>
      <c r="D591" s="143" t="str">
        <f>IF(NOT('Transfer Definitions'!L69&lt;&gt;"y"),"Number","")</f>
        <v/>
      </c>
      <c r="E591" s="143" t="str">
        <f>IF(NOT('Transfer Definitions'!L69&lt;&gt;"y"),IF(SUMPRODUCT(--(G591:Y591&lt;&gt;""))=0,0,"N.A."),"")</f>
        <v/>
      </c>
      <c r="F591" s="48" t="str">
        <f>IF(NOT('Transfer Definitions'!L69&lt;&gt;"y"),"OR","")</f>
        <v/>
      </c>
    </row>
    <row r="592" spans="1:6" x14ac:dyDescent="0.25">
      <c r="A592" s="48" t="str">
        <f>IF('Transfer Definitions'!M69&lt;&gt;"y","...",'Population Definitions'!$B$6)</f>
        <v>...</v>
      </c>
      <c r="B592" s="1" t="str">
        <f t="shared" si="12"/>
        <v/>
      </c>
      <c r="C592" s="48" t="str">
        <f>IF('Transfer Definitions'!M69&lt;&gt;"y","",'Population Definitions'!$B$13)</f>
        <v/>
      </c>
      <c r="D592" s="143" t="str">
        <f>IF(NOT('Transfer Definitions'!M69&lt;&gt;"y"),"Number","")</f>
        <v/>
      </c>
      <c r="E592" s="143" t="str">
        <f>IF(NOT('Transfer Definitions'!M69&lt;&gt;"y"),IF(SUMPRODUCT(--(G592:Y592&lt;&gt;""))=0,0,"N.A."),"")</f>
        <v/>
      </c>
      <c r="F592" s="48" t="str">
        <f>IF(NOT('Transfer Definitions'!M69&lt;&gt;"y"),"OR","")</f>
        <v/>
      </c>
    </row>
    <row r="593" spans="1:6" x14ac:dyDescent="0.25">
      <c r="A593" s="48" t="str">
        <f>IF('Transfer Definitions'!B70&lt;&gt;"y","...",'Population Definitions'!$B$7)</f>
        <v>...</v>
      </c>
      <c r="B593" s="1" t="str">
        <f t="shared" si="12"/>
        <v/>
      </c>
      <c r="C593" s="48" t="str">
        <f>IF('Transfer Definitions'!B70&lt;&gt;"y","",'Population Definitions'!$B$2)</f>
        <v/>
      </c>
      <c r="D593" s="143" t="str">
        <f>IF(NOT('Transfer Definitions'!B70&lt;&gt;"y"),"Number","")</f>
        <v/>
      </c>
      <c r="E593" s="143" t="str">
        <f>IF(NOT('Transfer Definitions'!B70&lt;&gt;"y"),IF(SUMPRODUCT(--(G593:Y593&lt;&gt;""))=0,0,"N.A."),"")</f>
        <v/>
      </c>
      <c r="F593" s="48" t="str">
        <f>IF(NOT('Transfer Definitions'!B70&lt;&gt;"y"),"OR","")</f>
        <v/>
      </c>
    </row>
    <row r="594" spans="1:6" x14ac:dyDescent="0.25">
      <c r="A594" s="48" t="str">
        <f>IF('Transfer Definitions'!C70&lt;&gt;"y","...",'Population Definitions'!$B$7)</f>
        <v>...</v>
      </c>
      <c r="B594" s="1" t="str">
        <f t="shared" si="12"/>
        <v/>
      </c>
      <c r="C594" s="48" t="str">
        <f>IF('Transfer Definitions'!C70&lt;&gt;"y","",'Population Definitions'!$B$3)</f>
        <v/>
      </c>
      <c r="D594" s="143" t="str">
        <f>IF(NOT('Transfer Definitions'!C70&lt;&gt;"y"),"Number","")</f>
        <v/>
      </c>
      <c r="E594" s="143" t="str">
        <f>IF(NOT('Transfer Definitions'!C70&lt;&gt;"y"),IF(SUMPRODUCT(--(G594:Y594&lt;&gt;""))=0,0,"N.A."),"")</f>
        <v/>
      </c>
      <c r="F594" s="48" t="str">
        <f>IF(NOT('Transfer Definitions'!C70&lt;&gt;"y"),"OR","")</f>
        <v/>
      </c>
    </row>
    <row r="595" spans="1:6" x14ac:dyDescent="0.25">
      <c r="A595" s="48" t="str">
        <f>IF('Transfer Definitions'!D70&lt;&gt;"y","...",'Population Definitions'!$B$7)</f>
        <v>...</v>
      </c>
      <c r="B595" s="1" t="str">
        <f t="shared" si="12"/>
        <v/>
      </c>
      <c r="C595" s="48" t="str">
        <f>IF('Transfer Definitions'!D70&lt;&gt;"y","",'Population Definitions'!$B$4)</f>
        <v/>
      </c>
      <c r="D595" s="143" t="str">
        <f>IF(NOT('Transfer Definitions'!D70&lt;&gt;"y"),"Number","")</f>
        <v/>
      </c>
      <c r="E595" s="143" t="str">
        <f>IF(NOT('Transfer Definitions'!D70&lt;&gt;"y"),IF(SUMPRODUCT(--(G595:Y595&lt;&gt;""))=0,0,"N.A."),"")</f>
        <v/>
      </c>
      <c r="F595" s="48" t="str">
        <f>IF(NOT('Transfer Definitions'!D70&lt;&gt;"y"),"OR","")</f>
        <v/>
      </c>
    </row>
    <row r="596" spans="1:6" x14ac:dyDescent="0.25">
      <c r="A596" s="48" t="str">
        <f>IF('Transfer Definitions'!E70&lt;&gt;"y","...",'Population Definitions'!$B$7)</f>
        <v>...</v>
      </c>
      <c r="B596" s="1" t="str">
        <f t="shared" si="12"/>
        <v/>
      </c>
      <c r="C596" s="48" t="str">
        <f>IF('Transfer Definitions'!E70&lt;&gt;"y","",'Population Definitions'!$B$5)</f>
        <v/>
      </c>
      <c r="D596" s="143" t="str">
        <f>IF(NOT('Transfer Definitions'!E70&lt;&gt;"y"),"Number","")</f>
        <v/>
      </c>
      <c r="E596" s="143" t="str">
        <f>IF(NOT('Transfer Definitions'!E70&lt;&gt;"y"),IF(SUMPRODUCT(--(G596:Y596&lt;&gt;""))=0,0,"N.A."),"")</f>
        <v/>
      </c>
      <c r="F596" s="48" t="str">
        <f>IF(NOT('Transfer Definitions'!E70&lt;&gt;"y"),"OR","")</f>
        <v/>
      </c>
    </row>
    <row r="597" spans="1:6" x14ac:dyDescent="0.25">
      <c r="A597" s="48" t="str">
        <f>IF('Transfer Definitions'!F70&lt;&gt;"y","...",'Population Definitions'!$B$7)</f>
        <v>...</v>
      </c>
      <c r="B597" s="1" t="str">
        <f t="shared" si="12"/>
        <v/>
      </c>
      <c r="C597" s="48" t="str">
        <f>IF('Transfer Definitions'!F70&lt;&gt;"y","",'Population Definitions'!$B$6)</f>
        <v/>
      </c>
      <c r="D597" s="143" t="str">
        <f>IF(NOT('Transfer Definitions'!F70&lt;&gt;"y"),"Number","")</f>
        <v/>
      </c>
      <c r="E597" s="143" t="str">
        <f>IF(NOT('Transfer Definitions'!F70&lt;&gt;"y"),IF(SUMPRODUCT(--(G597:Y597&lt;&gt;""))=0,0,"N.A."),"")</f>
        <v/>
      </c>
      <c r="F597" s="48" t="str">
        <f>IF(NOT('Transfer Definitions'!F70&lt;&gt;"y"),"OR","")</f>
        <v/>
      </c>
    </row>
    <row r="598" spans="1:6" x14ac:dyDescent="0.25">
      <c r="A598" s="48" t="str">
        <f>IF('Transfer Definitions'!H70&lt;&gt;"y","...",'Population Definitions'!$B$7)</f>
        <v>...</v>
      </c>
      <c r="B598" s="1" t="str">
        <f t="shared" si="12"/>
        <v/>
      </c>
      <c r="C598" s="48" t="str">
        <f>IF('Transfer Definitions'!H70&lt;&gt;"y","",'Population Definitions'!$B$8)</f>
        <v/>
      </c>
      <c r="D598" s="143" t="str">
        <f>IF(NOT('Transfer Definitions'!H70&lt;&gt;"y"),"Number","")</f>
        <v/>
      </c>
      <c r="E598" s="143" t="str">
        <f>IF(NOT('Transfer Definitions'!H70&lt;&gt;"y"),IF(SUMPRODUCT(--(G598:Y598&lt;&gt;""))=0,0,"N.A."),"")</f>
        <v/>
      </c>
      <c r="F598" s="48" t="str">
        <f>IF(NOT('Transfer Definitions'!H70&lt;&gt;"y"),"OR","")</f>
        <v/>
      </c>
    </row>
    <row r="599" spans="1:6" x14ac:dyDescent="0.25">
      <c r="A599" s="48" t="str">
        <f>IF('Transfer Definitions'!I70&lt;&gt;"y","...",'Population Definitions'!$B$7)</f>
        <v>...</v>
      </c>
      <c r="B599" s="1" t="str">
        <f t="shared" si="12"/>
        <v/>
      </c>
      <c r="C599" s="48" t="str">
        <f>IF('Transfer Definitions'!I70&lt;&gt;"y","",'Population Definitions'!$B$9)</f>
        <v/>
      </c>
      <c r="D599" s="143" t="str">
        <f>IF(NOT('Transfer Definitions'!I70&lt;&gt;"y"),"Number","")</f>
        <v/>
      </c>
      <c r="E599" s="143" t="str">
        <f>IF(NOT('Transfer Definitions'!I70&lt;&gt;"y"),IF(SUMPRODUCT(--(G599:Y599&lt;&gt;""))=0,0,"N.A."),"")</f>
        <v/>
      </c>
      <c r="F599" s="48" t="str">
        <f>IF(NOT('Transfer Definitions'!I70&lt;&gt;"y"),"OR","")</f>
        <v/>
      </c>
    </row>
    <row r="600" spans="1:6" x14ac:dyDescent="0.25">
      <c r="A600" s="48" t="str">
        <f>IF('Transfer Definitions'!J70&lt;&gt;"y","...",'Population Definitions'!$B$7)</f>
        <v>...</v>
      </c>
      <c r="B600" s="1" t="str">
        <f t="shared" si="12"/>
        <v/>
      </c>
      <c r="C600" s="48" t="str">
        <f>IF('Transfer Definitions'!J70&lt;&gt;"y","",'Population Definitions'!$B$10)</f>
        <v/>
      </c>
      <c r="D600" s="143" t="str">
        <f>IF(NOT('Transfer Definitions'!J70&lt;&gt;"y"),"Number","")</f>
        <v/>
      </c>
      <c r="E600" s="143" t="str">
        <f>IF(NOT('Transfer Definitions'!J70&lt;&gt;"y"),IF(SUMPRODUCT(--(G600:Y600&lt;&gt;""))=0,0,"N.A."),"")</f>
        <v/>
      </c>
      <c r="F600" s="48" t="str">
        <f>IF(NOT('Transfer Definitions'!J70&lt;&gt;"y"),"OR","")</f>
        <v/>
      </c>
    </row>
    <row r="601" spans="1:6" x14ac:dyDescent="0.25">
      <c r="A601" s="48" t="str">
        <f>IF('Transfer Definitions'!K70&lt;&gt;"y","...",'Population Definitions'!$B$7)</f>
        <v>...</v>
      </c>
      <c r="B601" s="1" t="str">
        <f t="shared" si="12"/>
        <v/>
      </c>
      <c r="C601" s="48" t="str">
        <f>IF('Transfer Definitions'!K70&lt;&gt;"y","",'Population Definitions'!$B$11)</f>
        <v/>
      </c>
      <c r="D601" s="143" t="str">
        <f>IF(NOT('Transfer Definitions'!K70&lt;&gt;"y"),"Number","")</f>
        <v/>
      </c>
      <c r="E601" s="143" t="str">
        <f>IF(NOT('Transfer Definitions'!K70&lt;&gt;"y"),IF(SUMPRODUCT(--(G601:Y601&lt;&gt;""))=0,0,"N.A."),"")</f>
        <v/>
      </c>
      <c r="F601" s="48" t="str">
        <f>IF(NOT('Transfer Definitions'!K70&lt;&gt;"y"),"OR","")</f>
        <v/>
      </c>
    </row>
    <row r="602" spans="1:6" x14ac:dyDescent="0.25">
      <c r="A602" s="48" t="str">
        <f>IF('Transfer Definitions'!L70&lt;&gt;"y","...",'Population Definitions'!$B$7)</f>
        <v>...</v>
      </c>
      <c r="B602" s="1" t="str">
        <f t="shared" ref="B602:B665" si="13">IF(C602="","","---&gt;")</f>
        <v/>
      </c>
      <c r="C602" s="48" t="str">
        <f>IF('Transfer Definitions'!L70&lt;&gt;"y","",'Population Definitions'!$B$12)</f>
        <v/>
      </c>
      <c r="D602" s="143" t="str">
        <f>IF(NOT('Transfer Definitions'!L70&lt;&gt;"y"),"Number","")</f>
        <v/>
      </c>
      <c r="E602" s="143" t="str">
        <f>IF(NOT('Transfer Definitions'!L70&lt;&gt;"y"),IF(SUMPRODUCT(--(G602:Y602&lt;&gt;""))=0,0,"N.A."),"")</f>
        <v/>
      </c>
      <c r="F602" s="48" t="str">
        <f>IF(NOT('Transfer Definitions'!L70&lt;&gt;"y"),"OR","")</f>
        <v/>
      </c>
    </row>
    <row r="603" spans="1:6" x14ac:dyDescent="0.25">
      <c r="A603" s="48" t="str">
        <f>IF('Transfer Definitions'!M70&lt;&gt;"y","...",'Population Definitions'!$B$7)</f>
        <v>...</v>
      </c>
      <c r="B603" s="1" t="str">
        <f t="shared" si="13"/>
        <v/>
      </c>
      <c r="C603" s="48" t="str">
        <f>IF('Transfer Definitions'!M70&lt;&gt;"y","",'Population Definitions'!$B$13)</f>
        <v/>
      </c>
      <c r="D603" s="143" t="str">
        <f>IF(NOT('Transfer Definitions'!M70&lt;&gt;"y"),"Number","")</f>
        <v/>
      </c>
      <c r="E603" s="143" t="str">
        <f>IF(NOT('Transfer Definitions'!M70&lt;&gt;"y"),IF(SUMPRODUCT(--(G603:Y603&lt;&gt;""))=0,0,"N.A."),"")</f>
        <v/>
      </c>
      <c r="F603" s="48" t="str">
        <f>IF(NOT('Transfer Definitions'!M70&lt;&gt;"y"),"OR","")</f>
        <v/>
      </c>
    </row>
    <row r="604" spans="1:6" x14ac:dyDescent="0.25">
      <c r="A604" s="48" t="str">
        <f>IF('Transfer Definitions'!B71&lt;&gt;"y","...",'Population Definitions'!$B$8)</f>
        <v>...</v>
      </c>
      <c r="B604" s="1" t="str">
        <f t="shared" si="13"/>
        <v/>
      </c>
      <c r="C604" s="48" t="str">
        <f>IF('Transfer Definitions'!B71&lt;&gt;"y","",'Population Definitions'!$B$2)</f>
        <v/>
      </c>
      <c r="D604" s="143" t="str">
        <f>IF(NOT('Transfer Definitions'!B71&lt;&gt;"y"),"Number","")</f>
        <v/>
      </c>
      <c r="E604" s="143" t="str">
        <f>IF(NOT('Transfer Definitions'!B71&lt;&gt;"y"),IF(SUMPRODUCT(--(G604:Y604&lt;&gt;""))=0,0,"N.A."),"")</f>
        <v/>
      </c>
      <c r="F604" s="48" t="str">
        <f>IF(NOT('Transfer Definitions'!B71&lt;&gt;"y"),"OR","")</f>
        <v/>
      </c>
    </row>
    <row r="605" spans="1:6" x14ac:dyDescent="0.25">
      <c r="A605" s="48" t="str">
        <f>IF('Transfer Definitions'!C71&lt;&gt;"y","...",'Population Definitions'!$B$8)</f>
        <v>...</v>
      </c>
      <c r="B605" s="1" t="str">
        <f t="shared" si="13"/>
        <v/>
      </c>
      <c r="C605" s="48" t="str">
        <f>IF('Transfer Definitions'!C71&lt;&gt;"y","",'Population Definitions'!$B$3)</f>
        <v/>
      </c>
      <c r="D605" s="143" t="str">
        <f>IF(NOT('Transfer Definitions'!C71&lt;&gt;"y"),"Number","")</f>
        <v/>
      </c>
      <c r="E605" s="143" t="str">
        <f>IF(NOT('Transfer Definitions'!C71&lt;&gt;"y"),IF(SUMPRODUCT(--(G605:Y605&lt;&gt;""))=0,0,"N.A."),"")</f>
        <v/>
      </c>
      <c r="F605" s="48" t="str">
        <f>IF(NOT('Transfer Definitions'!C71&lt;&gt;"y"),"OR","")</f>
        <v/>
      </c>
    </row>
    <row r="606" spans="1:6" x14ac:dyDescent="0.25">
      <c r="A606" s="48" t="str">
        <f>IF('Transfer Definitions'!D71&lt;&gt;"y","...",'Population Definitions'!$B$8)</f>
        <v>...</v>
      </c>
      <c r="B606" s="1" t="str">
        <f t="shared" si="13"/>
        <v/>
      </c>
      <c r="C606" s="48" t="str">
        <f>IF('Transfer Definitions'!D71&lt;&gt;"y","",'Population Definitions'!$B$4)</f>
        <v/>
      </c>
      <c r="D606" s="143" t="str">
        <f>IF(NOT('Transfer Definitions'!D71&lt;&gt;"y"),"Number","")</f>
        <v/>
      </c>
      <c r="E606" s="143" t="str">
        <f>IF(NOT('Transfer Definitions'!D71&lt;&gt;"y"),IF(SUMPRODUCT(--(G606:Y606&lt;&gt;""))=0,0,"N.A."),"")</f>
        <v/>
      </c>
      <c r="F606" s="48" t="str">
        <f>IF(NOT('Transfer Definitions'!D71&lt;&gt;"y"),"OR","")</f>
        <v/>
      </c>
    </row>
    <row r="607" spans="1:6" x14ac:dyDescent="0.25">
      <c r="A607" s="48" t="str">
        <f>IF('Transfer Definitions'!E71&lt;&gt;"y","...",'Population Definitions'!$B$8)</f>
        <v>...</v>
      </c>
      <c r="B607" s="1" t="str">
        <f t="shared" si="13"/>
        <v/>
      </c>
      <c r="C607" s="48" t="str">
        <f>IF('Transfer Definitions'!E71&lt;&gt;"y","",'Population Definitions'!$B$5)</f>
        <v/>
      </c>
      <c r="D607" s="143" t="str">
        <f>IF(NOT('Transfer Definitions'!E71&lt;&gt;"y"),"Number","")</f>
        <v/>
      </c>
      <c r="E607" s="143" t="str">
        <f>IF(NOT('Transfer Definitions'!E71&lt;&gt;"y"),IF(SUMPRODUCT(--(G607:Y607&lt;&gt;""))=0,0,"N.A."),"")</f>
        <v/>
      </c>
      <c r="F607" s="48" t="str">
        <f>IF(NOT('Transfer Definitions'!E71&lt;&gt;"y"),"OR","")</f>
        <v/>
      </c>
    </row>
    <row r="608" spans="1:6" x14ac:dyDescent="0.25">
      <c r="A608" s="48" t="str">
        <f>IF('Transfer Definitions'!F71&lt;&gt;"y","...",'Population Definitions'!$B$8)</f>
        <v>...</v>
      </c>
      <c r="B608" s="1" t="str">
        <f t="shared" si="13"/>
        <v/>
      </c>
      <c r="C608" s="48" t="str">
        <f>IF('Transfer Definitions'!F71&lt;&gt;"y","",'Population Definitions'!$B$6)</f>
        <v/>
      </c>
      <c r="D608" s="143" t="str">
        <f>IF(NOT('Transfer Definitions'!F71&lt;&gt;"y"),"Number","")</f>
        <v/>
      </c>
      <c r="E608" s="143" t="str">
        <f>IF(NOT('Transfer Definitions'!F71&lt;&gt;"y"),IF(SUMPRODUCT(--(G608:Y608&lt;&gt;""))=0,0,"N.A."),"")</f>
        <v/>
      </c>
      <c r="F608" s="48" t="str">
        <f>IF(NOT('Transfer Definitions'!F71&lt;&gt;"y"),"OR","")</f>
        <v/>
      </c>
    </row>
    <row r="609" spans="1:6" x14ac:dyDescent="0.25">
      <c r="A609" s="48" t="str">
        <f>IF('Transfer Definitions'!G71&lt;&gt;"y","...",'Population Definitions'!$B$8)</f>
        <v>...</v>
      </c>
      <c r="B609" s="1" t="str">
        <f t="shared" si="13"/>
        <v/>
      </c>
      <c r="C609" s="48" t="str">
        <f>IF('Transfer Definitions'!G71&lt;&gt;"y","",'Population Definitions'!$B$7)</f>
        <v/>
      </c>
      <c r="D609" s="143" t="str">
        <f>IF(NOT('Transfer Definitions'!G71&lt;&gt;"y"),"Number","")</f>
        <v/>
      </c>
      <c r="E609" s="143" t="str">
        <f>IF(NOT('Transfer Definitions'!G71&lt;&gt;"y"),IF(SUMPRODUCT(--(G609:Y609&lt;&gt;""))=0,0,"N.A."),"")</f>
        <v/>
      </c>
      <c r="F609" s="48" t="str">
        <f>IF(NOT('Transfer Definitions'!G71&lt;&gt;"y"),"OR","")</f>
        <v/>
      </c>
    </row>
    <row r="610" spans="1:6" x14ac:dyDescent="0.25">
      <c r="A610" s="48" t="str">
        <f>IF('Transfer Definitions'!I71&lt;&gt;"y","...",'Population Definitions'!$B$8)</f>
        <v>...</v>
      </c>
      <c r="B610" s="1" t="str">
        <f t="shared" si="13"/>
        <v/>
      </c>
      <c r="C610" s="48" t="str">
        <f>IF('Transfer Definitions'!I71&lt;&gt;"y","",'Population Definitions'!$B$9)</f>
        <v/>
      </c>
      <c r="D610" s="143" t="str">
        <f>IF(NOT('Transfer Definitions'!I71&lt;&gt;"y"),"Number","")</f>
        <v/>
      </c>
      <c r="E610" s="143" t="str">
        <f>IF(NOT('Transfer Definitions'!I71&lt;&gt;"y"),IF(SUMPRODUCT(--(G610:Y610&lt;&gt;""))=0,0,"N.A."),"")</f>
        <v/>
      </c>
      <c r="F610" s="48" t="str">
        <f>IF(NOT('Transfer Definitions'!I71&lt;&gt;"y"),"OR","")</f>
        <v/>
      </c>
    </row>
    <row r="611" spans="1:6" x14ac:dyDescent="0.25">
      <c r="A611" s="48" t="str">
        <f>IF('Transfer Definitions'!J71&lt;&gt;"y","...",'Population Definitions'!$B$8)</f>
        <v>...</v>
      </c>
      <c r="B611" s="1" t="str">
        <f t="shared" si="13"/>
        <v/>
      </c>
      <c r="C611" s="48" t="str">
        <f>IF('Transfer Definitions'!J71&lt;&gt;"y","",'Population Definitions'!$B$10)</f>
        <v/>
      </c>
      <c r="D611" s="143" t="str">
        <f>IF(NOT('Transfer Definitions'!J71&lt;&gt;"y"),"Number","")</f>
        <v/>
      </c>
      <c r="E611" s="143" t="str">
        <f>IF(NOT('Transfer Definitions'!J71&lt;&gt;"y"),IF(SUMPRODUCT(--(G611:Y611&lt;&gt;""))=0,0,"N.A."),"")</f>
        <v/>
      </c>
      <c r="F611" s="48" t="str">
        <f>IF(NOT('Transfer Definitions'!J71&lt;&gt;"y"),"OR","")</f>
        <v/>
      </c>
    </row>
    <row r="612" spans="1:6" x14ac:dyDescent="0.25">
      <c r="A612" s="48" t="str">
        <f>IF('Transfer Definitions'!K71&lt;&gt;"y","...",'Population Definitions'!$B$8)</f>
        <v>...</v>
      </c>
      <c r="B612" s="1" t="str">
        <f t="shared" si="13"/>
        <v/>
      </c>
      <c r="C612" s="48" t="str">
        <f>IF('Transfer Definitions'!K71&lt;&gt;"y","",'Population Definitions'!$B$11)</f>
        <v/>
      </c>
      <c r="D612" s="143" t="str">
        <f>IF(NOT('Transfer Definitions'!K71&lt;&gt;"y"),"Number","")</f>
        <v/>
      </c>
      <c r="E612" s="143" t="str">
        <f>IF(NOT('Transfer Definitions'!K71&lt;&gt;"y"),IF(SUMPRODUCT(--(G612:Y612&lt;&gt;""))=0,0,"N.A."),"")</f>
        <v/>
      </c>
      <c r="F612" s="48" t="str">
        <f>IF(NOT('Transfer Definitions'!K71&lt;&gt;"y"),"OR","")</f>
        <v/>
      </c>
    </row>
    <row r="613" spans="1:6" x14ac:dyDescent="0.25">
      <c r="A613" s="48" t="str">
        <f>IF('Transfer Definitions'!L71&lt;&gt;"y","...",'Population Definitions'!$B$8)</f>
        <v>...</v>
      </c>
      <c r="B613" s="1" t="str">
        <f t="shared" si="13"/>
        <v/>
      </c>
      <c r="C613" s="48" t="str">
        <f>IF('Transfer Definitions'!L71&lt;&gt;"y","",'Population Definitions'!$B$12)</f>
        <v/>
      </c>
      <c r="D613" s="143" t="str">
        <f>IF(NOT('Transfer Definitions'!L71&lt;&gt;"y"),"Number","")</f>
        <v/>
      </c>
      <c r="E613" s="143" t="str">
        <f>IF(NOT('Transfer Definitions'!L71&lt;&gt;"y"),IF(SUMPRODUCT(--(G613:Y613&lt;&gt;""))=0,0,"N.A."),"")</f>
        <v/>
      </c>
      <c r="F613" s="48" t="str">
        <f>IF(NOT('Transfer Definitions'!L71&lt;&gt;"y"),"OR","")</f>
        <v/>
      </c>
    </row>
    <row r="614" spans="1:6" x14ac:dyDescent="0.25">
      <c r="A614" s="48" t="str">
        <f>IF('Transfer Definitions'!M71&lt;&gt;"y","...",'Population Definitions'!$B$8)</f>
        <v>...</v>
      </c>
      <c r="B614" s="1" t="str">
        <f t="shared" si="13"/>
        <v/>
      </c>
      <c r="C614" s="48" t="str">
        <f>IF('Transfer Definitions'!M71&lt;&gt;"y","",'Population Definitions'!$B$13)</f>
        <v/>
      </c>
      <c r="D614" s="143" t="str">
        <f>IF(NOT('Transfer Definitions'!M71&lt;&gt;"y"),"Number","")</f>
        <v/>
      </c>
      <c r="E614" s="143" t="str">
        <f>IF(NOT('Transfer Definitions'!M71&lt;&gt;"y"),IF(SUMPRODUCT(--(G614:Y614&lt;&gt;""))=0,0,"N.A."),"")</f>
        <v/>
      </c>
      <c r="F614" s="48" t="str">
        <f>IF(NOT('Transfer Definitions'!M71&lt;&gt;"y"),"OR","")</f>
        <v/>
      </c>
    </row>
    <row r="615" spans="1:6" x14ac:dyDescent="0.25">
      <c r="A615" s="48" t="str">
        <f>IF('Transfer Definitions'!B72&lt;&gt;"y","...",'Population Definitions'!$B$9)</f>
        <v>...</v>
      </c>
      <c r="B615" s="1" t="str">
        <f t="shared" si="13"/>
        <v/>
      </c>
      <c r="C615" s="48" t="str">
        <f>IF('Transfer Definitions'!B72&lt;&gt;"y","",'Population Definitions'!$B$2)</f>
        <v/>
      </c>
      <c r="D615" s="143" t="str">
        <f>IF(NOT('Transfer Definitions'!B72&lt;&gt;"y"),"Number","")</f>
        <v/>
      </c>
      <c r="E615" s="143" t="str">
        <f>IF(NOT('Transfer Definitions'!B72&lt;&gt;"y"),IF(SUMPRODUCT(--(G615:Y615&lt;&gt;""))=0,0,"N.A."),"")</f>
        <v/>
      </c>
      <c r="F615" s="48" t="str">
        <f>IF(NOT('Transfer Definitions'!B72&lt;&gt;"y"),"OR","")</f>
        <v/>
      </c>
    </row>
    <row r="616" spans="1:6" x14ac:dyDescent="0.25">
      <c r="A616" s="48" t="str">
        <f>IF('Transfer Definitions'!C72&lt;&gt;"y","...",'Population Definitions'!$B$9)</f>
        <v>...</v>
      </c>
      <c r="B616" s="1" t="str">
        <f t="shared" si="13"/>
        <v/>
      </c>
      <c r="C616" s="48" t="str">
        <f>IF('Transfer Definitions'!C72&lt;&gt;"y","",'Population Definitions'!$B$3)</f>
        <v/>
      </c>
      <c r="D616" s="143" t="str">
        <f>IF(NOT('Transfer Definitions'!C72&lt;&gt;"y"),"Number","")</f>
        <v/>
      </c>
      <c r="E616" s="143" t="str">
        <f>IF(NOT('Transfer Definitions'!C72&lt;&gt;"y"),IF(SUMPRODUCT(--(G616:Y616&lt;&gt;""))=0,0,"N.A."),"")</f>
        <v/>
      </c>
      <c r="F616" s="48" t="str">
        <f>IF(NOT('Transfer Definitions'!C72&lt;&gt;"y"),"OR","")</f>
        <v/>
      </c>
    </row>
    <row r="617" spans="1:6" x14ac:dyDescent="0.25">
      <c r="A617" s="48" t="str">
        <f>IF('Transfer Definitions'!D72&lt;&gt;"y","...",'Population Definitions'!$B$9)</f>
        <v>...</v>
      </c>
      <c r="B617" s="1" t="str">
        <f t="shared" si="13"/>
        <v/>
      </c>
      <c r="C617" s="48" t="str">
        <f>IF('Transfer Definitions'!D72&lt;&gt;"y","",'Population Definitions'!$B$4)</f>
        <v/>
      </c>
      <c r="D617" s="143" t="str">
        <f>IF(NOT('Transfer Definitions'!D72&lt;&gt;"y"),"Number","")</f>
        <v/>
      </c>
      <c r="E617" s="143" t="str">
        <f>IF(NOT('Transfer Definitions'!D72&lt;&gt;"y"),IF(SUMPRODUCT(--(G617:Y617&lt;&gt;""))=0,0,"N.A."),"")</f>
        <v/>
      </c>
      <c r="F617" s="48" t="str">
        <f>IF(NOT('Transfer Definitions'!D72&lt;&gt;"y"),"OR","")</f>
        <v/>
      </c>
    </row>
    <row r="618" spans="1:6" x14ac:dyDescent="0.25">
      <c r="A618" s="48" t="str">
        <f>IF('Transfer Definitions'!E72&lt;&gt;"y","...",'Population Definitions'!$B$9)</f>
        <v>...</v>
      </c>
      <c r="B618" s="1" t="str">
        <f t="shared" si="13"/>
        <v/>
      </c>
      <c r="C618" s="48" t="str">
        <f>IF('Transfer Definitions'!E72&lt;&gt;"y","",'Population Definitions'!$B$5)</f>
        <v/>
      </c>
      <c r="D618" s="143" t="str">
        <f>IF(NOT('Transfer Definitions'!E72&lt;&gt;"y"),"Number","")</f>
        <v/>
      </c>
      <c r="E618" s="143" t="str">
        <f>IF(NOT('Transfer Definitions'!E72&lt;&gt;"y"),IF(SUMPRODUCT(--(G618:Y618&lt;&gt;""))=0,0,"N.A."),"")</f>
        <v/>
      </c>
      <c r="F618" s="48" t="str">
        <f>IF(NOT('Transfer Definitions'!E72&lt;&gt;"y"),"OR","")</f>
        <v/>
      </c>
    </row>
    <row r="619" spans="1:6" x14ac:dyDescent="0.25">
      <c r="A619" s="48" t="str">
        <f>IF('Transfer Definitions'!F72&lt;&gt;"y","...",'Population Definitions'!$B$9)</f>
        <v>...</v>
      </c>
      <c r="B619" s="1" t="str">
        <f t="shared" si="13"/>
        <v/>
      </c>
      <c r="C619" s="48" t="str">
        <f>IF('Transfer Definitions'!F72&lt;&gt;"y","",'Population Definitions'!$B$6)</f>
        <v/>
      </c>
      <c r="D619" s="143" t="str">
        <f>IF(NOT('Transfer Definitions'!F72&lt;&gt;"y"),"Number","")</f>
        <v/>
      </c>
      <c r="E619" s="143" t="str">
        <f>IF(NOT('Transfer Definitions'!F72&lt;&gt;"y"),IF(SUMPRODUCT(--(G619:Y619&lt;&gt;""))=0,0,"N.A."),"")</f>
        <v/>
      </c>
      <c r="F619" s="48" t="str">
        <f>IF(NOT('Transfer Definitions'!F72&lt;&gt;"y"),"OR","")</f>
        <v/>
      </c>
    </row>
    <row r="620" spans="1:6" x14ac:dyDescent="0.25">
      <c r="A620" s="48" t="str">
        <f>IF('Transfer Definitions'!G72&lt;&gt;"y","...",'Population Definitions'!$B$9)</f>
        <v>...</v>
      </c>
      <c r="B620" s="1" t="str">
        <f t="shared" si="13"/>
        <v/>
      </c>
      <c r="C620" s="48" t="str">
        <f>IF('Transfer Definitions'!G72&lt;&gt;"y","",'Population Definitions'!$B$7)</f>
        <v/>
      </c>
      <c r="D620" s="143" t="str">
        <f>IF(NOT('Transfer Definitions'!G72&lt;&gt;"y"),"Number","")</f>
        <v/>
      </c>
      <c r="E620" s="143" t="str">
        <f>IF(NOT('Transfer Definitions'!G72&lt;&gt;"y"),IF(SUMPRODUCT(--(G620:Y620&lt;&gt;""))=0,0,"N.A."),"")</f>
        <v/>
      </c>
      <c r="F620" s="48" t="str">
        <f>IF(NOT('Transfer Definitions'!G72&lt;&gt;"y"),"OR","")</f>
        <v/>
      </c>
    </row>
    <row r="621" spans="1:6" x14ac:dyDescent="0.25">
      <c r="A621" s="48" t="str">
        <f>IF('Transfer Definitions'!H72&lt;&gt;"y","...",'Population Definitions'!$B$9)</f>
        <v>...</v>
      </c>
      <c r="B621" s="1" t="str">
        <f t="shared" si="13"/>
        <v/>
      </c>
      <c r="C621" s="48" t="str">
        <f>IF('Transfer Definitions'!H72&lt;&gt;"y","",'Population Definitions'!$B$8)</f>
        <v/>
      </c>
      <c r="D621" s="143" t="str">
        <f>IF(NOT('Transfer Definitions'!H72&lt;&gt;"y"),"Number","")</f>
        <v/>
      </c>
      <c r="E621" s="143" t="str">
        <f>IF(NOT('Transfer Definitions'!H72&lt;&gt;"y"),IF(SUMPRODUCT(--(G621:Y621&lt;&gt;""))=0,0,"N.A."),"")</f>
        <v/>
      </c>
      <c r="F621" s="48" t="str">
        <f>IF(NOT('Transfer Definitions'!H72&lt;&gt;"y"),"OR","")</f>
        <v/>
      </c>
    </row>
    <row r="622" spans="1:6" x14ac:dyDescent="0.25">
      <c r="A622" s="48" t="str">
        <f>IF('Transfer Definitions'!J72&lt;&gt;"y","...",'Population Definitions'!$B$9)</f>
        <v>...</v>
      </c>
      <c r="B622" s="1" t="str">
        <f t="shared" si="13"/>
        <v/>
      </c>
      <c r="C622" s="48" t="str">
        <f>IF('Transfer Definitions'!J72&lt;&gt;"y","",'Population Definitions'!$B$10)</f>
        <v/>
      </c>
      <c r="D622" s="143" t="str">
        <f>IF(NOT('Transfer Definitions'!J72&lt;&gt;"y"),"Number","")</f>
        <v/>
      </c>
      <c r="E622" s="143" t="str">
        <f>IF(NOT('Transfer Definitions'!J72&lt;&gt;"y"),IF(SUMPRODUCT(--(G622:Y622&lt;&gt;""))=0,0,"N.A."),"")</f>
        <v/>
      </c>
      <c r="F622" s="48" t="str">
        <f>IF(NOT('Transfer Definitions'!J72&lt;&gt;"y"),"OR","")</f>
        <v/>
      </c>
    </row>
    <row r="623" spans="1:6" x14ac:dyDescent="0.25">
      <c r="A623" s="48" t="str">
        <f>IF('Transfer Definitions'!K72&lt;&gt;"y","...",'Population Definitions'!$B$9)</f>
        <v>...</v>
      </c>
      <c r="B623" s="1" t="str">
        <f t="shared" si="13"/>
        <v/>
      </c>
      <c r="C623" s="48" t="str">
        <f>IF('Transfer Definitions'!K72&lt;&gt;"y","",'Population Definitions'!$B$11)</f>
        <v/>
      </c>
      <c r="D623" s="143" t="str">
        <f>IF(NOT('Transfer Definitions'!K72&lt;&gt;"y"),"Number","")</f>
        <v/>
      </c>
      <c r="E623" s="143" t="str">
        <f>IF(NOT('Transfer Definitions'!K72&lt;&gt;"y"),IF(SUMPRODUCT(--(G623:Y623&lt;&gt;""))=0,0,"N.A."),"")</f>
        <v/>
      </c>
      <c r="F623" s="48" t="str">
        <f>IF(NOT('Transfer Definitions'!K72&lt;&gt;"y"),"OR","")</f>
        <v/>
      </c>
    </row>
    <row r="624" spans="1:6" x14ac:dyDescent="0.25">
      <c r="A624" s="48" t="str">
        <f>IF('Transfer Definitions'!L72&lt;&gt;"y","...",'Population Definitions'!$B$9)</f>
        <v>...</v>
      </c>
      <c r="B624" s="1" t="str">
        <f t="shared" si="13"/>
        <v/>
      </c>
      <c r="C624" s="48" t="str">
        <f>IF('Transfer Definitions'!L72&lt;&gt;"y","",'Population Definitions'!$B$12)</f>
        <v/>
      </c>
      <c r="D624" s="143" t="str">
        <f>IF(NOT('Transfer Definitions'!L72&lt;&gt;"y"),"Number","")</f>
        <v/>
      </c>
      <c r="E624" s="143" t="str">
        <f>IF(NOT('Transfer Definitions'!L72&lt;&gt;"y"),IF(SUMPRODUCT(--(G624:Y624&lt;&gt;""))=0,0,"N.A."),"")</f>
        <v/>
      </c>
      <c r="F624" s="48" t="str">
        <f>IF(NOT('Transfer Definitions'!L72&lt;&gt;"y"),"OR","")</f>
        <v/>
      </c>
    </row>
    <row r="625" spans="1:6" x14ac:dyDescent="0.25">
      <c r="A625" s="48" t="str">
        <f>IF('Transfer Definitions'!M72&lt;&gt;"y","...",'Population Definitions'!$B$9)</f>
        <v>...</v>
      </c>
      <c r="B625" s="1" t="str">
        <f t="shared" si="13"/>
        <v/>
      </c>
      <c r="C625" s="48" t="str">
        <f>IF('Transfer Definitions'!M72&lt;&gt;"y","",'Population Definitions'!$B$13)</f>
        <v/>
      </c>
      <c r="D625" s="143" t="str">
        <f>IF(NOT('Transfer Definitions'!M72&lt;&gt;"y"),"Number","")</f>
        <v/>
      </c>
      <c r="E625" s="143" t="str">
        <f>IF(NOT('Transfer Definitions'!M72&lt;&gt;"y"),IF(SUMPRODUCT(--(G625:Y625&lt;&gt;""))=0,0,"N.A."),"")</f>
        <v/>
      </c>
      <c r="F625" s="48" t="str">
        <f>IF(NOT('Transfer Definitions'!M72&lt;&gt;"y"),"OR","")</f>
        <v/>
      </c>
    </row>
    <row r="626" spans="1:6" x14ac:dyDescent="0.25">
      <c r="A626" s="48" t="str">
        <f>IF('Transfer Definitions'!B73&lt;&gt;"y","...",'Population Definitions'!$B$10)</f>
        <v>...</v>
      </c>
      <c r="B626" s="1" t="str">
        <f t="shared" si="13"/>
        <v/>
      </c>
      <c r="C626" s="48" t="str">
        <f>IF('Transfer Definitions'!B73&lt;&gt;"y","",'Population Definitions'!$B$2)</f>
        <v/>
      </c>
      <c r="D626" s="143" t="str">
        <f>IF(NOT('Transfer Definitions'!B73&lt;&gt;"y"),"Number","")</f>
        <v/>
      </c>
      <c r="E626" s="143" t="str">
        <f>IF(NOT('Transfer Definitions'!B73&lt;&gt;"y"),IF(SUMPRODUCT(--(G626:Y626&lt;&gt;""))=0,0,"N.A."),"")</f>
        <v/>
      </c>
      <c r="F626" s="48" t="str">
        <f>IF(NOT('Transfer Definitions'!B73&lt;&gt;"y"),"OR","")</f>
        <v/>
      </c>
    </row>
    <row r="627" spans="1:6" x14ac:dyDescent="0.25">
      <c r="A627" s="48" t="str">
        <f>IF('Transfer Definitions'!C73&lt;&gt;"y","...",'Population Definitions'!$B$10)</f>
        <v>...</v>
      </c>
      <c r="B627" s="1" t="str">
        <f t="shared" si="13"/>
        <v/>
      </c>
      <c r="C627" s="48" t="str">
        <f>IF('Transfer Definitions'!C73&lt;&gt;"y","",'Population Definitions'!$B$3)</f>
        <v/>
      </c>
      <c r="D627" s="143" t="str">
        <f>IF(NOT('Transfer Definitions'!C73&lt;&gt;"y"),"Number","")</f>
        <v/>
      </c>
      <c r="E627" s="143" t="str">
        <f>IF(NOT('Transfer Definitions'!C73&lt;&gt;"y"),IF(SUMPRODUCT(--(G627:Y627&lt;&gt;""))=0,0,"N.A."),"")</f>
        <v/>
      </c>
      <c r="F627" s="48" t="str">
        <f>IF(NOT('Transfer Definitions'!C73&lt;&gt;"y"),"OR","")</f>
        <v/>
      </c>
    </row>
    <row r="628" spans="1:6" x14ac:dyDescent="0.25">
      <c r="A628" s="48" t="str">
        <f>IF('Transfer Definitions'!D73&lt;&gt;"y","...",'Population Definitions'!$B$10)</f>
        <v>...</v>
      </c>
      <c r="B628" s="1" t="str">
        <f t="shared" si="13"/>
        <v/>
      </c>
      <c r="C628" s="48" t="str">
        <f>IF('Transfer Definitions'!D73&lt;&gt;"y","",'Population Definitions'!$B$4)</f>
        <v/>
      </c>
      <c r="D628" s="143" t="str">
        <f>IF(NOT('Transfer Definitions'!D73&lt;&gt;"y"),"Number","")</f>
        <v/>
      </c>
      <c r="E628" s="143" t="str">
        <f>IF(NOT('Transfer Definitions'!D73&lt;&gt;"y"),IF(SUMPRODUCT(--(G628:Y628&lt;&gt;""))=0,0,"N.A."),"")</f>
        <v/>
      </c>
      <c r="F628" s="48" t="str">
        <f>IF(NOT('Transfer Definitions'!D73&lt;&gt;"y"),"OR","")</f>
        <v/>
      </c>
    </row>
    <row r="629" spans="1:6" x14ac:dyDescent="0.25">
      <c r="A629" s="48" t="str">
        <f>IF('Transfer Definitions'!E73&lt;&gt;"y","...",'Population Definitions'!$B$10)</f>
        <v>...</v>
      </c>
      <c r="B629" s="1" t="str">
        <f t="shared" si="13"/>
        <v/>
      </c>
      <c r="C629" s="48" t="str">
        <f>IF('Transfer Definitions'!E73&lt;&gt;"y","",'Population Definitions'!$B$5)</f>
        <v/>
      </c>
      <c r="D629" s="143" t="str">
        <f>IF(NOT('Transfer Definitions'!E73&lt;&gt;"y"),"Number","")</f>
        <v/>
      </c>
      <c r="E629" s="143" t="str">
        <f>IF(NOT('Transfer Definitions'!E73&lt;&gt;"y"),IF(SUMPRODUCT(--(G629:Y629&lt;&gt;""))=0,0,"N.A."),"")</f>
        <v/>
      </c>
      <c r="F629" s="48" t="str">
        <f>IF(NOT('Transfer Definitions'!E73&lt;&gt;"y"),"OR","")</f>
        <v/>
      </c>
    </row>
    <row r="630" spans="1:6" x14ac:dyDescent="0.25">
      <c r="A630" s="48" t="str">
        <f>IF('Transfer Definitions'!F73&lt;&gt;"y","...",'Population Definitions'!$B$10)</f>
        <v>...</v>
      </c>
      <c r="B630" s="1" t="str">
        <f t="shared" si="13"/>
        <v/>
      </c>
      <c r="C630" s="48" t="str">
        <f>IF('Transfer Definitions'!F73&lt;&gt;"y","",'Population Definitions'!$B$6)</f>
        <v/>
      </c>
      <c r="D630" s="143" t="str">
        <f>IF(NOT('Transfer Definitions'!F73&lt;&gt;"y"),"Number","")</f>
        <v/>
      </c>
      <c r="E630" s="143" t="str">
        <f>IF(NOT('Transfer Definitions'!F73&lt;&gt;"y"),IF(SUMPRODUCT(--(G630:Y630&lt;&gt;""))=0,0,"N.A."),"")</f>
        <v/>
      </c>
      <c r="F630" s="48" t="str">
        <f>IF(NOT('Transfer Definitions'!F73&lt;&gt;"y"),"OR","")</f>
        <v/>
      </c>
    </row>
    <row r="631" spans="1:6" x14ac:dyDescent="0.25">
      <c r="A631" s="48" t="str">
        <f>IF('Transfer Definitions'!G73&lt;&gt;"y","...",'Population Definitions'!$B$10)</f>
        <v>...</v>
      </c>
      <c r="B631" s="1" t="str">
        <f t="shared" si="13"/>
        <v/>
      </c>
      <c r="C631" s="48" t="str">
        <f>IF('Transfer Definitions'!G73&lt;&gt;"y","",'Population Definitions'!$B$7)</f>
        <v/>
      </c>
      <c r="D631" s="143" t="str">
        <f>IF(NOT('Transfer Definitions'!G73&lt;&gt;"y"),"Number","")</f>
        <v/>
      </c>
      <c r="E631" s="143" t="str">
        <f>IF(NOT('Transfer Definitions'!G73&lt;&gt;"y"),IF(SUMPRODUCT(--(G631:Y631&lt;&gt;""))=0,0,"N.A."),"")</f>
        <v/>
      </c>
      <c r="F631" s="48" t="str">
        <f>IF(NOT('Transfer Definitions'!G73&lt;&gt;"y"),"OR","")</f>
        <v/>
      </c>
    </row>
    <row r="632" spans="1:6" x14ac:dyDescent="0.25">
      <c r="A632" s="48" t="str">
        <f>IF('Transfer Definitions'!H73&lt;&gt;"y","...",'Population Definitions'!$B$10)</f>
        <v>...</v>
      </c>
      <c r="B632" s="1" t="str">
        <f t="shared" si="13"/>
        <v/>
      </c>
      <c r="C632" s="48" t="str">
        <f>IF('Transfer Definitions'!H73&lt;&gt;"y","",'Population Definitions'!$B$8)</f>
        <v/>
      </c>
      <c r="D632" s="143" t="str">
        <f>IF(NOT('Transfer Definitions'!H73&lt;&gt;"y"),"Number","")</f>
        <v/>
      </c>
      <c r="E632" s="143" t="str">
        <f>IF(NOT('Transfer Definitions'!H73&lt;&gt;"y"),IF(SUMPRODUCT(--(G632:Y632&lt;&gt;""))=0,0,"N.A."),"")</f>
        <v/>
      </c>
      <c r="F632" s="48" t="str">
        <f>IF(NOT('Transfer Definitions'!H73&lt;&gt;"y"),"OR","")</f>
        <v/>
      </c>
    </row>
    <row r="633" spans="1:6" x14ac:dyDescent="0.25">
      <c r="A633" s="48" t="str">
        <f>IF('Transfer Definitions'!I73&lt;&gt;"y","...",'Population Definitions'!$B$10)</f>
        <v>...</v>
      </c>
      <c r="B633" s="1" t="str">
        <f t="shared" si="13"/>
        <v/>
      </c>
      <c r="C633" s="48" t="str">
        <f>IF('Transfer Definitions'!I73&lt;&gt;"y","",'Population Definitions'!$B$9)</f>
        <v/>
      </c>
      <c r="D633" s="143" t="str">
        <f>IF(NOT('Transfer Definitions'!I73&lt;&gt;"y"),"Number","")</f>
        <v/>
      </c>
      <c r="E633" s="143" t="str">
        <f>IF(NOT('Transfer Definitions'!I73&lt;&gt;"y"),IF(SUMPRODUCT(--(G633:Y633&lt;&gt;""))=0,0,"N.A."),"")</f>
        <v/>
      </c>
      <c r="F633" s="48" t="str">
        <f>IF(NOT('Transfer Definitions'!I73&lt;&gt;"y"),"OR","")</f>
        <v/>
      </c>
    </row>
    <row r="634" spans="1:6" x14ac:dyDescent="0.25">
      <c r="A634" s="48" t="str">
        <f>IF('Transfer Definitions'!K73&lt;&gt;"y","...",'Population Definitions'!$B$10)</f>
        <v>...</v>
      </c>
      <c r="B634" s="1" t="str">
        <f t="shared" si="13"/>
        <v/>
      </c>
      <c r="C634" s="48" t="str">
        <f>IF('Transfer Definitions'!K73&lt;&gt;"y","",'Population Definitions'!$B$11)</f>
        <v/>
      </c>
      <c r="D634" s="143" t="str">
        <f>IF(NOT('Transfer Definitions'!K73&lt;&gt;"y"),"Number","")</f>
        <v/>
      </c>
      <c r="E634" s="143" t="str">
        <f>IF(NOT('Transfer Definitions'!K73&lt;&gt;"y"),IF(SUMPRODUCT(--(G634:Y634&lt;&gt;""))=0,0,"N.A."),"")</f>
        <v/>
      </c>
      <c r="F634" s="48" t="str">
        <f>IF(NOT('Transfer Definitions'!K73&lt;&gt;"y"),"OR","")</f>
        <v/>
      </c>
    </row>
    <row r="635" spans="1:6" x14ac:dyDescent="0.25">
      <c r="A635" s="48" t="str">
        <f>IF('Transfer Definitions'!L73&lt;&gt;"y","...",'Population Definitions'!$B$10)</f>
        <v>...</v>
      </c>
      <c r="B635" s="1" t="str">
        <f t="shared" si="13"/>
        <v/>
      </c>
      <c r="C635" s="48" t="str">
        <f>IF('Transfer Definitions'!L73&lt;&gt;"y","",'Population Definitions'!$B$12)</f>
        <v/>
      </c>
      <c r="D635" s="143" t="str">
        <f>IF(NOT('Transfer Definitions'!L73&lt;&gt;"y"),"Number","")</f>
        <v/>
      </c>
      <c r="E635" s="143" t="str">
        <f>IF(NOT('Transfer Definitions'!L73&lt;&gt;"y"),IF(SUMPRODUCT(--(G635:Y635&lt;&gt;""))=0,0,"N.A."),"")</f>
        <v/>
      </c>
      <c r="F635" s="48" t="str">
        <f>IF(NOT('Transfer Definitions'!L73&lt;&gt;"y"),"OR","")</f>
        <v/>
      </c>
    </row>
    <row r="636" spans="1:6" x14ac:dyDescent="0.25">
      <c r="A636" s="48" t="str">
        <f>IF('Transfer Definitions'!M73&lt;&gt;"y","...",'Population Definitions'!$B$10)</f>
        <v>...</v>
      </c>
      <c r="B636" s="1" t="str">
        <f t="shared" si="13"/>
        <v/>
      </c>
      <c r="C636" s="48" t="str">
        <f>IF('Transfer Definitions'!M73&lt;&gt;"y","",'Population Definitions'!$B$13)</f>
        <v/>
      </c>
      <c r="D636" s="143" t="str">
        <f>IF(NOT('Transfer Definitions'!M73&lt;&gt;"y"),"Number","")</f>
        <v/>
      </c>
      <c r="E636" s="143" t="str">
        <f>IF(NOT('Transfer Definitions'!M73&lt;&gt;"y"),IF(SUMPRODUCT(--(G636:Y636&lt;&gt;""))=0,0,"N.A."),"")</f>
        <v/>
      </c>
      <c r="F636" s="48" t="str">
        <f>IF(NOT('Transfer Definitions'!M73&lt;&gt;"y"),"OR","")</f>
        <v/>
      </c>
    </row>
    <row r="637" spans="1:6" x14ac:dyDescent="0.25">
      <c r="A637" s="48" t="str">
        <f>IF('Transfer Definitions'!B74&lt;&gt;"y","...",'Population Definitions'!$B$11)</f>
        <v>...</v>
      </c>
      <c r="B637" s="1" t="str">
        <f t="shared" si="13"/>
        <v/>
      </c>
      <c r="C637" s="48" t="str">
        <f>IF('Transfer Definitions'!B74&lt;&gt;"y","",'Population Definitions'!$B$2)</f>
        <v/>
      </c>
      <c r="D637" s="143" t="str">
        <f>IF(NOT('Transfer Definitions'!B74&lt;&gt;"y"),"Number","")</f>
        <v/>
      </c>
      <c r="E637" s="143" t="str">
        <f>IF(NOT('Transfer Definitions'!B74&lt;&gt;"y"),IF(SUMPRODUCT(--(G637:Y637&lt;&gt;""))=0,0,"N.A."),"")</f>
        <v/>
      </c>
      <c r="F637" s="48" t="str">
        <f>IF(NOT('Transfer Definitions'!B74&lt;&gt;"y"),"OR","")</f>
        <v/>
      </c>
    </row>
    <row r="638" spans="1:6" x14ac:dyDescent="0.25">
      <c r="A638" s="48" t="str">
        <f>IF('Transfer Definitions'!C74&lt;&gt;"y","...",'Population Definitions'!$B$11)</f>
        <v>...</v>
      </c>
      <c r="B638" s="1" t="str">
        <f t="shared" si="13"/>
        <v/>
      </c>
      <c r="C638" s="48" t="str">
        <f>IF('Transfer Definitions'!C74&lt;&gt;"y","",'Population Definitions'!$B$3)</f>
        <v/>
      </c>
      <c r="D638" s="143" t="str">
        <f>IF(NOT('Transfer Definitions'!C74&lt;&gt;"y"),"Number","")</f>
        <v/>
      </c>
      <c r="E638" s="143" t="str">
        <f>IF(NOT('Transfer Definitions'!C74&lt;&gt;"y"),IF(SUMPRODUCT(--(G638:Y638&lt;&gt;""))=0,0,"N.A."),"")</f>
        <v/>
      </c>
      <c r="F638" s="48" t="str">
        <f>IF(NOT('Transfer Definitions'!C74&lt;&gt;"y"),"OR","")</f>
        <v/>
      </c>
    </row>
    <row r="639" spans="1:6" x14ac:dyDescent="0.25">
      <c r="A639" s="48" t="str">
        <f>IF('Transfer Definitions'!D74&lt;&gt;"y","...",'Population Definitions'!$B$11)</f>
        <v>...</v>
      </c>
      <c r="B639" s="1" t="str">
        <f t="shared" si="13"/>
        <v/>
      </c>
      <c r="C639" s="48" t="str">
        <f>IF('Transfer Definitions'!D74&lt;&gt;"y","",'Population Definitions'!$B$4)</f>
        <v/>
      </c>
      <c r="D639" s="143" t="str">
        <f>IF(NOT('Transfer Definitions'!D74&lt;&gt;"y"),"Number","")</f>
        <v/>
      </c>
      <c r="E639" s="143" t="str">
        <f>IF(NOT('Transfer Definitions'!D74&lt;&gt;"y"),IF(SUMPRODUCT(--(G639:Y639&lt;&gt;""))=0,0,"N.A."),"")</f>
        <v/>
      </c>
      <c r="F639" s="48" t="str">
        <f>IF(NOT('Transfer Definitions'!D74&lt;&gt;"y"),"OR","")</f>
        <v/>
      </c>
    </row>
    <row r="640" spans="1:6" x14ac:dyDescent="0.25">
      <c r="A640" s="48" t="str">
        <f>IF('Transfer Definitions'!E74&lt;&gt;"y","...",'Population Definitions'!$B$11)</f>
        <v>...</v>
      </c>
      <c r="B640" s="1" t="str">
        <f t="shared" si="13"/>
        <v/>
      </c>
      <c r="C640" s="48" t="str">
        <f>IF('Transfer Definitions'!E74&lt;&gt;"y","",'Population Definitions'!$B$5)</f>
        <v/>
      </c>
      <c r="D640" s="143" t="str">
        <f>IF(NOT('Transfer Definitions'!E74&lt;&gt;"y"),"Number","")</f>
        <v/>
      </c>
      <c r="E640" s="143" t="str">
        <f>IF(NOT('Transfer Definitions'!E74&lt;&gt;"y"),IF(SUMPRODUCT(--(G640:Y640&lt;&gt;""))=0,0,"N.A."),"")</f>
        <v/>
      </c>
      <c r="F640" s="48" t="str">
        <f>IF(NOT('Transfer Definitions'!E74&lt;&gt;"y"),"OR","")</f>
        <v/>
      </c>
    </row>
    <row r="641" spans="1:6" x14ac:dyDescent="0.25">
      <c r="A641" s="48" t="str">
        <f>IF('Transfer Definitions'!F74&lt;&gt;"y","...",'Population Definitions'!$B$11)</f>
        <v>...</v>
      </c>
      <c r="B641" s="1" t="str">
        <f t="shared" si="13"/>
        <v/>
      </c>
      <c r="C641" s="48" t="str">
        <f>IF('Transfer Definitions'!F74&lt;&gt;"y","",'Population Definitions'!$B$6)</f>
        <v/>
      </c>
      <c r="D641" s="143" t="str">
        <f>IF(NOT('Transfer Definitions'!F74&lt;&gt;"y"),"Number","")</f>
        <v/>
      </c>
      <c r="E641" s="143" t="str">
        <f>IF(NOT('Transfer Definitions'!F74&lt;&gt;"y"),IF(SUMPRODUCT(--(G641:Y641&lt;&gt;""))=0,0,"N.A."),"")</f>
        <v/>
      </c>
      <c r="F641" s="48" t="str">
        <f>IF(NOT('Transfer Definitions'!F74&lt;&gt;"y"),"OR","")</f>
        <v/>
      </c>
    </row>
    <row r="642" spans="1:6" x14ac:dyDescent="0.25">
      <c r="A642" s="48" t="str">
        <f>IF('Transfer Definitions'!G74&lt;&gt;"y","...",'Population Definitions'!$B$11)</f>
        <v>...</v>
      </c>
      <c r="B642" s="1" t="str">
        <f t="shared" si="13"/>
        <v/>
      </c>
      <c r="C642" s="48" t="str">
        <f>IF('Transfer Definitions'!G74&lt;&gt;"y","",'Population Definitions'!$B$7)</f>
        <v/>
      </c>
      <c r="D642" s="143" t="str">
        <f>IF(NOT('Transfer Definitions'!G74&lt;&gt;"y"),"Number","")</f>
        <v/>
      </c>
      <c r="E642" s="143" t="str">
        <f>IF(NOT('Transfer Definitions'!G74&lt;&gt;"y"),IF(SUMPRODUCT(--(G642:Y642&lt;&gt;""))=0,0,"N.A."),"")</f>
        <v/>
      </c>
      <c r="F642" s="48" t="str">
        <f>IF(NOT('Transfer Definitions'!G74&lt;&gt;"y"),"OR","")</f>
        <v/>
      </c>
    </row>
    <row r="643" spans="1:6" x14ac:dyDescent="0.25">
      <c r="A643" s="48" t="str">
        <f>IF('Transfer Definitions'!H74&lt;&gt;"y","...",'Population Definitions'!$B$11)</f>
        <v>...</v>
      </c>
      <c r="B643" s="1" t="str">
        <f t="shared" si="13"/>
        <v/>
      </c>
      <c r="C643" s="48" t="str">
        <f>IF('Transfer Definitions'!H74&lt;&gt;"y","",'Population Definitions'!$B$8)</f>
        <v/>
      </c>
      <c r="D643" s="143" t="str">
        <f>IF(NOT('Transfer Definitions'!H74&lt;&gt;"y"),"Number","")</f>
        <v/>
      </c>
      <c r="E643" s="143" t="str">
        <f>IF(NOT('Transfer Definitions'!H74&lt;&gt;"y"),IF(SUMPRODUCT(--(G643:Y643&lt;&gt;""))=0,0,"N.A."),"")</f>
        <v/>
      </c>
      <c r="F643" s="48" t="str">
        <f>IF(NOT('Transfer Definitions'!H74&lt;&gt;"y"),"OR","")</f>
        <v/>
      </c>
    </row>
    <row r="644" spans="1:6" x14ac:dyDescent="0.25">
      <c r="A644" s="48" t="str">
        <f>IF('Transfer Definitions'!I74&lt;&gt;"y","...",'Population Definitions'!$B$11)</f>
        <v>...</v>
      </c>
      <c r="B644" s="1" t="str">
        <f t="shared" si="13"/>
        <v/>
      </c>
      <c r="C644" s="48" t="str">
        <f>IF('Transfer Definitions'!I74&lt;&gt;"y","",'Population Definitions'!$B$9)</f>
        <v/>
      </c>
      <c r="D644" s="143" t="str">
        <f>IF(NOT('Transfer Definitions'!I74&lt;&gt;"y"),"Number","")</f>
        <v/>
      </c>
      <c r="E644" s="143" t="str">
        <f>IF(NOT('Transfer Definitions'!I74&lt;&gt;"y"),IF(SUMPRODUCT(--(G644:Y644&lt;&gt;""))=0,0,"N.A."),"")</f>
        <v/>
      </c>
      <c r="F644" s="48" t="str">
        <f>IF(NOT('Transfer Definitions'!I74&lt;&gt;"y"),"OR","")</f>
        <v/>
      </c>
    </row>
    <row r="645" spans="1:6" x14ac:dyDescent="0.25">
      <c r="A645" s="48" t="str">
        <f>IF('Transfer Definitions'!J74&lt;&gt;"y","...",'Population Definitions'!$B$11)</f>
        <v>...</v>
      </c>
      <c r="B645" s="1" t="str">
        <f t="shared" si="13"/>
        <v/>
      </c>
      <c r="C645" s="48" t="str">
        <f>IF('Transfer Definitions'!J74&lt;&gt;"y","",'Population Definitions'!$B$10)</f>
        <v/>
      </c>
      <c r="D645" s="143" t="str">
        <f>IF(NOT('Transfer Definitions'!J74&lt;&gt;"y"),"Number","")</f>
        <v/>
      </c>
      <c r="E645" s="143" t="str">
        <f>IF(NOT('Transfer Definitions'!J74&lt;&gt;"y"),IF(SUMPRODUCT(--(G645:Y645&lt;&gt;""))=0,0,"N.A."),"")</f>
        <v/>
      </c>
      <c r="F645" s="48" t="str">
        <f>IF(NOT('Transfer Definitions'!J74&lt;&gt;"y"),"OR","")</f>
        <v/>
      </c>
    </row>
    <row r="646" spans="1:6" x14ac:dyDescent="0.25">
      <c r="A646" s="48" t="str">
        <f>IF('Transfer Definitions'!L74&lt;&gt;"y","...",'Population Definitions'!$B$11)</f>
        <v>...</v>
      </c>
      <c r="B646" s="1" t="str">
        <f t="shared" si="13"/>
        <v/>
      </c>
      <c r="C646" s="48" t="str">
        <f>IF('Transfer Definitions'!L74&lt;&gt;"y","",'Population Definitions'!$B$12)</f>
        <v/>
      </c>
      <c r="D646" s="143" t="str">
        <f>IF(NOT('Transfer Definitions'!L74&lt;&gt;"y"),"Number","")</f>
        <v/>
      </c>
      <c r="E646" s="143" t="str">
        <f>IF(NOT('Transfer Definitions'!L74&lt;&gt;"y"),IF(SUMPRODUCT(--(G646:Y646&lt;&gt;""))=0,0,"N.A."),"")</f>
        <v/>
      </c>
      <c r="F646" s="48" t="str">
        <f>IF(NOT('Transfer Definitions'!L74&lt;&gt;"y"),"OR","")</f>
        <v/>
      </c>
    </row>
    <row r="647" spans="1:6" x14ac:dyDescent="0.25">
      <c r="A647" s="48" t="str">
        <f>IF('Transfer Definitions'!M74&lt;&gt;"y","...",'Population Definitions'!$B$11)</f>
        <v>...</v>
      </c>
      <c r="B647" s="1" t="str">
        <f t="shared" si="13"/>
        <v/>
      </c>
      <c r="C647" s="48" t="str">
        <f>IF('Transfer Definitions'!M74&lt;&gt;"y","",'Population Definitions'!$B$13)</f>
        <v/>
      </c>
      <c r="D647" s="143" t="str">
        <f>IF(NOT('Transfer Definitions'!M74&lt;&gt;"y"),"Number","")</f>
        <v/>
      </c>
      <c r="E647" s="143" t="str">
        <f>IF(NOT('Transfer Definitions'!M74&lt;&gt;"y"),IF(SUMPRODUCT(--(G647:Y647&lt;&gt;""))=0,0,"N.A."),"")</f>
        <v/>
      </c>
      <c r="F647" s="48" t="str">
        <f>IF(NOT('Transfer Definitions'!M74&lt;&gt;"y"),"OR","")</f>
        <v/>
      </c>
    </row>
    <row r="648" spans="1:6" x14ac:dyDescent="0.25">
      <c r="A648" s="48" t="str">
        <f>IF('Transfer Definitions'!B75&lt;&gt;"y","...",'Population Definitions'!$B$12)</f>
        <v>...</v>
      </c>
      <c r="B648" s="1" t="str">
        <f t="shared" si="13"/>
        <v/>
      </c>
      <c r="C648" s="48" t="str">
        <f>IF('Transfer Definitions'!B75&lt;&gt;"y","",'Population Definitions'!$B$2)</f>
        <v/>
      </c>
      <c r="D648" s="143" t="str">
        <f>IF(NOT('Transfer Definitions'!B75&lt;&gt;"y"),"Number","")</f>
        <v/>
      </c>
      <c r="E648" s="143" t="str">
        <f>IF(NOT('Transfer Definitions'!B75&lt;&gt;"y"),IF(SUMPRODUCT(--(G648:Y648&lt;&gt;""))=0,0,"N.A."),"")</f>
        <v/>
      </c>
      <c r="F648" s="48" t="str">
        <f>IF(NOT('Transfer Definitions'!B75&lt;&gt;"y"),"OR","")</f>
        <v/>
      </c>
    </row>
    <row r="649" spans="1:6" x14ac:dyDescent="0.25">
      <c r="A649" s="48" t="str">
        <f>IF('Transfer Definitions'!C75&lt;&gt;"y","...",'Population Definitions'!$B$12)</f>
        <v>...</v>
      </c>
      <c r="B649" s="1" t="str">
        <f t="shared" si="13"/>
        <v/>
      </c>
      <c r="C649" s="48" t="str">
        <f>IF('Transfer Definitions'!C75&lt;&gt;"y","",'Population Definitions'!$B$3)</f>
        <v/>
      </c>
      <c r="D649" s="143" t="str">
        <f>IF(NOT('Transfer Definitions'!C75&lt;&gt;"y"),"Number","")</f>
        <v/>
      </c>
      <c r="E649" s="143" t="str">
        <f>IF(NOT('Transfer Definitions'!C75&lt;&gt;"y"),IF(SUMPRODUCT(--(G649:Y649&lt;&gt;""))=0,0,"N.A."),"")</f>
        <v/>
      </c>
      <c r="F649" s="48" t="str">
        <f>IF(NOT('Transfer Definitions'!C75&lt;&gt;"y"),"OR","")</f>
        <v/>
      </c>
    </row>
    <row r="650" spans="1:6" x14ac:dyDescent="0.25">
      <c r="A650" s="48" t="str">
        <f>IF('Transfer Definitions'!D75&lt;&gt;"y","...",'Population Definitions'!$B$12)</f>
        <v>...</v>
      </c>
      <c r="B650" s="1" t="str">
        <f t="shared" si="13"/>
        <v/>
      </c>
      <c r="C650" s="48" t="str">
        <f>IF('Transfer Definitions'!D75&lt;&gt;"y","",'Population Definitions'!$B$4)</f>
        <v/>
      </c>
      <c r="D650" s="143" t="str">
        <f>IF(NOT('Transfer Definitions'!D75&lt;&gt;"y"),"Number","")</f>
        <v/>
      </c>
      <c r="E650" s="143" t="str">
        <f>IF(NOT('Transfer Definitions'!D75&lt;&gt;"y"),IF(SUMPRODUCT(--(G650:Y650&lt;&gt;""))=0,0,"N.A."),"")</f>
        <v/>
      </c>
      <c r="F650" s="48" t="str">
        <f>IF(NOT('Transfer Definitions'!D75&lt;&gt;"y"),"OR","")</f>
        <v/>
      </c>
    </row>
    <row r="651" spans="1:6" x14ac:dyDescent="0.25">
      <c r="A651" s="48" t="str">
        <f>IF('Transfer Definitions'!E75&lt;&gt;"y","...",'Population Definitions'!$B$12)</f>
        <v>...</v>
      </c>
      <c r="B651" s="1" t="str">
        <f t="shared" si="13"/>
        <v/>
      </c>
      <c r="C651" s="48" t="str">
        <f>IF('Transfer Definitions'!E75&lt;&gt;"y","",'Population Definitions'!$B$5)</f>
        <v/>
      </c>
      <c r="D651" s="143" t="str">
        <f>IF(NOT('Transfer Definitions'!E75&lt;&gt;"y"),"Number","")</f>
        <v/>
      </c>
      <c r="E651" s="143" t="str">
        <f>IF(NOT('Transfer Definitions'!E75&lt;&gt;"y"),IF(SUMPRODUCT(--(G651:Y651&lt;&gt;""))=0,0,"N.A."),"")</f>
        <v/>
      </c>
      <c r="F651" s="48" t="str">
        <f>IF(NOT('Transfer Definitions'!E75&lt;&gt;"y"),"OR","")</f>
        <v/>
      </c>
    </row>
    <row r="652" spans="1:6" x14ac:dyDescent="0.25">
      <c r="A652" s="48" t="str">
        <f>IF('Transfer Definitions'!F75&lt;&gt;"y","...",'Population Definitions'!$B$12)</f>
        <v>...</v>
      </c>
      <c r="B652" s="1" t="str">
        <f t="shared" si="13"/>
        <v/>
      </c>
      <c r="C652" s="48" t="str">
        <f>IF('Transfer Definitions'!F75&lt;&gt;"y","",'Population Definitions'!$B$6)</f>
        <v/>
      </c>
      <c r="D652" s="143" t="str">
        <f>IF(NOT('Transfer Definitions'!F75&lt;&gt;"y"),"Number","")</f>
        <v/>
      </c>
      <c r="E652" s="143" t="str">
        <f>IF(NOT('Transfer Definitions'!F75&lt;&gt;"y"),IF(SUMPRODUCT(--(G652:Y652&lt;&gt;""))=0,0,"N.A."),"")</f>
        <v/>
      </c>
      <c r="F652" s="48" t="str">
        <f>IF(NOT('Transfer Definitions'!F75&lt;&gt;"y"),"OR","")</f>
        <v/>
      </c>
    </row>
    <row r="653" spans="1:6" x14ac:dyDescent="0.25">
      <c r="A653" s="48" t="str">
        <f>IF('Transfer Definitions'!G75&lt;&gt;"y","...",'Population Definitions'!$B$12)</f>
        <v>...</v>
      </c>
      <c r="B653" s="1" t="str">
        <f t="shared" si="13"/>
        <v/>
      </c>
      <c r="C653" s="48" t="str">
        <f>IF('Transfer Definitions'!G75&lt;&gt;"y","",'Population Definitions'!$B$7)</f>
        <v/>
      </c>
      <c r="D653" s="143" t="str">
        <f>IF(NOT('Transfer Definitions'!G75&lt;&gt;"y"),"Number","")</f>
        <v/>
      </c>
      <c r="E653" s="143" t="str">
        <f>IF(NOT('Transfer Definitions'!G75&lt;&gt;"y"),IF(SUMPRODUCT(--(G653:Y653&lt;&gt;""))=0,0,"N.A."),"")</f>
        <v/>
      </c>
      <c r="F653" s="48" t="str">
        <f>IF(NOT('Transfer Definitions'!G75&lt;&gt;"y"),"OR","")</f>
        <v/>
      </c>
    </row>
    <row r="654" spans="1:6" x14ac:dyDescent="0.25">
      <c r="A654" s="48" t="str">
        <f>IF('Transfer Definitions'!H75&lt;&gt;"y","...",'Population Definitions'!$B$12)</f>
        <v>...</v>
      </c>
      <c r="B654" s="1" t="str">
        <f t="shared" si="13"/>
        <v/>
      </c>
      <c r="C654" s="48" t="str">
        <f>IF('Transfer Definitions'!H75&lt;&gt;"y","",'Population Definitions'!$B$8)</f>
        <v/>
      </c>
      <c r="D654" s="143" t="str">
        <f>IF(NOT('Transfer Definitions'!H75&lt;&gt;"y"),"Number","")</f>
        <v/>
      </c>
      <c r="E654" s="143" t="str">
        <f>IF(NOT('Transfer Definitions'!H75&lt;&gt;"y"),IF(SUMPRODUCT(--(G654:Y654&lt;&gt;""))=0,0,"N.A."),"")</f>
        <v/>
      </c>
      <c r="F654" s="48" t="str">
        <f>IF(NOT('Transfer Definitions'!H75&lt;&gt;"y"),"OR","")</f>
        <v/>
      </c>
    </row>
    <row r="655" spans="1:6" x14ac:dyDescent="0.25">
      <c r="A655" s="48" t="str">
        <f>IF('Transfer Definitions'!I75&lt;&gt;"y","...",'Population Definitions'!$B$12)</f>
        <v>...</v>
      </c>
      <c r="B655" s="1" t="str">
        <f t="shared" si="13"/>
        <v/>
      </c>
      <c r="C655" s="48" t="str">
        <f>IF('Transfer Definitions'!I75&lt;&gt;"y","",'Population Definitions'!$B$9)</f>
        <v/>
      </c>
      <c r="D655" s="143" t="str">
        <f>IF(NOT('Transfer Definitions'!I75&lt;&gt;"y"),"Number","")</f>
        <v/>
      </c>
      <c r="E655" s="143" t="str">
        <f>IF(NOT('Transfer Definitions'!I75&lt;&gt;"y"),IF(SUMPRODUCT(--(G655:Y655&lt;&gt;""))=0,0,"N.A."),"")</f>
        <v/>
      </c>
      <c r="F655" s="48" t="str">
        <f>IF(NOT('Transfer Definitions'!I75&lt;&gt;"y"),"OR","")</f>
        <v/>
      </c>
    </row>
    <row r="656" spans="1:6" x14ac:dyDescent="0.25">
      <c r="A656" s="48" t="str">
        <f>IF('Transfer Definitions'!J75&lt;&gt;"y","...",'Population Definitions'!$B$12)</f>
        <v>...</v>
      </c>
      <c r="B656" s="1" t="str">
        <f t="shared" si="13"/>
        <v/>
      </c>
      <c r="C656" s="48" t="str">
        <f>IF('Transfer Definitions'!J75&lt;&gt;"y","",'Population Definitions'!$B$10)</f>
        <v/>
      </c>
      <c r="D656" s="143" t="str">
        <f>IF(NOT('Transfer Definitions'!J75&lt;&gt;"y"),"Number","")</f>
        <v/>
      </c>
      <c r="E656" s="143" t="str">
        <f>IF(NOT('Transfer Definitions'!J75&lt;&gt;"y"),IF(SUMPRODUCT(--(G656:Y656&lt;&gt;""))=0,0,"N.A."),"")</f>
        <v/>
      </c>
      <c r="F656" s="48" t="str">
        <f>IF(NOT('Transfer Definitions'!J75&lt;&gt;"y"),"OR","")</f>
        <v/>
      </c>
    </row>
    <row r="657" spans="1:6" x14ac:dyDescent="0.25">
      <c r="A657" s="48" t="str">
        <f>IF('Transfer Definitions'!K75&lt;&gt;"y","...",'Population Definitions'!$B$12)</f>
        <v>...</v>
      </c>
      <c r="B657" s="1" t="str">
        <f t="shared" si="13"/>
        <v/>
      </c>
      <c r="C657" s="48" t="str">
        <f>IF('Transfer Definitions'!K75&lt;&gt;"y","",'Population Definitions'!$B$11)</f>
        <v/>
      </c>
      <c r="D657" s="143" t="str">
        <f>IF(NOT('Transfer Definitions'!K75&lt;&gt;"y"),"Number","")</f>
        <v/>
      </c>
      <c r="E657" s="143" t="str">
        <f>IF(NOT('Transfer Definitions'!K75&lt;&gt;"y"),IF(SUMPRODUCT(--(G657:Y657&lt;&gt;""))=0,0,"N.A."),"")</f>
        <v/>
      </c>
      <c r="F657" s="48" t="str">
        <f>IF(NOT('Transfer Definitions'!K75&lt;&gt;"y"),"OR","")</f>
        <v/>
      </c>
    </row>
    <row r="658" spans="1:6" x14ac:dyDescent="0.25">
      <c r="A658" s="48" t="str">
        <f>IF('Transfer Definitions'!M75&lt;&gt;"y","...",'Population Definitions'!$B$12)</f>
        <v>...</v>
      </c>
      <c r="B658" s="1" t="str">
        <f t="shared" si="13"/>
        <v/>
      </c>
      <c r="C658" s="48" t="str">
        <f>IF('Transfer Definitions'!M75&lt;&gt;"y","",'Population Definitions'!$B$13)</f>
        <v/>
      </c>
      <c r="D658" s="143" t="str">
        <f>IF(NOT('Transfer Definitions'!M75&lt;&gt;"y"),"Number","")</f>
        <v/>
      </c>
      <c r="E658" s="143" t="str">
        <f>IF(NOT('Transfer Definitions'!M75&lt;&gt;"y"),IF(SUMPRODUCT(--(G658:Y658&lt;&gt;""))=0,0,"N.A."),"")</f>
        <v/>
      </c>
      <c r="F658" s="48" t="str">
        <f>IF(NOT('Transfer Definitions'!M75&lt;&gt;"y"),"OR","")</f>
        <v/>
      </c>
    </row>
    <row r="659" spans="1:6" x14ac:dyDescent="0.25">
      <c r="A659" s="48" t="str">
        <f>IF('Transfer Definitions'!B76&lt;&gt;"y","...",'Population Definitions'!$B$13)</f>
        <v>...</v>
      </c>
      <c r="B659" s="1" t="str">
        <f t="shared" si="13"/>
        <v/>
      </c>
      <c r="C659" s="48" t="str">
        <f>IF('Transfer Definitions'!B76&lt;&gt;"y","",'Population Definitions'!$B$2)</f>
        <v/>
      </c>
      <c r="D659" s="143" t="str">
        <f>IF(NOT('Transfer Definitions'!B76&lt;&gt;"y"),"Number","")</f>
        <v/>
      </c>
      <c r="E659" s="143" t="str">
        <f>IF(NOT('Transfer Definitions'!B76&lt;&gt;"y"),IF(SUMPRODUCT(--(G659:Y659&lt;&gt;""))=0,0,"N.A."),"")</f>
        <v/>
      </c>
      <c r="F659" s="48" t="str">
        <f>IF(NOT('Transfer Definitions'!B76&lt;&gt;"y"),"OR","")</f>
        <v/>
      </c>
    </row>
    <row r="660" spans="1:6" x14ac:dyDescent="0.25">
      <c r="A660" s="48" t="str">
        <f>IF('Transfer Definitions'!C76&lt;&gt;"y","...",'Population Definitions'!$B$13)</f>
        <v>...</v>
      </c>
      <c r="B660" s="1" t="str">
        <f t="shared" si="13"/>
        <v/>
      </c>
      <c r="C660" s="48" t="str">
        <f>IF('Transfer Definitions'!C76&lt;&gt;"y","",'Population Definitions'!$B$3)</f>
        <v/>
      </c>
      <c r="D660" s="143" t="str">
        <f>IF(NOT('Transfer Definitions'!C76&lt;&gt;"y"),"Number","")</f>
        <v/>
      </c>
      <c r="E660" s="143" t="str">
        <f>IF(NOT('Transfer Definitions'!C76&lt;&gt;"y"),IF(SUMPRODUCT(--(G660:Y660&lt;&gt;""))=0,0,"N.A."),"")</f>
        <v/>
      </c>
      <c r="F660" s="48" t="str">
        <f>IF(NOT('Transfer Definitions'!C76&lt;&gt;"y"),"OR","")</f>
        <v/>
      </c>
    </row>
    <row r="661" spans="1:6" x14ac:dyDescent="0.25">
      <c r="A661" s="48" t="str">
        <f>IF('Transfer Definitions'!D76&lt;&gt;"y","...",'Population Definitions'!$B$13)</f>
        <v>...</v>
      </c>
      <c r="B661" s="1" t="str">
        <f t="shared" si="13"/>
        <v/>
      </c>
      <c r="C661" s="48" t="str">
        <f>IF('Transfer Definitions'!D76&lt;&gt;"y","",'Population Definitions'!$B$4)</f>
        <v/>
      </c>
      <c r="D661" s="143" t="str">
        <f>IF(NOT('Transfer Definitions'!D76&lt;&gt;"y"),"Number","")</f>
        <v/>
      </c>
      <c r="E661" s="143" t="str">
        <f>IF(NOT('Transfer Definitions'!D76&lt;&gt;"y"),IF(SUMPRODUCT(--(G661:Y661&lt;&gt;""))=0,0,"N.A."),"")</f>
        <v/>
      </c>
      <c r="F661" s="48" t="str">
        <f>IF(NOT('Transfer Definitions'!D76&lt;&gt;"y"),"OR","")</f>
        <v/>
      </c>
    </row>
    <row r="662" spans="1:6" x14ac:dyDescent="0.25">
      <c r="A662" s="48" t="str">
        <f>IF('Transfer Definitions'!E76&lt;&gt;"y","...",'Population Definitions'!$B$13)</f>
        <v>...</v>
      </c>
      <c r="B662" s="1" t="str">
        <f t="shared" si="13"/>
        <v/>
      </c>
      <c r="C662" s="48" t="str">
        <f>IF('Transfer Definitions'!E76&lt;&gt;"y","",'Population Definitions'!$B$5)</f>
        <v/>
      </c>
      <c r="D662" s="143" t="str">
        <f>IF(NOT('Transfer Definitions'!E76&lt;&gt;"y"),"Number","")</f>
        <v/>
      </c>
      <c r="E662" s="143" t="str">
        <f>IF(NOT('Transfer Definitions'!E76&lt;&gt;"y"),IF(SUMPRODUCT(--(G662:Y662&lt;&gt;""))=0,0,"N.A."),"")</f>
        <v/>
      </c>
      <c r="F662" s="48" t="str">
        <f>IF(NOT('Transfer Definitions'!E76&lt;&gt;"y"),"OR","")</f>
        <v/>
      </c>
    </row>
    <row r="663" spans="1:6" x14ac:dyDescent="0.25">
      <c r="A663" s="48" t="str">
        <f>IF('Transfer Definitions'!F76&lt;&gt;"y","...",'Population Definitions'!$B$13)</f>
        <v>...</v>
      </c>
      <c r="B663" s="1" t="str">
        <f t="shared" si="13"/>
        <v/>
      </c>
      <c r="C663" s="48" t="str">
        <f>IF('Transfer Definitions'!F76&lt;&gt;"y","",'Population Definitions'!$B$6)</f>
        <v/>
      </c>
      <c r="D663" s="143" t="str">
        <f>IF(NOT('Transfer Definitions'!F76&lt;&gt;"y"),"Number","")</f>
        <v/>
      </c>
      <c r="E663" s="143" t="str">
        <f>IF(NOT('Transfer Definitions'!F76&lt;&gt;"y"),IF(SUMPRODUCT(--(G663:Y663&lt;&gt;""))=0,0,"N.A."),"")</f>
        <v/>
      </c>
      <c r="F663" s="48" t="str">
        <f>IF(NOT('Transfer Definitions'!F76&lt;&gt;"y"),"OR","")</f>
        <v/>
      </c>
    </row>
    <row r="664" spans="1:6" x14ac:dyDescent="0.25">
      <c r="A664" s="48" t="str">
        <f>IF('Transfer Definitions'!G76&lt;&gt;"y","...",'Population Definitions'!$B$13)</f>
        <v>...</v>
      </c>
      <c r="B664" s="1" t="str">
        <f t="shared" si="13"/>
        <v/>
      </c>
      <c r="C664" s="48" t="str">
        <f>IF('Transfer Definitions'!G76&lt;&gt;"y","",'Population Definitions'!$B$7)</f>
        <v/>
      </c>
      <c r="D664" s="143" t="str">
        <f>IF(NOT('Transfer Definitions'!G76&lt;&gt;"y"),"Number","")</f>
        <v/>
      </c>
      <c r="E664" s="143" t="str">
        <f>IF(NOT('Transfer Definitions'!G76&lt;&gt;"y"),IF(SUMPRODUCT(--(G664:Y664&lt;&gt;""))=0,0,"N.A."),"")</f>
        <v/>
      </c>
      <c r="F664" s="48" t="str">
        <f>IF(NOT('Transfer Definitions'!G76&lt;&gt;"y"),"OR","")</f>
        <v/>
      </c>
    </row>
    <row r="665" spans="1:6" x14ac:dyDescent="0.25">
      <c r="A665" s="48" t="str">
        <f>IF('Transfer Definitions'!H76&lt;&gt;"y","...",'Population Definitions'!$B$13)</f>
        <v>...</v>
      </c>
      <c r="B665" s="1" t="str">
        <f t="shared" si="13"/>
        <v/>
      </c>
      <c r="C665" s="48" t="str">
        <f>IF('Transfer Definitions'!H76&lt;&gt;"y","",'Population Definitions'!$B$8)</f>
        <v/>
      </c>
      <c r="D665" s="143" t="str">
        <f>IF(NOT('Transfer Definitions'!H76&lt;&gt;"y"),"Number","")</f>
        <v/>
      </c>
      <c r="E665" s="143" t="str">
        <f>IF(NOT('Transfer Definitions'!H76&lt;&gt;"y"),IF(SUMPRODUCT(--(G665:Y665&lt;&gt;""))=0,0,"N.A."),"")</f>
        <v/>
      </c>
      <c r="F665" s="48" t="str">
        <f>IF(NOT('Transfer Definitions'!H76&lt;&gt;"y"),"OR","")</f>
        <v/>
      </c>
    </row>
    <row r="666" spans="1:6" x14ac:dyDescent="0.25">
      <c r="A666" s="48" t="str">
        <f>IF('Transfer Definitions'!I76&lt;&gt;"y","...",'Population Definitions'!$B$13)</f>
        <v>...</v>
      </c>
      <c r="B666" s="1" t="str">
        <f t="shared" ref="B666:B669" si="14">IF(C666="","","---&gt;")</f>
        <v/>
      </c>
      <c r="C666" s="48" t="str">
        <f>IF('Transfer Definitions'!I76&lt;&gt;"y","",'Population Definitions'!$B$9)</f>
        <v/>
      </c>
      <c r="D666" s="143" t="str">
        <f>IF(NOT('Transfer Definitions'!I76&lt;&gt;"y"),"Number","")</f>
        <v/>
      </c>
      <c r="E666" s="143" t="str">
        <f>IF(NOT('Transfer Definitions'!I76&lt;&gt;"y"),IF(SUMPRODUCT(--(G666:Y666&lt;&gt;""))=0,0,"N.A."),"")</f>
        <v/>
      </c>
      <c r="F666" s="48" t="str">
        <f>IF(NOT('Transfer Definitions'!I76&lt;&gt;"y"),"OR","")</f>
        <v/>
      </c>
    </row>
    <row r="667" spans="1:6" x14ac:dyDescent="0.25">
      <c r="A667" s="48" t="str">
        <f>IF('Transfer Definitions'!J76&lt;&gt;"y","...",'Population Definitions'!$B$13)</f>
        <v>...</v>
      </c>
      <c r="B667" s="1" t="str">
        <f t="shared" si="14"/>
        <v/>
      </c>
      <c r="C667" s="48" t="str">
        <f>IF('Transfer Definitions'!J76&lt;&gt;"y","",'Population Definitions'!$B$10)</f>
        <v/>
      </c>
      <c r="D667" s="143" t="str">
        <f>IF(NOT('Transfer Definitions'!J76&lt;&gt;"y"),"Number","")</f>
        <v/>
      </c>
      <c r="E667" s="143" t="str">
        <f>IF(NOT('Transfer Definitions'!J76&lt;&gt;"y"),IF(SUMPRODUCT(--(G667:Y667&lt;&gt;""))=0,0,"N.A."),"")</f>
        <v/>
      </c>
      <c r="F667" s="48" t="str">
        <f>IF(NOT('Transfer Definitions'!J76&lt;&gt;"y"),"OR","")</f>
        <v/>
      </c>
    </row>
    <row r="668" spans="1:6" x14ac:dyDescent="0.25">
      <c r="A668" s="48" t="str">
        <f>IF('Transfer Definitions'!K76&lt;&gt;"y","...",'Population Definitions'!$B$13)</f>
        <v>...</v>
      </c>
      <c r="B668" s="1" t="str">
        <f t="shared" si="14"/>
        <v/>
      </c>
      <c r="C668" s="48" t="str">
        <f>IF('Transfer Definitions'!K76&lt;&gt;"y","",'Population Definitions'!$B$11)</f>
        <v/>
      </c>
      <c r="D668" s="143" t="str">
        <f>IF(NOT('Transfer Definitions'!K76&lt;&gt;"y"),"Number","")</f>
        <v/>
      </c>
      <c r="E668" s="143" t="str">
        <f>IF(NOT('Transfer Definitions'!K76&lt;&gt;"y"),IF(SUMPRODUCT(--(G668:Y668&lt;&gt;""))=0,0,"N.A."),"")</f>
        <v/>
      </c>
      <c r="F668" s="48" t="str">
        <f>IF(NOT('Transfer Definitions'!K76&lt;&gt;"y"),"OR","")</f>
        <v/>
      </c>
    </row>
    <row r="669" spans="1:6" x14ac:dyDescent="0.25">
      <c r="A669" s="48" t="str">
        <f>IF('Transfer Definitions'!L76&lt;&gt;"y","...",'Population Definitions'!$B$13)</f>
        <v>...</v>
      </c>
      <c r="B669" s="1" t="str">
        <f t="shared" si="14"/>
        <v/>
      </c>
      <c r="C669" s="48" t="str">
        <f>IF('Transfer Definitions'!L76&lt;&gt;"y","",'Population Definitions'!$B$12)</f>
        <v/>
      </c>
      <c r="D669" s="143" t="str">
        <f>IF(NOT('Transfer Definitions'!L76&lt;&gt;"y"),"Number","")</f>
        <v/>
      </c>
      <c r="E669" s="143" t="str">
        <f>IF(NOT('Transfer Definitions'!L76&lt;&gt;"y"),IF(SUMPRODUCT(--(G669:Y669&lt;&gt;""))=0,0,"N.A."),"")</f>
        <v/>
      </c>
      <c r="F669" s="48" t="str">
        <f>IF(NOT('Transfer Definitions'!L76&lt;&gt;"y"),"OR","")</f>
        <v/>
      </c>
    </row>
  </sheetData>
  <dataValidations count="1">
    <dataValidation type="list" allowBlank="1" showInputMessage="1" showErrorMessage="1" sqref="D538:D669 D404:D535 D270:D401 D136:D267 D2:D133" xr:uid="{E78782E5-54BB-418F-995D-A0D480114DE3}">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5F71-991B-4C29-A0F4-FC0107D81B44}">
  <dimension ref="A1:Y159"/>
  <sheetViews>
    <sheetView workbookViewId="0">
      <selection activeCell="A37" sqref="A37"/>
    </sheetView>
  </sheetViews>
  <sheetFormatPr defaultColWidth="9" defaultRowHeight="15" x14ac:dyDescent="0.25"/>
  <cols>
    <col min="1" max="1" width="54.85546875" style="143" bestFit="1" customWidth="1"/>
    <col min="2" max="2" width="3.42578125" style="143" bestFit="1" customWidth="1"/>
    <col min="3" max="3" width="22.140625" style="143" bestFit="1" customWidth="1"/>
    <col min="4" max="4" width="12.28515625" style="143" bestFit="1" customWidth="1"/>
    <col min="5" max="5" width="8" style="143" bestFit="1" customWidth="1"/>
    <col min="6" max="6" width="10.85546875" style="143" bestFit="1" customWidth="1"/>
    <col min="7" max="7" width="9.140625" style="143" bestFit="1" customWidth="1"/>
    <col min="8" max="8" width="4.7109375" style="143" bestFit="1" customWidth="1"/>
    <col min="9" max="9" width="9.140625" style="143" bestFit="1" customWidth="1"/>
    <col min="10" max="10" width="4.7109375" style="143" bestFit="1" customWidth="1"/>
    <col min="11" max="11" width="10.140625" style="143" bestFit="1" customWidth="1"/>
    <col min="12" max="12" width="5" style="143" bestFit="1" customWidth="1"/>
    <col min="13" max="13" width="10.42578125" style="143" bestFit="1" customWidth="1"/>
    <col min="14" max="25" width="4.7109375" style="143" bestFit="1" customWidth="1"/>
    <col min="26" max="16384" width="9" style="143"/>
  </cols>
  <sheetData>
    <row r="1" spans="1:25" x14ac:dyDescent="0.25">
      <c r="A1" s="1" t="s">
        <v>151</v>
      </c>
      <c r="B1" s="163" t="str">
        <f>'Population Definitions'!$A$2</f>
        <v>0-4</v>
      </c>
      <c r="C1" s="163" t="str">
        <f>'Population Definitions'!$A$3</f>
        <v>5-14</v>
      </c>
      <c r="D1" s="163" t="str">
        <f>'Population Definitions'!$A$4</f>
        <v>15-64</v>
      </c>
      <c r="E1" s="163" t="str">
        <f>'Population Definitions'!$A$5</f>
        <v>65+</v>
      </c>
      <c r="F1" s="163" t="str">
        <f>'Population Definitions'!$A$6</f>
        <v>15-64 (HIV+)</v>
      </c>
      <c r="G1" s="163" t="str">
        <f>'Population Definitions'!$A$7</f>
        <v>65+ (HIV+)</v>
      </c>
      <c r="H1" s="163" t="str">
        <f>'Population Definitions'!$A$8</f>
        <v>Pris</v>
      </c>
      <c r="I1" s="163" t="str">
        <f>'Population Definitions'!$A$9</f>
        <v>Pris (HIV+)</v>
      </c>
      <c r="J1" s="163" t="str">
        <f>'Population Definitions'!$A$10</f>
        <v>HCW</v>
      </c>
      <c r="K1" s="163" t="str">
        <f>'Population Definitions'!$A$11</f>
        <v>HCW (HIV+)</v>
      </c>
      <c r="L1" s="163" t="str">
        <f>'Population Definitions'!$A$12</f>
        <v>Mine</v>
      </c>
      <c r="M1" s="163" t="str">
        <f>'Population Definitions'!$A$13</f>
        <v>Mine (HIV+)</v>
      </c>
    </row>
    <row r="2" spans="1:25" x14ac:dyDescent="0.25">
      <c r="A2" s="163" t="str">
        <f>'Population Definitions'!$A$2</f>
        <v>0-4</v>
      </c>
      <c r="B2" s="13">
        <v>5</v>
      </c>
      <c r="C2" s="13">
        <v>1</v>
      </c>
      <c r="D2" s="13">
        <v>3</v>
      </c>
      <c r="E2" s="13"/>
      <c r="F2" s="13">
        <v>1</v>
      </c>
      <c r="G2" s="13"/>
      <c r="H2" s="13"/>
      <c r="I2" s="13"/>
      <c r="J2" s="13"/>
      <c r="K2" s="13"/>
      <c r="L2" s="13"/>
      <c r="M2" s="13"/>
    </row>
    <row r="3" spans="1:25" x14ac:dyDescent="0.25">
      <c r="A3" s="163" t="str">
        <f>'Population Definitions'!$A$3</f>
        <v>5-14</v>
      </c>
      <c r="B3" s="13">
        <v>1</v>
      </c>
      <c r="C3" s="13">
        <v>5</v>
      </c>
      <c r="D3" s="13">
        <v>3</v>
      </c>
      <c r="E3" s="13">
        <v>1</v>
      </c>
      <c r="F3" s="13"/>
      <c r="G3" s="13"/>
      <c r="H3" s="13"/>
      <c r="I3" s="13"/>
      <c r="J3" s="13"/>
      <c r="K3" s="13"/>
      <c r="L3" s="13"/>
      <c r="M3" s="13"/>
    </row>
    <row r="4" spans="1:25" x14ac:dyDescent="0.25">
      <c r="A4" s="163" t="str">
        <f>'Population Definitions'!$A$4</f>
        <v>15-64</v>
      </c>
      <c r="B4" s="13">
        <v>1</v>
      </c>
      <c r="C4" s="13">
        <v>1</v>
      </c>
      <c r="D4" s="13">
        <v>5</v>
      </c>
      <c r="E4" s="13">
        <v>1</v>
      </c>
      <c r="F4" s="13">
        <v>1</v>
      </c>
      <c r="G4" s="13">
        <v>1</v>
      </c>
      <c r="H4" s="13"/>
      <c r="I4" s="13"/>
      <c r="J4" s="13"/>
      <c r="K4" s="13"/>
      <c r="L4" s="13"/>
      <c r="M4" s="13"/>
    </row>
    <row r="5" spans="1:25" x14ac:dyDescent="0.25">
      <c r="A5" s="163" t="str">
        <f>'Population Definitions'!$A$5</f>
        <v>65+</v>
      </c>
      <c r="B5" s="13"/>
      <c r="C5" s="13">
        <v>1</v>
      </c>
      <c r="D5" s="13">
        <v>1</v>
      </c>
      <c r="E5" s="13">
        <v>10</v>
      </c>
      <c r="F5" s="13">
        <v>1</v>
      </c>
      <c r="G5" s="13">
        <v>1</v>
      </c>
      <c r="H5" s="13"/>
      <c r="I5" s="13"/>
      <c r="J5" s="13"/>
      <c r="K5" s="13"/>
      <c r="L5" s="13"/>
      <c r="M5" s="13"/>
    </row>
    <row r="6" spans="1:25" x14ac:dyDescent="0.25">
      <c r="A6" s="163" t="str">
        <f>'Population Definitions'!$A$6</f>
        <v>15-64 (HIV+)</v>
      </c>
      <c r="B6" s="13">
        <v>1</v>
      </c>
      <c r="C6" s="13"/>
      <c r="D6" s="13">
        <v>1</v>
      </c>
      <c r="E6" s="13">
        <v>1</v>
      </c>
      <c r="F6" s="13">
        <v>5</v>
      </c>
      <c r="G6" s="13">
        <v>2</v>
      </c>
      <c r="H6" s="13"/>
      <c r="I6" s="13"/>
      <c r="J6" s="13"/>
      <c r="K6" s="13"/>
      <c r="L6" s="13"/>
      <c r="M6" s="13"/>
    </row>
    <row r="7" spans="1:25" x14ac:dyDescent="0.25">
      <c r="A7" s="163" t="str">
        <f>'Population Definitions'!$A$7</f>
        <v>65+ (HIV+)</v>
      </c>
      <c r="B7" s="13"/>
      <c r="C7" s="13"/>
      <c r="D7" s="13">
        <v>1</v>
      </c>
      <c r="E7" s="13">
        <v>1</v>
      </c>
      <c r="F7" s="13">
        <v>1</v>
      </c>
      <c r="G7" s="13">
        <v>10</v>
      </c>
      <c r="H7" s="13"/>
      <c r="I7" s="13"/>
      <c r="J7" s="13"/>
      <c r="K7" s="13"/>
      <c r="L7" s="13"/>
      <c r="M7" s="13"/>
    </row>
    <row r="8" spans="1:25" x14ac:dyDescent="0.25">
      <c r="A8" s="163" t="str">
        <f>'Population Definitions'!$A$8</f>
        <v>Pris</v>
      </c>
      <c r="B8" s="13"/>
      <c r="C8" s="13"/>
      <c r="D8" s="13"/>
      <c r="E8" s="13"/>
      <c r="F8" s="13"/>
      <c r="G8" s="13"/>
      <c r="H8" s="13">
        <v>1</v>
      </c>
      <c r="I8" s="13">
        <v>1</v>
      </c>
      <c r="J8" s="13"/>
      <c r="K8" s="13"/>
      <c r="L8" s="13"/>
      <c r="M8" s="13"/>
    </row>
    <row r="9" spans="1:25" x14ac:dyDescent="0.25">
      <c r="A9" s="163" t="str">
        <f>'Population Definitions'!$A$9</f>
        <v>Pris (HIV+)</v>
      </c>
      <c r="B9" s="13"/>
      <c r="C9" s="13"/>
      <c r="D9" s="13"/>
      <c r="E9" s="13"/>
      <c r="F9" s="13"/>
      <c r="G9" s="13"/>
      <c r="H9" s="13">
        <v>1</v>
      </c>
      <c r="I9" s="13">
        <v>1</v>
      </c>
      <c r="J9" s="13"/>
      <c r="K9" s="13"/>
      <c r="L9" s="13"/>
      <c r="M9" s="13"/>
    </row>
    <row r="10" spans="1:25" x14ac:dyDescent="0.25">
      <c r="A10" s="163" t="str">
        <f>'Population Definitions'!$A$10</f>
        <v>HCW</v>
      </c>
      <c r="B10" s="13"/>
      <c r="C10" s="13"/>
      <c r="D10" s="13">
        <v>1</v>
      </c>
      <c r="E10" s="13">
        <v>3</v>
      </c>
      <c r="F10" s="13">
        <v>5</v>
      </c>
      <c r="G10" s="13">
        <v>5</v>
      </c>
      <c r="H10" s="13" t="s">
        <v>152</v>
      </c>
      <c r="I10" s="13" t="s">
        <v>152</v>
      </c>
      <c r="J10" s="13">
        <v>10</v>
      </c>
      <c r="K10" s="13">
        <v>10</v>
      </c>
      <c r="L10" s="13"/>
      <c r="M10" s="13"/>
    </row>
    <row r="11" spans="1:25" x14ac:dyDescent="0.25">
      <c r="A11" s="163" t="str">
        <f>'Population Definitions'!$A$11</f>
        <v>HCW (HIV+)</v>
      </c>
      <c r="B11" s="13"/>
      <c r="C11" s="13"/>
      <c r="D11" s="13">
        <v>1</v>
      </c>
      <c r="E11" s="13">
        <v>3</v>
      </c>
      <c r="F11" s="13">
        <v>5</v>
      </c>
      <c r="G11" s="13">
        <v>5</v>
      </c>
      <c r="H11" s="13" t="s">
        <v>152</v>
      </c>
      <c r="I11" s="13" t="s">
        <v>152</v>
      </c>
      <c r="J11" s="13">
        <v>10</v>
      </c>
      <c r="K11" s="13">
        <v>10</v>
      </c>
      <c r="L11" s="13"/>
      <c r="M11" s="13"/>
    </row>
    <row r="12" spans="1:25" x14ac:dyDescent="0.25">
      <c r="A12" s="163" t="str">
        <f>'Population Definitions'!$A$12</f>
        <v>Mine</v>
      </c>
      <c r="B12" s="13"/>
      <c r="C12" s="13"/>
      <c r="D12" s="13"/>
      <c r="E12" s="13"/>
      <c r="F12" s="13"/>
      <c r="G12" s="13"/>
      <c r="H12" s="13" t="s">
        <v>152</v>
      </c>
      <c r="I12" s="13" t="s">
        <v>152</v>
      </c>
      <c r="J12" s="13"/>
      <c r="K12" s="13"/>
      <c r="L12" s="13">
        <v>1</v>
      </c>
      <c r="M12" s="13">
        <v>1</v>
      </c>
    </row>
    <row r="13" spans="1:25" x14ac:dyDescent="0.25">
      <c r="A13" s="163" t="str">
        <f>'Population Definitions'!$A$13</f>
        <v>Mine (HIV+)</v>
      </c>
      <c r="B13" s="13"/>
      <c r="C13" s="13"/>
      <c r="D13" s="13"/>
      <c r="E13" s="13"/>
      <c r="F13" s="13"/>
      <c r="G13" s="13"/>
      <c r="H13" s="13" t="s">
        <v>152</v>
      </c>
      <c r="I13" s="13" t="s">
        <v>152</v>
      </c>
      <c r="J13" s="13"/>
      <c r="K13" s="13"/>
      <c r="L13" s="13">
        <v>1</v>
      </c>
      <c r="M13" s="13">
        <v>1</v>
      </c>
    </row>
    <row r="15" spans="1:25" x14ac:dyDescent="0.25">
      <c r="A15" s="1" t="s">
        <v>151</v>
      </c>
      <c r="D15" s="1" t="s">
        <v>3</v>
      </c>
      <c r="E15" s="1" t="s">
        <v>4</v>
      </c>
      <c r="G15" s="1">
        <v>2000</v>
      </c>
      <c r="H15" s="1">
        <v>2001</v>
      </c>
      <c r="I15" s="1">
        <v>2002</v>
      </c>
      <c r="J15" s="1">
        <v>2003</v>
      </c>
      <c r="K15" s="1">
        <v>2004</v>
      </c>
      <c r="L15" s="1">
        <v>2005</v>
      </c>
      <c r="M15" s="1">
        <v>2006</v>
      </c>
      <c r="N15" s="1">
        <v>2007</v>
      </c>
      <c r="O15" s="1">
        <v>2008</v>
      </c>
      <c r="P15" s="1">
        <v>2009</v>
      </c>
      <c r="Q15" s="1">
        <v>2010</v>
      </c>
      <c r="R15" s="1">
        <v>2011</v>
      </c>
      <c r="S15" s="1">
        <v>2012</v>
      </c>
      <c r="T15" s="1">
        <v>2013</v>
      </c>
      <c r="U15" s="1">
        <v>2014</v>
      </c>
      <c r="V15" s="1">
        <v>2015</v>
      </c>
      <c r="W15" s="1">
        <v>2016</v>
      </c>
      <c r="X15" s="1">
        <v>2017</v>
      </c>
      <c r="Y15" s="1">
        <v>2018</v>
      </c>
    </row>
    <row r="16" spans="1:25" x14ac:dyDescent="0.25">
      <c r="A16" s="48" t="str">
        <f>IF(NOT(OR('Population Interactions'!B2="y",ISNUMBER('Population Interactions'!B2))),"...",'Population Definitions'!$B$2)</f>
        <v>Gen 0-4</v>
      </c>
      <c r="B16" s="1" t="str">
        <f t="shared" ref="B16:B79" si="0">IF(C16="","","---&gt;")</f>
        <v>---&gt;</v>
      </c>
      <c r="C16" s="48" t="str">
        <f>IF(NOT(OR('Population Interactions'!B2="y",ISNUMBER('Population Interactions'!B2))),"",'Population Definitions'!$B$2)</f>
        <v>Gen 0-4</v>
      </c>
      <c r="D16" s="143" t="str">
        <f>IF(OR('Population Interactions'!B2="y",ISNUMBER('Population Interactions'!B2)),"N.A.","")</f>
        <v>N.A.</v>
      </c>
      <c r="E16" s="143">
        <f>IF(OR('Population Interactions'!B2="y",ISNUMBER('Population Interactions'!B2)),IF(SUMPRODUCT(--(G16:Y16&lt;&gt;""))=0,IF(ISNUMBER('Population Interactions'!B2),'Population Interactions'!B2,1),"N.A."),"")</f>
        <v>5</v>
      </c>
      <c r="F16" s="48" t="str">
        <f>IF(OR('Population Interactions'!B2="y",ISNUMBER('Population Interactions'!B2)),"OR","")</f>
        <v>OR</v>
      </c>
    </row>
    <row r="17" spans="1:6" x14ac:dyDescent="0.25">
      <c r="A17" s="48" t="str">
        <f>IF(NOT(OR('Population Interactions'!C2="y",ISNUMBER('Population Interactions'!C2))),"...",'Population Definitions'!$B$2)</f>
        <v>Gen 0-4</v>
      </c>
      <c r="B17" s="1" t="str">
        <f t="shared" si="0"/>
        <v>---&gt;</v>
      </c>
      <c r="C17" s="48" t="str">
        <f>IF(NOT(OR('Population Interactions'!C2="y",ISNUMBER('Population Interactions'!C2))),"",'Population Definitions'!$B$3)</f>
        <v>Gen 5-14</v>
      </c>
      <c r="D17" s="143" t="str">
        <f>IF(OR('Population Interactions'!C2="y",ISNUMBER('Population Interactions'!C2)),"N.A.","")</f>
        <v>N.A.</v>
      </c>
      <c r="E17" s="143">
        <f>IF(OR('Population Interactions'!C2="y",ISNUMBER('Population Interactions'!C2)),IF(SUMPRODUCT(--(G17:Y17&lt;&gt;""))=0,IF(ISNUMBER('Population Interactions'!C2),'Population Interactions'!C2,1),"N.A."),"")</f>
        <v>1</v>
      </c>
      <c r="F17" s="48" t="str">
        <f>IF(OR('Population Interactions'!C2="y",ISNUMBER('Population Interactions'!C2)),"OR","")</f>
        <v>OR</v>
      </c>
    </row>
    <row r="18" spans="1:6" x14ac:dyDescent="0.25">
      <c r="A18" s="48" t="str">
        <f>IF(NOT(OR('Population Interactions'!D2="y",ISNUMBER('Population Interactions'!D2))),"...",'Population Definitions'!$B$2)</f>
        <v>Gen 0-4</v>
      </c>
      <c r="B18" s="1" t="str">
        <f t="shared" si="0"/>
        <v>---&gt;</v>
      </c>
      <c r="C18" s="48" t="str">
        <f>IF(NOT(OR('Population Interactions'!D2="y",ISNUMBER('Population Interactions'!D2))),"",'Population Definitions'!$B$4)</f>
        <v>Gen 15-64</v>
      </c>
      <c r="D18" s="143" t="str">
        <f>IF(OR('Population Interactions'!D2="y",ISNUMBER('Population Interactions'!D2)),"N.A.","")</f>
        <v>N.A.</v>
      </c>
      <c r="E18" s="143">
        <f>IF(OR('Population Interactions'!D2="y",ISNUMBER('Population Interactions'!D2)),IF(SUMPRODUCT(--(G18:Y18&lt;&gt;""))=0,IF(ISNUMBER('Population Interactions'!D2),'Population Interactions'!D2,1),"N.A."),"")</f>
        <v>3</v>
      </c>
      <c r="F18" s="48" t="str">
        <f>IF(OR('Population Interactions'!D2="y",ISNUMBER('Population Interactions'!D2)),"OR","")</f>
        <v>OR</v>
      </c>
    </row>
    <row r="19" spans="1:6" x14ac:dyDescent="0.25">
      <c r="A19" s="48" t="str">
        <f>IF(NOT(OR('Population Interactions'!E2="y",ISNUMBER('Population Interactions'!E2))),"...",'Population Definitions'!$B$2)</f>
        <v>...</v>
      </c>
      <c r="B19" s="1" t="str">
        <f t="shared" si="0"/>
        <v/>
      </c>
      <c r="C19" s="48" t="str">
        <f>IF(NOT(OR('Population Interactions'!E2="y",ISNUMBER('Population Interactions'!E2))),"",'Population Definitions'!$B$5)</f>
        <v/>
      </c>
      <c r="D19" s="143" t="str">
        <f>IF(OR('Population Interactions'!E2="y",ISNUMBER('Population Interactions'!E2)),"N.A.","")</f>
        <v/>
      </c>
      <c r="E19" s="143" t="str">
        <f>IF(OR('Population Interactions'!E2="y",ISNUMBER('Population Interactions'!E2)),IF(SUMPRODUCT(--(G19:Y19&lt;&gt;""))=0,IF(ISNUMBER('Population Interactions'!E2),'Population Interactions'!E2,1),"N.A."),"")</f>
        <v/>
      </c>
      <c r="F19" s="48" t="str">
        <f>IF(OR('Population Interactions'!E2="y",ISNUMBER('Population Interactions'!E2)),"OR","")</f>
        <v/>
      </c>
    </row>
    <row r="20" spans="1:6" x14ac:dyDescent="0.25">
      <c r="A20" s="48" t="str">
        <f>IF(NOT(OR('Population Interactions'!F2="y",ISNUMBER('Population Interactions'!F2))),"...",'Population Definitions'!$B$2)</f>
        <v>Gen 0-4</v>
      </c>
      <c r="B20" s="1" t="str">
        <f t="shared" si="0"/>
        <v>---&gt;</v>
      </c>
      <c r="C20" s="48" t="str">
        <f>IF(NOT(OR('Population Interactions'!F2="y",ISNUMBER('Population Interactions'!F2))),"",'Population Definitions'!$B$6)</f>
        <v>PLHIV 15-64</v>
      </c>
      <c r="D20" s="143" t="str">
        <f>IF(OR('Population Interactions'!F2="y",ISNUMBER('Population Interactions'!F2)),"N.A.","")</f>
        <v>N.A.</v>
      </c>
      <c r="E20" s="143">
        <f>IF(OR('Population Interactions'!F2="y",ISNUMBER('Population Interactions'!F2)),IF(SUMPRODUCT(--(G20:Y20&lt;&gt;""))=0,IF(ISNUMBER('Population Interactions'!F2),'Population Interactions'!F2,1),"N.A."),"")</f>
        <v>1</v>
      </c>
      <c r="F20" s="48" t="str">
        <f>IF(OR('Population Interactions'!F2="y",ISNUMBER('Population Interactions'!F2)),"OR","")</f>
        <v>OR</v>
      </c>
    </row>
    <row r="21" spans="1:6" x14ac:dyDescent="0.25">
      <c r="A21" s="48" t="str">
        <f>IF(NOT(OR('Population Interactions'!G2="y",ISNUMBER('Population Interactions'!G2))),"...",'Population Definitions'!$B$2)</f>
        <v>...</v>
      </c>
      <c r="B21" s="1" t="str">
        <f t="shared" si="0"/>
        <v/>
      </c>
      <c r="C21" s="48" t="str">
        <f>IF(NOT(OR('Population Interactions'!G2="y",ISNUMBER('Population Interactions'!G2))),"",'Population Definitions'!$B$7)</f>
        <v/>
      </c>
      <c r="D21" s="143" t="str">
        <f>IF(OR('Population Interactions'!G2="y",ISNUMBER('Population Interactions'!G2)),"N.A.","")</f>
        <v/>
      </c>
      <c r="E21" s="143" t="str">
        <f>IF(OR('Population Interactions'!G2="y",ISNUMBER('Population Interactions'!G2)),IF(SUMPRODUCT(--(G21:Y21&lt;&gt;""))=0,IF(ISNUMBER('Population Interactions'!G2),'Population Interactions'!G2,1),"N.A."),"")</f>
        <v/>
      </c>
      <c r="F21" s="48" t="str">
        <f>IF(OR('Population Interactions'!G2="y",ISNUMBER('Population Interactions'!G2)),"OR","")</f>
        <v/>
      </c>
    </row>
    <row r="22" spans="1:6" x14ac:dyDescent="0.25">
      <c r="A22" s="48" t="str">
        <f>IF(NOT(OR('Population Interactions'!H2="y",ISNUMBER('Population Interactions'!H2))),"...",'Population Definitions'!$B$2)</f>
        <v>...</v>
      </c>
      <c r="B22" s="1" t="str">
        <f t="shared" si="0"/>
        <v/>
      </c>
      <c r="C22" s="48" t="str">
        <f>IF(NOT(OR('Population Interactions'!H2="y",ISNUMBER('Population Interactions'!H2))),"",'Population Definitions'!$B$8)</f>
        <v/>
      </c>
      <c r="D22" s="143" t="str">
        <f>IF(OR('Population Interactions'!H2="y",ISNUMBER('Population Interactions'!H2)),"N.A.","")</f>
        <v/>
      </c>
      <c r="E22" s="143" t="str">
        <f>IF(OR('Population Interactions'!H2="y",ISNUMBER('Population Interactions'!H2)),IF(SUMPRODUCT(--(G22:Y22&lt;&gt;""))=0,IF(ISNUMBER('Population Interactions'!H2),'Population Interactions'!H2,1),"N.A."),"")</f>
        <v/>
      </c>
      <c r="F22" s="48" t="str">
        <f>IF(OR('Population Interactions'!H2="y",ISNUMBER('Population Interactions'!H2)),"OR","")</f>
        <v/>
      </c>
    </row>
    <row r="23" spans="1:6" x14ac:dyDescent="0.25">
      <c r="A23" s="48" t="str">
        <f>IF(NOT(OR('Population Interactions'!I2="y",ISNUMBER('Population Interactions'!I2))),"...",'Population Definitions'!$B$2)</f>
        <v>...</v>
      </c>
      <c r="B23" s="1" t="str">
        <f t="shared" si="0"/>
        <v/>
      </c>
      <c r="C23" s="48" t="str">
        <f>IF(NOT(OR('Population Interactions'!I2="y",ISNUMBER('Population Interactions'!I2))),"",'Population Definitions'!$B$9)</f>
        <v/>
      </c>
      <c r="D23" s="143" t="str">
        <f>IF(OR('Population Interactions'!I2="y",ISNUMBER('Population Interactions'!I2)),"N.A.","")</f>
        <v/>
      </c>
      <c r="E23" s="143" t="str">
        <f>IF(OR('Population Interactions'!I2="y",ISNUMBER('Population Interactions'!I2)),IF(SUMPRODUCT(--(G23:Y23&lt;&gt;""))=0,IF(ISNUMBER('Population Interactions'!I2),'Population Interactions'!I2,1),"N.A."),"")</f>
        <v/>
      </c>
      <c r="F23" s="48" t="str">
        <f>IF(OR('Population Interactions'!I2="y",ISNUMBER('Population Interactions'!I2)),"OR","")</f>
        <v/>
      </c>
    </row>
    <row r="24" spans="1:6" x14ac:dyDescent="0.25">
      <c r="A24" s="48" t="str">
        <f>IF(NOT(OR('Population Interactions'!J2="y",ISNUMBER('Population Interactions'!J2))),"...",'Population Definitions'!$B$2)</f>
        <v>...</v>
      </c>
      <c r="B24" s="1" t="str">
        <f t="shared" si="0"/>
        <v/>
      </c>
      <c r="C24" s="48" t="str">
        <f>IF(NOT(OR('Population Interactions'!J2="y",ISNUMBER('Population Interactions'!J2))),"",'Population Definitions'!$B$10)</f>
        <v/>
      </c>
      <c r="D24" s="143" t="str">
        <f>IF(OR('Population Interactions'!J2="y",ISNUMBER('Population Interactions'!J2)),"N.A.","")</f>
        <v/>
      </c>
      <c r="E24" s="143" t="str">
        <f>IF(OR('Population Interactions'!J2="y",ISNUMBER('Population Interactions'!J2)),IF(SUMPRODUCT(--(G24:Y24&lt;&gt;""))=0,IF(ISNUMBER('Population Interactions'!J2),'Population Interactions'!J2,1),"N.A."),"")</f>
        <v/>
      </c>
      <c r="F24" s="48" t="str">
        <f>IF(OR('Population Interactions'!J2="y",ISNUMBER('Population Interactions'!J2)),"OR","")</f>
        <v/>
      </c>
    </row>
    <row r="25" spans="1:6" x14ac:dyDescent="0.25">
      <c r="A25" s="48" t="str">
        <f>IF(NOT(OR('Population Interactions'!K2="y",ISNUMBER('Population Interactions'!K2))),"...",'Population Definitions'!$B$2)</f>
        <v>...</v>
      </c>
      <c r="B25" s="1" t="str">
        <f t="shared" si="0"/>
        <v/>
      </c>
      <c r="C25" s="48" t="str">
        <f>IF(NOT(OR('Population Interactions'!K2="y",ISNUMBER('Population Interactions'!K2))),"",'Population Definitions'!$B$11)</f>
        <v/>
      </c>
      <c r="D25" s="143" t="str">
        <f>IF(OR('Population Interactions'!K2="y",ISNUMBER('Population Interactions'!K2)),"N.A.","")</f>
        <v/>
      </c>
      <c r="E25" s="143" t="str">
        <f>IF(OR('Population Interactions'!K2="y",ISNUMBER('Population Interactions'!K2)),IF(SUMPRODUCT(--(G25:Y25&lt;&gt;""))=0,IF(ISNUMBER('Population Interactions'!K2),'Population Interactions'!K2,1),"N.A."),"")</f>
        <v/>
      </c>
      <c r="F25" s="48" t="str">
        <f>IF(OR('Population Interactions'!K2="y",ISNUMBER('Population Interactions'!K2)),"OR","")</f>
        <v/>
      </c>
    </row>
    <row r="26" spans="1:6" x14ac:dyDescent="0.25">
      <c r="A26" s="48" t="str">
        <f>IF(NOT(OR('Population Interactions'!L2="y",ISNUMBER('Population Interactions'!L2))),"...",'Population Definitions'!$B$2)</f>
        <v>...</v>
      </c>
      <c r="B26" s="1" t="str">
        <f t="shared" si="0"/>
        <v/>
      </c>
      <c r="C26" s="48" t="str">
        <f>IF(NOT(OR('Population Interactions'!L2="y",ISNUMBER('Population Interactions'!L2))),"",'Population Definitions'!$B$12)</f>
        <v/>
      </c>
      <c r="D26" s="143" t="str">
        <f>IF(OR('Population Interactions'!L2="y",ISNUMBER('Population Interactions'!L2)),"N.A.","")</f>
        <v/>
      </c>
      <c r="E26" s="143" t="str">
        <f>IF(OR('Population Interactions'!L2="y",ISNUMBER('Population Interactions'!L2)),IF(SUMPRODUCT(--(G26:Y26&lt;&gt;""))=0,IF(ISNUMBER('Population Interactions'!L2),'Population Interactions'!L2,1),"N.A."),"")</f>
        <v/>
      </c>
      <c r="F26" s="48" t="str">
        <f>IF(OR('Population Interactions'!L2="y",ISNUMBER('Population Interactions'!L2)),"OR","")</f>
        <v/>
      </c>
    </row>
    <row r="27" spans="1:6" x14ac:dyDescent="0.25">
      <c r="A27" s="48" t="str">
        <f>IF(NOT(OR('Population Interactions'!M2="y",ISNUMBER('Population Interactions'!M2))),"...",'Population Definitions'!$B$2)</f>
        <v>...</v>
      </c>
      <c r="B27" s="1" t="str">
        <f t="shared" si="0"/>
        <v/>
      </c>
      <c r="C27" s="48" t="str">
        <f>IF(NOT(OR('Population Interactions'!M2="y",ISNUMBER('Population Interactions'!M2))),"",'Population Definitions'!$B$13)</f>
        <v/>
      </c>
      <c r="D27" s="143" t="str">
        <f>IF(OR('Population Interactions'!M2="y",ISNUMBER('Population Interactions'!M2)),"N.A.","")</f>
        <v/>
      </c>
      <c r="E27" s="143" t="str">
        <f>IF(OR('Population Interactions'!M2="y",ISNUMBER('Population Interactions'!M2)),IF(SUMPRODUCT(--(G27:Y27&lt;&gt;""))=0,IF(ISNUMBER('Population Interactions'!M2),'Population Interactions'!M2,1),"N.A."),"")</f>
        <v/>
      </c>
      <c r="F27" s="48" t="str">
        <f>IF(OR('Population Interactions'!M2="y",ISNUMBER('Population Interactions'!M2)),"OR","")</f>
        <v/>
      </c>
    </row>
    <row r="28" spans="1:6" x14ac:dyDescent="0.25">
      <c r="A28" s="48" t="str">
        <f>IF(NOT(OR('Population Interactions'!B3="y",ISNUMBER('Population Interactions'!B3))),"...",'Population Definitions'!$B$3)</f>
        <v>Gen 5-14</v>
      </c>
      <c r="B28" s="1" t="str">
        <f t="shared" si="0"/>
        <v>---&gt;</v>
      </c>
      <c r="C28" s="48" t="str">
        <f>IF(NOT(OR('Population Interactions'!B3="y",ISNUMBER('Population Interactions'!B3))),"",'Population Definitions'!$B$2)</f>
        <v>Gen 0-4</v>
      </c>
      <c r="D28" s="143" t="str">
        <f>IF(OR('Population Interactions'!B3="y",ISNUMBER('Population Interactions'!B3)),"N.A.","")</f>
        <v>N.A.</v>
      </c>
      <c r="E28" s="143">
        <f>IF(OR('Population Interactions'!B3="y",ISNUMBER('Population Interactions'!B3)),IF(SUMPRODUCT(--(G28:Y28&lt;&gt;""))=0,IF(ISNUMBER('Population Interactions'!B3),'Population Interactions'!B3,1),"N.A."),"")</f>
        <v>1</v>
      </c>
      <c r="F28" s="48" t="str">
        <f>IF(OR('Population Interactions'!B3="y",ISNUMBER('Population Interactions'!B3)),"OR","")</f>
        <v>OR</v>
      </c>
    </row>
    <row r="29" spans="1:6" x14ac:dyDescent="0.25">
      <c r="A29" s="48" t="str">
        <f>IF(NOT(OR('Population Interactions'!C3="y",ISNUMBER('Population Interactions'!C3))),"...",'Population Definitions'!$B$3)</f>
        <v>Gen 5-14</v>
      </c>
      <c r="B29" s="1" t="str">
        <f t="shared" si="0"/>
        <v>---&gt;</v>
      </c>
      <c r="C29" s="48" t="str">
        <f>IF(NOT(OR('Population Interactions'!C3="y",ISNUMBER('Population Interactions'!C3))),"",'Population Definitions'!$B$3)</f>
        <v>Gen 5-14</v>
      </c>
      <c r="D29" s="143" t="str">
        <f>IF(OR('Population Interactions'!C3="y",ISNUMBER('Population Interactions'!C3)),"N.A.","")</f>
        <v>N.A.</v>
      </c>
      <c r="E29" s="143">
        <f>IF(OR('Population Interactions'!C3="y",ISNUMBER('Population Interactions'!C3)),IF(SUMPRODUCT(--(G29:Y29&lt;&gt;""))=0,IF(ISNUMBER('Population Interactions'!C3),'Population Interactions'!C3,1),"N.A."),"")</f>
        <v>5</v>
      </c>
      <c r="F29" s="48" t="str">
        <f>IF(OR('Population Interactions'!C3="y",ISNUMBER('Population Interactions'!C3)),"OR","")</f>
        <v>OR</v>
      </c>
    </row>
    <row r="30" spans="1:6" x14ac:dyDescent="0.25">
      <c r="A30" s="48" t="str">
        <f>IF(NOT(OR('Population Interactions'!D3="y",ISNUMBER('Population Interactions'!D3))),"...",'Population Definitions'!$B$3)</f>
        <v>Gen 5-14</v>
      </c>
      <c r="B30" s="1" t="str">
        <f t="shared" si="0"/>
        <v>---&gt;</v>
      </c>
      <c r="C30" s="48" t="str">
        <f>IF(NOT(OR('Population Interactions'!D3="y",ISNUMBER('Population Interactions'!D3))),"",'Population Definitions'!$B$4)</f>
        <v>Gen 15-64</v>
      </c>
      <c r="D30" s="143" t="str">
        <f>IF(OR('Population Interactions'!D3="y",ISNUMBER('Population Interactions'!D3)),"N.A.","")</f>
        <v>N.A.</v>
      </c>
      <c r="E30" s="143">
        <f>IF(OR('Population Interactions'!D3="y",ISNUMBER('Population Interactions'!D3)),IF(SUMPRODUCT(--(G30:Y30&lt;&gt;""))=0,IF(ISNUMBER('Population Interactions'!D3),'Population Interactions'!D3,1),"N.A."),"")</f>
        <v>3</v>
      </c>
      <c r="F30" s="48" t="str">
        <f>IF(OR('Population Interactions'!D3="y",ISNUMBER('Population Interactions'!D3)),"OR","")</f>
        <v>OR</v>
      </c>
    </row>
    <row r="31" spans="1:6" x14ac:dyDescent="0.25">
      <c r="A31" s="48" t="str">
        <f>IF(NOT(OR('Population Interactions'!E3="y",ISNUMBER('Population Interactions'!E3))),"...",'Population Definitions'!$B$3)</f>
        <v>Gen 5-14</v>
      </c>
      <c r="B31" s="1" t="str">
        <f t="shared" si="0"/>
        <v>---&gt;</v>
      </c>
      <c r="C31" s="48" t="str">
        <f>IF(NOT(OR('Population Interactions'!E3="y",ISNUMBER('Population Interactions'!E3))),"",'Population Definitions'!$B$5)</f>
        <v>Gen 65+</v>
      </c>
      <c r="D31" s="143" t="str">
        <f>IF(OR('Population Interactions'!E3="y",ISNUMBER('Population Interactions'!E3)),"N.A.","")</f>
        <v>N.A.</v>
      </c>
      <c r="E31" s="143">
        <f>IF(OR('Population Interactions'!E3="y",ISNUMBER('Population Interactions'!E3)),IF(SUMPRODUCT(--(G31:Y31&lt;&gt;""))=0,IF(ISNUMBER('Population Interactions'!E3),'Population Interactions'!E3,1),"N.A."),"")</f>
        <v>1</v>
      </c>
      <c r="F31" s="48" t="str">
        <f>IF(OR('Population Interactions'!E3="y",ISNUMBER('Population Interactions'!E3)),"OR","")</f>
        <v>OR</v>
      </c>
    </row>
    <row r="32" spans="1:6" x14ac:dyDescent="0.25">
      <c r="A32" s="48" t="str">
        <f>IF(NOT(OR('Population Interactions'!F3="y",ISNUMBER('Population Interactions'!F3))),"...",'Population Definitions'!$B$3)</f>
        <v>...</v>
      </c>
      <c r="B32" s="1" t="str">
        <f t="shared" si="0"/>
        <v/>
      </c>
      <c r="C32" s="48" t="str">
        <f>IF(NOT(OR('Population Interactions'!F3="y",ISNUMBER('Population Interactions'!F3))),"",'Population Definitions'!$B$6)</f>
        <v/>
      </c>
      <c r="D32" s="143" t="str">
        <f>IF(OR('Population Interactions'!F3="y",ISNUMBER('Population Interactions'!F3)),"N.A.","")</f>
        <v/>
      </c>
      <c r="E32" s="143" t="str">
        <f>IF(OR('Population Interactions'!F3="y",ISNUMBER('Population Interactions'!F3)),IF(SUMPRODUCT(--(G32:Y32&lt;&gt;""))=0,IF(ISNUMBER('Population Interactions'!F3),'Population Interactions'!F3,1),"N.A."),"")</f>
        <v/>
      </c>
      <c r="F32" s="48" t="str">
        <f>IF(OR('Population Interactions'!F3="y",ISNUMBER('Population Interactions'!F3)),"OR","")</f>
        <v/>
      </c>
    </row>
    <row r="33" spans="1:6" x14ac:dyDescent="0.25">
      <c r="A33" s="48" t="str">
        <f>IF(NOT(OR('Population Interactions'!G3="y",ISNUMBER('Population Interactions'!G3))),"...",'Population Definitions'!$B$3)</f>
        <v>...</v>
      </c>
      <c r="B33" s="1" t="str">
        <f t="shared" si="0"/>
        <v/>
      </c>
      <c r="C33" s="48" t="str">
        <f>IF(NOT(OR('Population Interactions'!G3="y",ISNUMBER('Population Interactions'!G3))),"",'Population Definitions'!$B$7)</f>
        <v/>
      </c>
      <c r="D33" s="143" t="str">
        <f>IF(OR('Population Interactions'!G3="y",ISNUMBER('Population Interactions'!G3)),"N.A.","")</f>
        <v/>
      </c>
      <c r="E33" s="143" t="str">
        <f>IF(OR('Population Interactions'!G3="y",ISNUMBER('Population Interactions'!G3)),IF(SUMPRODUCT(--(G33:Y33&lt;&gt;""))=0,IF(ISNUMBER('Population Interactions'!G3),'Population Interactions'!G3,1),"N.A."),"")</f>
        <v/>
      </c>
      <c r="F33" s="48" t="str">
        <f>IF(OR('Population Interactions'!G3="y",ISNUMBER('Population Interactions'!G3)),"OR","")</f>
        <v/>
      </c>
    </row>
    <row r="34" spans="1:6" x14ac:dyDescent="0.25">
      <c r="A34" s="48" t="str">
        <f>IF(NOT(OR('Population Interactions'!H3="y",ISNUMBER('Population Interactions'!H3))),"...",'Population Definitions'!$B$3)</f>
        <v>...</v>
      </c>
      <c r="B34" s="1" t="str">
        <f t="shared" si="0"/>
        <v/>
      </c>
      <c r="C34" s="48" t="str">
        <f>IF(NOT(OR('Population Interactions'!H3="y",ISNUMBER('Population Interactions'!H3))),"",'Population Definitions'!$B$8)</f>
        <v/>
      </c>
      <c r="D34" s="143" t="str">
        <f>IF(OR('Population Interactions'!H3="y",ISNUMBER('Population Interactions'!H3)),"N.A.","")</f>
        <v/>
      </c>
      <c r="E34" s="143" t="str">
        <f>IF(OR('Population Interactions'!H3="y",ISNUMBER('Population Interactions'!H3)),IF(SUMPRODUCT(--(G34:Y34&lt;&gt;""))=0,IF(ISNUMBER('Population Interactions'!H3),'Population Interactions'!H3,1),"N.A."),"")</f>
        <v/>
      </c>
      <c r="F34" s="48" t="str">
        <f>IF(OR('Population Interactions'!H3="y",ISNUMBER('Population Interactions'!H3)),"OR","")</f>
        <v/>
      </c>
    </row>
    <row r="35" spans="1:6" x14ac:dyDescent="0.25">
      <c r="A35" s="48" t="str">
        <f>IF(NOT(OR('Population Interactions'!I3="y",ISNUMBER('Population Interactions'!I3))),"...",'Population Definitions'!$B$3)</f>
        <v>...</v>
      </c>
      <c r="B35" s="1" t="str">
        <f t="shared" si="0"/>
        <v/>
      </c>
      <c r="C35" s="48" t="str">
        <f>IF(NOT(OR('Population Interactions'!I3="y",ISNUMBER('Population Interactions'!I3))),"",'Population Definitions'!$B$9)</f>
        <v/>
      </c>
      <c r="D35" s="143" t="str">
        <f>IF(OR('Population Interactions'!I3="y",ISNUMBER('Population Interactions'!I3)),"N.A.","")</f>
        <v/>
      </c>
      <c r="E35" s="143" t="str">
        <f>IF(OR('Population Interactions'!I3="y",ISNUMBER('Population Interactions'!I3)),IF(SUMPRODUCT(--(G35:Y35&lt;&gt;""))=0,IF(ISNUMBER('Population Interactions'!I3),'Population Interactions'!I3,1),"N.A."),"")</f>
        <v/>
      </c>
      <c r="F35" s="48" t="str">
        <f>IF(OR('Population Interactions'!I3="y",ISNUMBER('Population Interactions'!I3)),"OR","")</f>
        <v/>
      </c>
    </row>
    <row r="36" spans="1:6" x14ac:dyDescent="0.25">
      <c r="A36" s="48" t="str">
        <f>IF(NOT(OR('Population Interactions'!J3="y",ISNUMBER('Population Interactions'!J3))),"...",'Population Definitions'!$B$3)</f>
        <v>...</v>
      </c>
      <c r="B36" s="1" t="str">
        <f t="shared" si="0"/>
        <v/>
      </c>
      <c r="C36" s="48" t="str">
        <f>IF(NOT(OR('Population Interactions'!J3="y",ISNUMBER('Population Interactions'!J3))),"",'Population Definitions'!$B$10)</f>
        <v/>
      </c>
      <c r="D36" s="143" t="str">
        <f>IF(OR('Population Interactions'!J3="y",ISNUMBER('Population Interactions'!J3)),"N.A.","")</f>
        <v/>
      </c>
      <c r="E36" s="143" t="str">
        <f>IF(OR('Population Interactions'!J3="y",ISNUMBER('Population Interactions'!J3)),IF(SUMPRODUCT(--(G36:Y36&lt;&gt;""))=0,IF(ISNUMBER('Population Interactions'!J3),'Population Interactions'!J3,1),"N.A."),"")</f>
        <v/>
      </c>
      <c r="F36" s="48" t="str">
        <f>IF(OR('Population Interactions'!J3="y",ISNUMBER('Population Interactions'!J3)),"OR","")</f>
        <v/>
      </c>
    </row>
    <row r="37" spans="1:6" x14ac:dyDescent="0.25">
      <c r="A37" s="48" t="str">
        <f>IF(NOT(OR('Population Interactions'!K3="y",ISNUMBER('Population Interactions'!K3))),"...",'Population Definitions'!$B$3)</f>
        <v>...</v>
      </c>
      <c r="B37" s="1" t="str">
        <f t="shared" si="0"/>
        <v/>
      </c>
      <c r="C37" s="48" t="str">
        <f>IF(NOT(OR('Population Interactions'!K3="y",ISNUMBER('Population Interactions'!K3))),"",'Population Definitions'!$B$11)</f>
        <v/>
      </c>
      <c r="D37" s="143" t="str">
        <f>IF(OR('Population Interactions'!K3="y",ISNUMBER('Population Interactions'!K3)),"N.A.","")</f>
        <v/>
      </c>
      <c r="E37" s="143" t="str">
        <f>IF(OR('Population Interactions'!K3="y",ISNUMBER('Population Interactions'!K3)),IF(SUMPRODUCT(--(G37:Y37&lt;&gt;""))=0,IF(ISNUMBER('Population Interactions'!K3),'Population Interactions'!K3,1),"N.A."),"")</f>
        <v/>
      </c>
      <c r="F37" s="48" t="str">
        <f>IF(OR('Population Interactions'!K3="y",ISNUMBER('Population Interactions'!K3)),"OR","")</f>
        <v/>
      </c>
    </row>
    <row r="38" spans="1:6" x14ac:dyDescent="0.25">
      <c r="A38" s="48" t="str">
        <f>IF(NOT(OR('Population Interactions'!L3="y",ISNUMBER('Population Interactions'!L3))),"...",'Population Definitions'!$B$3)</f>
        <v>...</v>
      </c>
      <c r="B38" s="1" t="str">
        <f t="shared" si="0"/>
        <v/>
      </c>
      <c r="C38" s="48" t="str">
        <f>IF(NOT(OR('Population Interactions'!L3="y",ISNUMBER('Population Interactions'!L3))),"",'Population Definitions'!$B$12)</f>
        <v/>
      </c>
      <c r="D38" s="143" t="str">
        <f>IF(OR('Population Interactions'!L3="y",ISNUMBER('Population Interactions'!L3)),"N.A.","")</f>
        <v/>
      </c>
      <c r="E38" s="143" t="str">
        <f>IF(OR('Population Interactions'!L3="y",ISNUMBER('Population Interactions'!L3)),IF(SUMPRODUCT(--(G38:Y38&lt;&gt;""))=0,IF(ISNUMBER('Population Interactions'!L3),'Population Interactions'!L3,1),"N.A."),"")</f>
        <v/>
      </c>
      <c r="F38" s="48" t="str">
        <f>IF(OR('Population Interactions'!L3="y",ISNUMBER('Population Interactions'!L3)),"OR","")</f>
        <v/>
      </c>
    </row>
    <row r="39" spans="1:6" x14ac:dyDescent="0.25">
      <c r="A39" s="48" t="str">
        <f>IF(NOT(OR('Population Interactions'!M3="y",ISNUMBER('Population Interactions'!M3))),"...",'Population Definitions'!$B$3)</f>
        <v>...</v>
      </c>
      <c r="B39" s="1" t="str">
        <f t="shared" si="0"/>
        <v/>
      </c>
      <c r="C39" s="48" t="str">
        <f>IF(NOT(OR('Population Interactions'!M3="y",ISNUMBER('Population Interactions'!M3))),"",'Population Definitions'!$B$13)</f>
        <v/>
      </c>
      <c r="D39" s="143" t="str">
        <f>IF(OR('Population Interactions'!M3="y",ISNUMBER('Population Interactions'!M3)),"N.A.","")</f>
        <v/>
      </c>
      <c r="E39" s="143" t="str">
        <f>IF(OR('Population Interactions'!M3="y",ISNUMBER('Population Interactions'!M3)),IF(SUMPRODUCT(--(G39:Y39&lt;&gt;""))=0,IF(ISNUMBER('Population Interactions'!M3),'Population Interactions'!M3,1),"N.A."),"")</f>
        <v/>
      </c>
      <c r="F39" s="48" t="str">
        <f>IF(OR('Population Interactions'!M3="y",ISNUMBER('Population Interactions'!M3)),"OR","")</f>
        <v/>
      </c>
    </row>
    <row r="40" spans="1:6" x14ac:dyDescent="0.25">
      <c r="A40" s="48" t="str">
        <f>IF(NOT(OR('Population Interactions'!B4="y",ISNUMBER('Population Interactions'!B4))),"...",'Population Definitions'!$B$4)</f>
        <v>Gen 15-64</v>
      </c>
      <c r="B40" s="1" t="str">
        <f t="shared" si="0"/>
        <v>---&gt;</v>
      </c>
      <c r="C40" s="48" t="str">
        <f>IF(NOT(OR('Population Interactions'!B4="y",ISNUMBER('Population Interactions'!B4))),"",'Population Definitions'!$B$2)</f>
        <v>Gen 0-4</v>
      </c>
      <c r="D40" s="143" t="str">
        <f>IF(OR('Population Interactions'!B4="y",ISNUMBER('Population Interactions'!B4)),"N.A.","")</f>
        <v>N.A.</v>
      </c>
      <c r="E40" s="143">
        <f>IF(OR('Population Interactions'!B4="y",ISNUMBER('Population Interactions'!B4)),IF(SUMPRODUCT(--(G40:Y40&lt;&gt;""))=0,IF(ISNUMBER('Population Interactions'!B4),'Population Interactions'!B4,1),"N.A."),"")</f>
        <v>1</v>
      </c>
      <c r="F40" s="48" t="str">
        <f>IF(OR('Population Interactions'!B4="y",ISNUMBER('Population Interactions'!B4)),"OR","")</f>
        <v>OR</v>
      </c>
    </row>
    <row r="41" spans="1:6" x14ac:dyDescent="0.25">
      <c r="A41" s="48" t="str">
        <f>IF(NOT(OR('Population Interactions'!C4="y",ISNUMBER('Population Interactions'!C4))),"...",'Population Definitions'!$B$4)</f>
        <v>Gen 15-64</v>
      </c>
      <c r="B41" s="1" t="str">
        <f t="shared" si="0"/>
        <v>---&gt;</v>
      </c>
      <c r="C41" s="48" t="str">
        <f>IF(NOT(OR('Population Interactions'!C4="y",ISNUMBER('Population Interactions'!C4))),"",'Population Definitions'!$B$3)</f>
        <v>Gen 5-14</v>
      </c>
      <c r="D41" s="143" t="str">
        <f>IF(OR('Population Interactions'!C4="y",ISNUMBER('Population Interactions'!C4)),"N.A.","")</f>
        <v>N.A.</v>
      </c>
      <c r="E41" s="143">
        <f>IF(OR('Population Interactions'!C4="y",ISNUMBER('Population Interactions'!C4)),IF(SUMPRODUCT(--(G41:Y41&lt;&gt;""))=0,IF(ISNUMBER('Population Interactions'!C4),'Population Interactions'!C4,1),"N.A."),"")</f>
        <v>1</v>
      </c>
      <c r="F41" s="48" t="str">
        <f>IF(OR('Population Interactions'!C4="y",ISNUMBER('Population Interactions'!C4)),"OR","")</f>
        <v>OR</v>
      </c>
    </row>
    <row r="42" spans="1:6" x14ac:dyDescent="0.25">
      <c r="A42" s="48" t="str">
        <f>IF(NOT(OR('Population Interactions'!D4="y",ISNUMBER('Population Interactions'!D4))),"...",'Population Definitions'!$B$4)</f>
        <v>Gen 15-64</v>
      </c>
      <c r="B42" s="1" t="str">
        <f t="shared" si="0"/>
        <v>---&gt;</v>
      </c>
      <c r="C42" s="48" t="str">
        <f>IF(NOT(OR('Population Interactions'!D4="y",ISNUMBER('Population Interactions'!D4))),"",'Population Definitions'!$B$4)</f>
        <v>Gen 15-64</v>
      </c>
      <c r="D42" s="143" t="str">
        <f>IF(OR('Population Interactions'!D4="y",ISNUMBER('Population Interactions'!D4)),"N.A.","")</f>
        <v>N.A.</v>
      </c>
      <c r="E42" s="143">
        <f>IF(OR('Population Interactions'!D4="y",ISNUMBER('Population Interactions'!D4)),IF(SUMPRODUCT(--(G42:Y42&lt;&gt;""))=0,IF(ISNUMBER('Population Interactions'!D4),'Population Interactions'!D4,1),"N.A."),"")</f>
        <v>5</v>
      </c>
      <c r="F42" s="48" t="str">
        <f>IF(OR('Population Interactions'!D4="y",ISNUMBER('Population Interactions'!D4)),"OR","")</f>
        <v>OR</v>
      </c>
    </row>
    <row r="43" spans="1:6" x14ac:dyDescent="0.25">
      <c r="A43" s="48" t="str">
        <f>IF(NOT(OR('Population Interactions'!E4="y",ISNUMBER('Population Interactions'!E4))),"...",'Population Definitions'!$B$4)</f>
        <v>Gen 15-64</v>
      </c>
      <c r="B43" s="1" t="str">
        <f t="shared" si="0"/>
        <v>---&gt;</v>
      </c>
      <c r="C43" s="48" t="str">
        <f>IF(NOT(OR('Population Interactions'!E4="y",ISNUMBER('Population Interactions'!E4))),"",'Population Definitions'!$B$5)</f>
        <v>Gen 65+</v>
      </c>
      <c r="D43" s="143" t="str">
        <f>IF(OR('Population Interactions'!E4="y",ISNUMBER('Population Interactions'!E4)),"N.A.","")</f>
        <v>N.A.</v>
      </c>
      <c r="E43" s="143">
        <f>IF(OR('Population Interactions'!E4="y",ISNUMBER('Population Interactions'!E4)),IF(SUMPRODUCT(--(G43:Y43&lt;&gt;""))=0,IF(ISNUMBER('Population Interactions'!E4),'Population Interactions'!E4,1),"N.A."),"")</f>
        <v>1</v>
      </c>
      <c r="F43" s="48" t="str">
        <f>IF(OR('Population Interactions'!E4="y",ISNUMBER('Population Interactions'!E4)),"OR","")</f>
        <v>OR</v>
      </c>
    </row>
    <row r="44" spans="1:6" x14ac:dyDescent="0.25">
      <c r="A44" s="48" t="str">
        <f>IF(NOT(OR('Population Interactions'!F4="y",ISNUMBER('Population Interactions'!F4))),"...",'Population Definitions'!$B$4)</f>
        <v>Gen 15-64</v>
      </c>
      <c r="B44" s="1" t="str">
        <f t="shared" si="0"/>
        <v>---&gt;</v>
      </c>
      <c r="C44" s="48" t="str">
        <f>IF(NOT(OR('Population Interactions'!F4="y",ISNUMBER('Population Interactions'!F4))),"",'Population Definitions'!$B$6)</f>
        <v>PLHIV 15-64</v>
      </c>
      <c r="D44" s="143" t="str">
        <f>IF(OR('Population Interactions'!F4="y",ISNUMBER('Population Interactions'!F4)),"N.A.","")</f>
        <v>N.A.</v>
      </c>
      <c r="E44" s="143">
        <f>IF(OR('Population Interactions'!F4="y",ISNUMBER('Population Interactions'!F4)),IF(SUMPRODUCT(--(G44:Y44&lt;&gt;""))=0,IF(ISNUMBER('Population Interactions'!F4),'Population Interactions'!F4,1),"N.A."),"")</f>
        <v>1</v>
      </c>
      <c r="F44" s="48" t="str">
        <f>IF(OR('Population Interactions'!F4="y",ISNUMBER('Population Interactions'!F4)),"OR","")</f>
        <v>OR</v>
      </c>
    </row>
    <row r="45" spans="1:6" x14ac:dyDescent="0.25">
      <c r="A45" s="48" t="str">
        <f>IF(NOT(OR('Population Interactions'!G4="y",ISNUMBER('Population Interactions'!G4))),"...",'Population Definitions'!$B$4)</f>
        <v>Gen 15-64</v>
      </c>
      <c r="B45" s="1" t="str">
        <f t="shared" si="0"/>
        <v>---&gt;</v>
      </c>
      <c r="C45" s="48" t="str">
        <f>IF(NOT(OR('Population Interactions'!G4="y",ISNUMBER('Population Interactions'!G4))),"",'Population Definitions'!$B$7)</f>
        <v>PLHIV 65+</v>
      </c>
      <c r="D45" s="143" t="str">
        <f>IF(OR('Population Interactions'!G4="y",ISNUMBER('Population Interactions'!G4)),"N.A.","")</f>
        <v>N.A.</v>
      </c>
      <c r="E45" s="143">
        <f>IF(OR('Population Interactions'!G4="y",ISNUMBER('Population Interactions'!G4)),IF(SUMPRODUCT(--(G45:Y45&lt;&gt;""))=0,IF(ISNUMBER('Population Interactions'!G4),'Population Interactions'!G4,1),"N.A."),"")</f>
        <v>1</v>
      </c>
      <c r="F45" s="48" t="str">
        <f>IF(OR('Population Interactions'!G4="y",ISNUMBER('Population Interactions'!G4)),"OR","")</f>
        <v>OR</v>
      </c>
    </row>
    <row r="46" spans="1:6" x14ac:dyDescent="0.25">
      <c r="A46" s="48" t="str">
        <f>IF(NOT(OR('Population Interactions'!H4="y",ISNUMBER('Population Interactions'!H4))),"...",'Population Definitions'!$B$4)</f>
        <v>...</v>
      </c>
      <c r="B46" s="1" t="str">
        <f t="shared" si="0"/>
        <v/>
      </c>
      <c r="C46" s="48" t="str">
        <f>IF(NOT(OR('Population Interactions'!H4="y",ISNUMBER('Population Interactions'!H4))),"",'Population Definitions'!$B$8)</f>
        <v/>
      </c>
      <c r="D46" s="143" t="str">
        <f>IF(OR('Population Interactions'!H4="y",ISNUMBER('Population Interactions'!H4)),"N.A.","")</f>
        <v/>
      </c>
      <c r="E46" s="143" t="str">
        <f>IF(OR('Population Interactions'!H4="y",ISNUMBER('Population Interactions'!H4)),IF(SUMPRODUCT(--(G46:Y46&lt;&gt;""))=0,IF(ISNUMBER('Population Interactions'!H4),'Population Interactions'!H4,1),"N.A."),"")</f>
        <v/>
      </c>
      <c r="F46" s="48" t="str">
        <f>IF(OR('Population Interactions'!H4="y",ISNUMBER('Population Interactions'!H4)),"OR","")</f>
        <v/>
      </c>
    </row>
    <row r="47" spans="1:6" x14ac:dyDescent="0.25">
      <c r="A47" s="48" t="str">
        <f>IF(NOT(OR('Population Interactions'!I4="y",ISNUMBER('Population Interactions'!I4))),"...",'Population Definitions'!$B$4)</f>
        <v>...</v>
      </c>
      <c r="B47" s="1" t="str">
        <f t="shared" si="0"/>
        <v/>
      </c>
      <c r="C47" s="48" t="str">
        <f>IF(NOT(OR('Population Interactions'!I4="y",ISNUMBER('Population Interactions'!I4))),"",'Population Definitions'!$B$9)</f>
        <v/>
      </c>
      <c r="D47" s="143" t="str">
        <f>IF(OR('Population Interactions'!I4="y",ISNUMBER('Population Interactions'!I4)),"N.A.","")</f>
        <v/>
      </c>
      <c r="E47" s="143" t="str">
        <f>IF(OR('Population Interactions'!I4="y",ISNUMBER('Population Interactions'!I4)),IF(SUMPRODUCT(--(G47:Y47&lt;&gt;""))=0,IF(ISNUMBER('Population Interactions'!I4),'Population Interactions'!I4,1),"N.A."),"")</f>
        <v/>
      </c>
      <c r="F47" s="48" t="str">
        <f>IF(OR('Population Interactions'!I4="y",ISNUMBER('Population Interactions'!I4)),"OR","")</f>
        <v/>
      </c>
    </row>
    <row r="48" spans="1:6" x14ac:dyDescent="0.25">
      <c r="A48" s="48" t="str">
        <f>IF(NOT(OR('Population Interactions'!J4="y",ISNUMBER('Population Interactions'!J4))),"...",'Population Definitions'!$B$4)</f>
        <v>...</v>
      </c>
      <c r="B48" s="1" t="str">
        <f t="shared" si="0"/>
        <v/>
      </c>
      <c r="C48" s="48" t="str">
        <f>IF(NOT(OR('Population Interactions'!J4="y",ISNUMBER('Population Interactions'!J4))),"",'Population Definitions'!$B$10)</f>
        <v/>
      </c>
      <c r="D48" s="143" t="str">
        <f>IF(OR('Population Interactions'!J4="y",ISNUMBER('Population Interactions'!J4)),"N.A.","")</f>
        <v/>
      </c>
      <c r="E48" s="143" t="str">
        <f>IF(OR('Population Interactions'!J4="y",ISNUMBER('Population Interactions'!J4)),IF(SUMPRODUCT(--(G48:Y48&lt;&gt;""))=0,IF(ISNUMBER('Population Interactions'!J4),'Population Interactions'!J4,1),"N.A."),"")</f>
        <v/>
      </c>
      <c r="F48" s="48" t="str">
        <f>IF(OR('Population Interactions'!J4="y",ISNUMBER('Population Interactions'!J4)),"OR","")</f>
        <v/>
      </c>
    </row>
    <row r="49" spans="1:6" x14ac:dyDescent="0.25">
      <c r="A49" s="48" t="str">
        <f>IF(NOT(OR('Population Interactions'!K4="y",ISNUMBER('Population Interactions'!K4))),"...",'Population Definitions'!$B$4)</f>
        <v>...</v>
      </c>
      <c r="B49" s="1" t="str">
        <f t="shared" si="0"/>
        <v/>
      </c>
      <c r="C49" s="48" t="str">
        <f>IF(NOT(OR('Population Interactions'!K4="y",ISNUMBER('Population Interactions'!K4))),"",'Population Definitions'!$B$11)</f>
        <v/>
      </c>
      <c r="D49" s="143" t="str">
        <f>IF(OR('Population Interactions'!K4="y",ISNUMBER('Population Interactions'!K4)),"N.A.","")</f>
        <v/>
      </c>
      <c r="E49" s="143" t="str">
        <f>IF(OR('Population Interactions'!K4="y",ISNUMBER('Population Interactions'!K4)),IF(SUMPRODUCT(--(G49:Y49&lt;&gt;""))=0,IF(ISNUMBER('Population Interactions'!K4),'Population Interactions'!K4,1),"N.A."),"")</f>
        <v/>
      </c>
      <c r="F49" s="48" t="str">
        <f>IF(OR('Population Interactions'!K4="y",ISNUMBER('Population Interactions'!K4)),"OR","")</f>
        <v/>
      </c>
    </row>
    <row r="50" spans="1:6" x14ac:dyDescent="0.25">
      <c r="A50" s="48" t="str">
        <f>IF(NOT(OR('Population Interactions'!L4="y",ISNUMBER('Population Interactions'!L4))),"...",'Population Definitions'!$B$4)</f>
        <v>...</v>
      </c>
      <c r="B50" s="1" t="str">
        <f t="shared" si="0"/>
        <v/>
      </c>
      <c r="C50" s="48" t="str">
        <f>IF(NOT(OR('Population Interactions'!L4="y",ISNUMBER('Population Interactions'!L4))),"",'Population Definitions'!$B$12)</f>
        <v/>
      </c>
      <c r="D50" s="143" t="str">
        <f>IF(OR('Population Interactions'!L4="y",ISNUMBER('Population Interactions'!L4)),"N.A.","")</f>
        <v/>
      </c>
      <c r="E50" s="143" t="str">
        <f>IF(OR('Population Interactions'!L4="y",ISNUMBER('Population Interactions'!L4)),IF(SUMPRODUCT(--(G50:Y50&lt;&gt;""))=0,IF(ISNUMBER('Population Interactions'!L4),'Population Interactions'!L4,1),"N.A."),"")</f>
        <v/>
      </c>
      <c r="F50" s="48" t="str">
        <f>IF(OR('Population Interactions'!L4="y",ISNUMBER('Population Interactions'!L4)),"OR","")</f>
        <v/>
      </c>
    </row>
    <row r="51" spans="1:6" x14ac:dyDescent="0.25">
      <c r="A51" s="48" t="str">
        <f>IF(NOT(OR('Population Interactions'!M4="y",ISNUMBER('Population Interactions'!M4))),"...",'Population Definitions'!$B$4)</f>
        <v>...</v>
      </c>
      <c r="B51" s="1" t="str">
        <f t="shared" si="0"/>
        <v/>
      </c>
      <c r="C51" s="48" t="str">
        <f>IF(NOT(OR('Population Interactions'!M4="y",ISNUMBER('Population Interactions'!M4))),"",'Population Definitions'!$B$13)</f>
        <v/>
      </c>
      <c r="D51" s="143" t="str">
        <f>IF(OR('Population Interactions'!M4="y",ISNUMBER('Population Interactions'!M4)),"N.A.","")</f>
        <v/>
      </c>
      <c r="E51" s="143" t="str">
        <f>IF(OR('Population Interactions'!M4="y",ISNUMBER('Population Interactions'!M4)),IF(SUMPRODUCT(--(G51:Y51&lt;&gt;""))=0,IF(ISNUMBER('Population Interactions'!M4),'Population Interactions'!M4,1),"N.A."),"")</f>
        <v/>
      </c>
      <c r="F51" s="48" t="str">
        <f>IF(OR('Population Interactions'!M4="y",ISNUMBER('Population Interactions'!M4)),"OR","")</f>
        <v/>
      </c>
    </row>
    <row r="52" spans="1:6" x14ac:dyDescent="0.25">
      <c r="A52" s="48" t="str">
        <f>IF(NOT(OR('Population Interactions'!B5="y",ISNUMBER('Population Interactions'!B5))),"...",'Population Definitions'!$B$5)</f>
        <v>...</v>
      </c>
      <c r="B52" s="1" t="str">
        <f t="shared" si="0"/>
        <v/>
      </c>
      <c r="C52" s="48" t="str">
        <f>IF(NOT(OR('Population Interactions'!B5="y",ISNUMBER('Population Interactions'!B5))),"",'Population Definitions'!$B$2)</f>
        <v/>
      </c>
      <c r="D52" s="143" t="str">
        <f>IF(OR('Population Interactions'!B5="y",ISNUMBER('Population Interactions'!B5)),"N.A.","")</f>
        <v/>
      </c>
      <c r="E52" s="143" t="str">
        <f>IF(OR('Population Interactions'!B5="y",ISNUMBER('Population Interactions'!B5)),IF(SUMPRODUCT(--(G52:Y52&lt;&gt;""))=0,IF(ISNUMBER('Population Interactions'!B5),'Population Interactions'!B5,1),"N.A."),"")</f>
        <v/>
      </c>
      <c r="F52" s="48" t="str">
        <f>IF(OR('Population Interactions'!B5="y",ISNUMBER('Population Interactions'!B5)),"OR","")</f>
        <v/>
      </c>
    </row>
    <row r="53" spans="1:6" x14ac:dyDescent="0.25">
      <c r="A53" s="48" t="str">
        <f>IF(NOT(OR('Population Interactions'!C5="y",ISNUMBER('Population Interactions'!C5))),"...",'Population Definitions'!$B$5)</f>
        <v>Gen 65+</v>
      </c>
      <c r="B53" s="1" t="str">
        <f t="shared" si="0"/>
        <v>---&gt;</v>
      </c>
      <c r="C53" s="48" t="str">
        <f>IF(NOT(OR('Population Interactions'!C5="y",ISNUMBER('Population Interactions'!C5))),"",'Population Definitions'!$B$3)</f>
        <v>Gen 5-14</v>
      </c>
      <c r="D53" s="143" t="str">
        <f>IF(OR('Population Interactions'!C5="y",ISNUMBER('Population Interactions'!C5)),"N.A.","")</f>
        <v>N.A.</v>
      </c>
      <c r="E53" s="143">
        <f>IF(OR('Population Interactions'!C5="y",ISNUMBER('Population Interactions'!C5)),IF(SUMPRODUCT(--(G53:Y53&lt;&gt;""))=0,IF(ISNUMBER('Population Interactions'!C5),'Population Interactions'!C5,1),"N.A."),"")</f>
        <v>1</v>
      </c>
      <c r="F53" s="48" t="str">
        <f>IF(OR('Population Interactions'!C5="y",ISNUMBER('Population Interactions'!C5)),"OR","")</f>
        <v>OR</v>
      </c>
    </row>
    <row r="54" spans="1:6" x14ac:dyDescent="0.25">
      <c r="A54" s="48" t="str">
        <f>IF(NOT(OR('Population Interactions'!D5="y",ISNUMBER('Population Interactions'!D5))),"...",'Population Definitions'!$B$5)</f>
        <v>Gen 65+</v>
      </c>
      <c r="B54" s="1" t="str">
        <f t="shared" si="0"/>
        <v>---&gt;</v>
      </c>
      <c r="C54" s="48" t="str">
        <f>IF(NOT(OR('Population Interactions'!D5="y",ISNUMBER('Population Interactions'!D5))),"",'Population Definitions'!$B$4)</f>
        <v>Gen 15-64</v>
      </c>
      <c r="D54" s="143" t="str">
        <f>IF(OR('Population Interactions'!D5="y",ISNUMBER('Population Interactions'!D5)),"N.A.","")</f>
        <v>N.A.</v>
      </c>
      <c r="E54" s="143">
        <f>IF(OR('Population Interactions'!D5="y",ISNUMBER('Population Interactions'!D5)),IF(SUMPRODUCT(--(G54:Y54&lt;&gt;""))=0,IF(ISNUMBER('Population Interactions'!D5),'Population Interactions'!D5,1),"N.A."),"")</f>
        <v>1</v>
      </c>
      <c r="F54" s="48" t="str">
        <f>IF(OR('Population Interactions'!D5="y",ISNUMBER('Population Interactions'!D5)),"OR","")</f>
        <v>OR</v>
      </c>
    </row>
    <row r="55" spans="1:6" x14ac:dyDescent="0.25">
      <c r="A55" s="48" t="str">
        <f>IF(NOT(OR('Population Interactions'!E5="y",ISNUMBER('Population Interactions'!E5))),"...",'Population Definitions'!$B$5)</f>
        <v>Gen 65+</v>
      </c>
      <c r="B55" s="1" t="str">
        <f t="shared" si="0"/>
        <v>---&gt;</v>
      </c>
      <c r="C55" s="48" t="str">
        <f>IF(NOT(OR('Population Interactions'!E5="y",ISNUMBER('Population Interactions'!E5))),"",'Population Definitions'!$B$5)</f>
        <v>Gen 65+</v>
      </c>
      <c r="D55" s="143" t="str">
        <f>IF(OR('Population Interactions'!E5="y",ISNUMBER('Population Interactions'!E5)),"N.A.","")</f>
        <v>N.A.</v>
      </c>
      <c r="E55" s="143">
        <f>IF(OR('Population Interactions'!E5="y",ISNUMBER('Population Interactions'!E5)),IF(SUMPRODUCT(--(G55:Y55&lt;&gt;""))=0,IF(ISNUMBER('Population Interactions'!E5),'Population Interactions'!E5,1),"N.A."),"")</f>
        <v>10</v>
      </c>
      <c r="F55" s="48" t="str">
        <f>IF(OR('Population Interactions'!E5="y",ISNUMBER('Population Interactions'!E5)),"OR","")</f>
        <v>OR</v>
      </c>
    </row>
    <row r="56" spans="1:6" x14ac:dyDescent="0.25">
      <c r="A56" s="48" t="str">
        <f>IF(NOT(OR('Population Interactions'!F5="y",ISNUMBER('Population Interactions'!F5))),"...",'Population Definitions'!$B$5)</f>
        <v>Gen 65+</v>
      </c>
      <c r="B56" s="1" t="str">
        <f t="shared" si="0"/>
        <v>---&gt;</v>
      </c>
      <c r="C56" s="48" t="str">
        <f>IF(NOT(OR('Population Interactions'!F5="y",ISNUMBER('Population Interactions'!F5))),"",'Population Definitions'!$B$6)</f>
        <v>PLHIV 15-64</v>
      </c>
      <c r="D56" s="143" t="str">
        <f>IF(OR('Population Interactions'!F5="y",ISNUMBER('Population Interactions'!F5)),"N.A.","")</f>
        <v>N.A.</v>
      </c>
      <c r="E56" s="143">
        <f>IF(OR('Population Interactions'!F5="y",ISNUMBER('Population Interactions'!F5)),IF(SUMPRODUCT(--(G56:Y56&lt;&gt;""))=0,IF(ISNUMBER('Population Interactions'!F5),'Population Interactions'!F5,1),"N.A."),"")</f>
        <v>1</v>
      </c>
      <c r="F56" s="48" t="str">
        <f>IF(OR('Population Interactions'!F5="y",ISNUMBER('Population Interactions'!F5)),"OR","")</f>
        <v>OR</v>
      </c>
    </row>
    <row r="57" spans="1:6" x14ac:dyDescent="0.25">
      <c r="A57" s="48" t="str">
        <f>IF(NOT(OR('Population Interactions'!G5="y",ISNUMBER('Population Interactions'!G5))),"...",'Population Definitions'!$B$5)</f>
        <v>Gen 65+</v>
      </c>
      <c r="B57" s="1" t="str">
        <f t="shared" si="0"/>
        <v>---&gt;</v>
      </c>
      <c r="C57" s="48" t="str">
        <f>IF(NOT(OR('Population Interactions'!G5="y",ISNUMBER('Population Interactions'!G5))),"",'Population Definitions'!$B$7)</f>
        <v>PLHIV 65+</v>
      </c>
      <c r="D57" s="143" t="str">
        <f>IF(OR('Population Interactions'!G5="y",ISNUMBER('Population Interactions'!G5)),"N.A.","")</f>
        <v>N.A.</v>
      </c>
      <c r="E57" s="143">
        <f>IF(OR('Population Interactions'!G5="y",ISNUMBER('Population Interactions'!G5)),IF(SUMPRODUCT(--(G57:Y57&lt;&gt;""))=0,IF(ISNUMBER('Population Interactions'!G5),'Population Interactions'!G5,1),"N.A."),"")</f>
        <v>1</v>
      </c>
      <c r="F57" s="48" t="str">
        <f>IF(OR('Population Interactions'!G5="y",ISNUMBER('Population Interactions'!G5)),"OR","")</f>
        <v>OR</v>
      </c>
    </row>
    <row r="58" spans="1:6" x14ac:dyDescent="0.25">
      <c r="A58" s="48" t="str">
        <f>IF(NOT(OR('Population Interactions'!H5="y",ISNUMBER('Population Interactions'!H5))),"...",'Population Definitions'!$B$5)</f>
        <v>...</v>
      </c>
      <c r="B58" s="1" t="str">
        <f t="shared" si="0"/>
        <v/>
      </c>
      <c r="C58" s="48" t="str">
        <f>IF(NOT(OR('Population Interactions'!H5="y",ISNUMBER('Population Interactions'!H5))),"",'Population Definitions'!$B$8)</f>
        <v/>
      </c>
      <c r="D58" s="143" t="str">
        <f>IF(OR('Population Interactions'!H5="y",ISNUMBER('Population Interactions'!H5)),"N.A.","")</f>
        <v/>
      </c>
      <c r="E58" s="143" t="str">
        <f>IF(OR('Population Interactions'!H5="y",ISNUMBER('Population Interactions'!H5)),IF(SUMPRODUCT(--(G58:Y58&lt;&gt;""))=0,IF(ISNUMBER('Population Interactions'!H5),'Population Interactions'!H5,1),"N.A."),"")</f>
        <v/>
      </c>
      <c r="F58" s="48" t="str">
        <f>IF(OR('Population Interactions'!H5="y",ISNUMBER('Population Interactions'!H5)),"OR","")</f>
        <v/>
      </c>
    </row>
    <row r="59" spans="1:6" x14ac:dyDescent="0.25">
      <c r="A59" s="48" t="str">
        <f>IF(NOT(OR('Population Interactions'!I5="y",ISNUMBER('Population Interactions'!I5))),"...",'Population Definitions'!$B$5)</f>
        <v>...</v>
      </c>
      <c r="B59" s="1" t="str">
        <f t="shared" si="0"/>
        <v/>
      </c>
      <c r="C59" s="48" t="str">
        <f>IF(NOT(OR('Population Interactions'!I5="y",ISNUMBER('Population Interactions'!I5))),"",'Population Definitions'!$B$9)</f>
        <v/>
      </c>
      <c r="D59" s="143" t="str">
        <f>IF(OR('Population Interactions'!I5="y",ISNUMBER('Population Interactions'!I5)),"N.A.","")</f>
        <v/>
      </c>
      <c r="E59" s="143" t="str">
        <f>IF(OR('Population Interactions'!I5="y",ISNUMBER('Population Interactions'!I5)),IF(SUMPRODUCT(--(G59:Y59&lt;&gt;""))=0,IF(ISNUMBER('Population Interactions'!I5),'Population Interactions'!I5,1),"N.A."),"")</f>
        <v/>
      </c>
      <c r="F59" s="48" t="str">
        <f>IF(OR('Population Interactions'!I5="y",ISNUMBER('Population Interactions'!I5)),"OR","")</f>
        <v/>
      </c>
    </row>
    <row r="60" spans="1:6" x14ac:dyDescent="0.25">
      <c r="A60" s="48" t="str">
        <f>IF(NOT(OR('Population Interactions'!J5="y",ISNUMBER('Population Interactions'!J5))),"...",'Population Definitions'!$B$5)</f>
        <v>...</v>
      </c>
      <c r="B60" s="1" t="str">
        <f t="shared" si="0"/>
        <v/>
      </c>
      <c r="C60" s="48" t="str">
        <f>IF(NOT(OR('Population Interactions'!J5="y",ISNUMBER('Population Interactions'!J5))),"",'Population Definitions'!$B$10)</f>
        <v/>
      </c>
      <c r="D60" s="143" t="str">
        <f>IF(OR('Population Interactions'!J5="y",ISNUMBER('Population Interactions'!J5)),"N.A.","")</f>
        <v/>
      </c>
      <c r="E60" s="143" t="str">
        <f>IF(OR('Population Interactions'!J5="y",ISNUMBER('Population Interactions'!J5)),IF(SUMPRODUCT(--(G60:Y60&lt;&gt;""))=0,IF(ISNUMBER('Population Interactions'!J5),'Population Interactions'!J5,1),"N.A."),"")</f>
        <v/>
      </c>
      <c r="F60" s="48" t="str">
        <f>IF(OR('Population Interactions'!J5="y",ISNUMBER('Population Interactions'!J5)),"OR","")</f>
        <v/>
      </c>
    </row>
    <row r="61" spans="1:6" x14ac:dyDescent="0.25">
      <c r="A61" s="48" t="str">
        <f>IF(NOT(OR('Population Interactions'!K5="y",ISNUMBER('Population Interactions'!K5))),"...",'Population Definitions'!$B$5)</f>
        <v>...</v>
      </c>
      <c r="B61" s="1" t="str">
        <f t="shared" si="0"/>
        <v/>
      </c>
      <c r="C61" s="48" t="str">
        <f>IF(NOT(OR('Population Interactions'!K5="y",ISNUMBER('Population Interactions'!K5))),"",'Population Definitions'!$B$11)</f>
        <v/>
      </c>
      <c r="D61" s="143" t="str">
        <f>IF(OR('Population Interactions'!K5="y",ISNUMBER('Population Interactions'!K5)),"N.A.","")</f>
        <v/>
      </c>
      <c r="E61" s="143" t="str">
        <f>IF(OR('Population Interactions'!K5="y",ISNUMBER('Population Interactions'!K5)),IF(SUMPRODUCT(--(G61:Y61&lt;&gt;""))=0,IF(ISNUMBER('Population Interactions'!K5),'Population Interactions'!K5,1),"N.A."),"")</f>
        <v/>
      </c>
      <c r="F61" s="48" t="str">
        <f>IF(OR('Population Interactions'!K5="y",ISNUMBER('Population Interactions'!K5)),"OR","")</f>
        <v/>
      </c>
    </row>
    <row r="62" spans="1:6" x14ac:dyDescent="0.25">
      <c r="A62" s="48" t="str">
        <f>IF(NOT(OR('Population Interactions'!L5="y",ISNUMBER('Population Interactions'!L5))),"...",'Population Definitions'!$B$5)</f>
        <v>...</v>
      </c>
      <c r="B62" s="1" t="str">
        <f t="shared" si="0"/>
        <v/>
      </c>
      <c r="C62" s="48" t="str">
        <f>IF(NOT(OR('Population Interactions'!L5="y",ISNUMBER('Population Interactions'!L5))),"",'Population Definitions'!$B$12)</f>
        <v/>
      </c>
      <c r="D62" s="143" t="str">
        <f>IF(OR('Population Interactions'!L5="y",ISNUMBER('Population Interactions'!L5)),"N.A.","")</f>
        <v/>
      </c>
      <c r="E62" s="143" t="str">
        <f>IF(OR('Population Interactions'!L5="y",ISNUMBER('Population Interactions'!L5)),IF(SUMPRODUCT(--(G62:Y62&lt;&gt;""))=0,IF(ISNUMBER('Population Interactions'!L5),'Population Interactions'!L5,1),"N.A."),"")</f>
        <v/>
      </c>
      <c r="F62" s="48" t="str">
        <f>IF(OR('Population Interactions'!L5="y",ISNUMBER('Population Interactions'!L5)),"OR","")</f>
        <v/>
      </c>
    </row>
    <row r="63" spans="1:6" x14ac:dyDescent="0.25">
      <c r="A63" s="48" t="str">
        <f>IF(NOT(OR('Population Interactions'!M5="y",ISNUMBER('Population Interactions'!M5))),"...",'Population Definitions'!$B$5)</f>
        <v>...</v>
      </c>
      <c r="B63" s="1" t="str">
        <f t="shared" si="0"/>
        <v/>
      </c>
      <c r="C63" s="48" t="str">
        <f>IF(NOT(OR('Population Interactions'!M5="y",ISNUMBER('Population Interactions'!M5))),"",'Population Definitions'!$B$13)</f>
        <v/>
      </c>
      <c r="D63" s="143" t="str">
        <f>IF(OR('Population Interactions'!M5="y",ISNUMBER('Population Interactions'!M5)),"N.A.","")</f>
        <v/>
      </c>
      <c r="E63" s="143" t="str">
        <f>IF(OR('Population Interactions'!M5="y",ISNUMBER('Population Interactions'!M5)),IF(SUMPRODUCT(--(G63:Y63&lt;&gt;""))=0,IF(ISNUMBER('Population Interactions'!M5),'Population Interactions'!M5,1),"N.A."),"")</f>
        <v/>
      </c>
      <c r="F63" s="48" t="str">
        <f>IF(OR('Population Interactions'!M5="y",ISNUMBER('Population Interactions'!M5)),"OR","")</f>
        <v/>
      </c>
    </row>
    <row r="64" spans="1:6" x14ac:dyDescent="0.25">
      <c r="A64" s="48" t="str">
        <f>IF(NOT(OR('Population Interactions'!B6="y",ISNUMBER('Population Interactions'!B6))),"...",'Population Definitions'!$B$6)</f>
        <v>PLHIV 15-64</v>
      </c>
      <c r="B64" s="1" t="str">
        <f t="shared" si="0"/>
        <v>---&gt;</v>
      </c>
      <c r="C64" s="48" t="str">
        <f>IF(NOT(OR('Population Interactions'!B6="y",ISNUMBER('Population Interactions'!B6))),"",'Population Definitions'!$B$2)</f>
        <v>Gen 0-4</v>
      </c>
      <c r="D64" s="143" t="str">
        <f>IF(OR('Population Interactions'!B6="y",ISNUMBER('Population Interactions'!B6)),"N.A.","")</f>
        <v>N.A.</v>
      </c>
      <c r="E64" s="143">
        <f>IF(OR('Population Interactions'!B6="y",ISNUMBER('Population Interactions'!B6)),IF(SUMPRODUCT(--(G64:Y64&lt;&gt;""))=0,IF(ISNUMBER('Population Interactions'!B6),'Population Interactions'!B6,1),"N.A."),"")</f>
        <v>1</v>
      </c>
      <c r="F64" s="48" t="str">
        <f>IF(OR('Population Interactions'!B6="y",ISNUMBER('Population Interactions'!B6)),"OR","")</f>
        <v>OR</v>
      </c>
    </row>
    <row r="65" spans="1:6" x14ac:dyDescent="0.25">
      <c r="A65" s="48" t="str">
        <f>IF(NOT(OR('Population Interactions'!C6="y",ISNUMBER('Population Interactions'!C6))),"...",'Population Definitions'!$B$6)</f>
        <v>...</v>
      </c>
      <c r="B65" s="1" t="str">
        <f t="shared" si="0"/>
        <v/>
      </c>
      <c r="C65" s="48" t="str">
        <f>IF(NOT(OR('Population Interactions'!C6="y",ISNUMBER('Population Interactions'!C6))),"",'Population Definitions'!$B$3)</f>
        <v/>
      </c>
      <c r="D65" s="143" t="str">
        <f>IF(OR('Population Interactions'!C6="y",ISNUMBER('Population Interactions'!C6)),"N.A.","")</f>
        <v/>
      </c>
      <c r="E65" s="143" t="str">
        <f>IF(OR('Population Interactions'!C6="y",ISNUMBER('Population Interactions'!C6)),IF(SUMPRODUCT(--(G65:Y65&lt;&gt;""))=0,IF(ISNUMBER('Population Interactions'!C6),'Population Interactions'!C6,1),"N.A."),"")</f>
        <v/>
      </c>
      <c r="F65" s="48" t="str">
        <f>IF(OR('Population Interactions'!C6="y",ISNUMBER('Population Interactions'!C6)),"OR","")</f>
        <v/>
      </c>
    </row>
    <row r="66" spans="1:6" x14ac:dyDescent="0.25">
      <c r="A66" s="48" t="str">
        <f>IF(NOT(OR('Population Interactions'!D6="y",ISNUMBER('Population Interactions'!D6))),"...",'Population Definitions'!$B$6)</f>
        <v>PLHIV 15-64</v>
      </c>
      <c r="B66" s="1" t="str">
        <f t="shared" si="0"/>
        <v>---&gt;</v>
      </c>
      <c r="C66" s="48" t="str">
        <f>IF(NOT(OR('Population Interactions'!D6="y",ISNUMBER('Population Interactions'!D6))),"",'Population Definitions'!$B$4)</f>
        <v>Gen 15-64</v>
      </c>
      <c r="D66" s="143" t="str">
        <f>IF(OR('Population Interactions'!D6="y",ISNUMBER('Population Interactions'!D6)),"N.A.","")</f>
        <v>N.A.</v>
      </c>
      <c r="E66" s="143">
        <f>IF(OR('Population Interactions'!D6="y",ISNUMBER('Population Interactions'!D6)),IF(SUMPRODUCT(--(G66:Y66&lt;&gt;""))=0,IF(ISNUMBER('Population Interactions'!D6),'Population Interactions'!D6,1),"N.A."),"")</f>
        <v>1</v>
      </c>
      <c r="F66" s="48" t="str">
        <f>IF(OR('Population Interactions'!D6="y",ISNUMBER('Population Interactions'!D6)),"OR","")</f>
        <v>OR</v>
      </c>
    </row>
    <row r="67" spans="1:6" x14ac:dyDescent="0.25">
      <c r="A67" s="48" t="str">
        <f>IF(NOT(OR('Population Interactions'!E6="y",ISNUMBER('Population Interactions'!E6))),"...",'Population Definitions'!$B$6)</f>
        <v>PLHIV 15-64</v>
      </c>
      <c r="B67" s="1" t="str">
        <f t="shared" si="0"/>
        <v>---&gt;</v>
      </c>
      <c r="C67" s="48" t="str">
        <f>IF(NOT(OR('Population Interactions'!E6="y",ISNUMBER('Population Interactions'!E6))),"",'Population Definitions'!$B$5)</f>
        <v>Gen 65+</v>
      </c>
      <c r="D67" s="143" t="str">
        <f>IF(OR('Population Interactions'!E6="y",ISNUMBER('Population Interactions'!E6)),"N.A.","")</f>
        <v>N.A.</v>
      </c>
      <c r="E67" s="143">
        <f>IF(OR('Population Interactions'!E6="y",ISNUMBER('Population Interactions'!E6)),IF(SUMPRODUCT(--(G67:Y67&lt;&gt;""))=0,IF(ISNUMBER('Population Interactions'!E6),'Population Interactions'!E6,1),"N.A."),"")</f>
        <v>1</v>
      </c>
      <c r="F67" s="48" t="str">
        <f>IF(OR('Population Interactions'!E6="y",ISNUMBER('Population Interactions'!E6)),"OR","")</f>
        <v>OR</v>
      </c>
    </row>
    <row r="68" spans="1:6" x14ac:dyDescent="0.25">
      <c r="A68" s="48" t="str">
        <f>IF(NOT(OR('Population Interactions'!F6="y",ISNUMBER('Population Interactions'!F6))),"...",'Population Definitions'!$B$6)</f>
        <v>PLHIV 15-64</v>
      </c>
      <c r="B68" s="1" t="str">
        <f t="shared" si="0"/>
        <v>---&gt;</v>
      </c>
      <c r="C68" s="48" t="str">
        <f>IF(NOT(OR('Population Interactions'!F6="y",ISNUMBER('Population Interactions'!F6))),"",'Population Definitions'!$B$6)</f>
        <v>PLHIV 15-64</v>
      </c>
      <c r="D68" s="143" t="str">
        <f>IF(OR('Population Interactions'!F6="y",ISNUMBER('Population Interactions'!F6)),"N.A.","")</f>
        <v>N.A.</v>
      </c>
      <c r="E68" s="143">
        <f>IF(OR('Population Interactions'!F6="y",ISNUMBER('Population Interactions'!F6)),IF(SUMPRODUCT(--(G68:Y68&lt;&gt;""))=0,IF(ISNUMBER('Population Interactions'!F6),'Population Interactions'!F6,1),"N.A."),"")</f>
        <v>5</v>
      </c>
      <c r="F68" s="48" t="str">
        <f>IF(OR('Population Interactions'!F6="y",ISNUMBER('Population Interactions'!F6)),"OR","")</f>
        <v>OR</v>
      </c>
    </row>
    <row r="69" spans="1:6" x14ac:dyDescent="0.25">
      <c r="A69" s="48" t="str">
        <f>IF(NOT(OR('Population Interactions'!G6="y",ISNUMBER('Population Interactions'!G6))),"...",'Population Definitions'!$B$6)</f>
        <v>PLHIV 15-64</v>
      </c>
      <c r="B69" s="1" t="str">
        <f t="shared" si="0"/>
        <v>---&gt;</v>
      </c>
      <c r="C69" s="48" t="str">
        <f>IF(NOT(OR('Population Interactions'!G6="y",ISNUMBER('Population Interactions'!G6))),"",'Population Definitions'!$B$7)</f>
        <v>PLHIV 65+</v>
      </c>
      <c r="D69" s="143" t="str">
        <f>IF(OR('Population Interactions'!G6="y",ISNUMBER('Population Interactions'!G6)),"N.A.","")</f>
        <v>N.A.</v>
      </c>
      <c r="E69" s="143">
        <f>IF(OR('Population Interactions'!G6="y",ISNUMBER('Population Interactions'!G6)),IF(SUMPRODUCT(--(G69:Y69&lt;&gt;""))=0,IF(ISNUMBER('Population Interactions'!G6),'Population Interactions'!G6,1),"N.A."),"")</f>
        <v>2</v>
      </c>
      <c r="F69" s="48" t="str">
        <f>IF(OR('Population Interactions'!G6="y",ISNUMBER('Population Interactions'!G6)),"OR","")</f>
        <v>OR</v>
      </c>
    </row>
    <row r="70" spans="1:6" x14ac:dyDescent="0.25">
      <c r="A70" s="48" t="str">
        <f>IF(NOT(OR('Population Interactions'!H6="y",ISNUMBER('Population Interactions'!H6))),"...",'Population Definitions'!$B$6)</f>
        <v>...</v>
      </c>
      <c r="B70" s="1" t="str">
        <f t="shared" si="0"/>
        <v/>
      </c>
      <c r="C70" s="48" t="str">
        <f>IF(NOT(OR('Population Interactions'!H6="y",ISNUMBER('Population Interactions'!H6))),"",'Population Definitions'!$B$8)</f>
        <v/>
      </c>
      <c r="D70" s="143" t="str">
        <f>IF(OR('Population Interactions'!H6="y",ISNUMBER('Population Interactions'!H6)),"N.A.","")</f>
        <v/>
      </c>
      <c r="E70" s="143" t="str">
        <f>IF(OR('Population Interactions'!H6="y",ISNUMBER('Population Interactions'!H6)),IF(SUMPRODUCT(--(G70:Y70&lt;&gt;""))=0,IF(ISNUMBER('Population Interactions'!H6),'Population Interactions'!H6,1),"N.A."),"")</f>
        <v/>
      </c>
      <c r="F70" s="48" t="str">
        <f>IF(OR('Population Interactions'!H6="y",ISNUMBER('Population Interactions'!H6)),"OR","")</f>
        <v/>
      </c>
    </row>
    <row r="71" spans="1:6" x14ac:dyDescent="0.25">
      <c r="A71" s="48" t="str">
        <f>IF(NOT(OR('Population Interactions'!I6="y",ISNUMBER('Population Interactions'!I6))),"...",'Population Definitions'!$B$6)</f>
        <v>...</v>
      </c>
      <c r="B71" s="1" t="str">
        <f t="shared" si="0"/>
        <v/>
      </c>
      <c r="C71" s="48" t="str">
        <f>IF(NOT(OR('Population Interactions'!I6="y",ISNUMBER('Population Interactions'!I6))),"",'Population Definitions'!$B$9)</f>
        <v/>
      </c>
      <c r="D71" s="143" t="str">
        <f>IF(OR('Population Interactions'!I6="y",ISNUMBER('Population Interactions'!I6)),"N.A.","")</f>
        <v/>
      </c>
      <c r="E71" s="143" t="str">
        <f>IF(OR('Population Interactions'!I6="y",ISNUMBER('Population Interactions'!I6)),IF(SUMPRODUCT(--(G71:Y71&lt;&gt;""))=0,IF(ISNUMBER('Population Interactions'!I6),'Population Interactions'!I6,1),"N.A."),"")</f>
        <v/>
      </c>
      <c r="F71" s="48" t="str">
        <f>IF(OR('Population Interactions'!I6="y",ISNUMBER('Population Interactions'!I6)),"OR","")</f>
        <v/>
      </c>
    </row>
    <row r="72" spans="1:6" x14ac:dyDescent="0.25">
      <c r="A72" s="48" t="str">
        <f>IF(NOT(OR('Population Interactions'!J6="y",ISNUMBER('Population Interactions'!J6))),"...",'Population Definitions'!$B$6)</f>
        <v>...</v>
      </c>
      <c r="B72" s="1" t="str">
        <f t="shared" si="0"/>
        <v/>
      </c>
      <c r="C72" s="48" t="str">
        <f>IF(NOT(OR('Population Interactions'!J6="y",ISNUMBER('Population Interactions'!J6))),"",'Population Definitions'!$B$10)</f>
        <v/>
      </c>
      <c r="D72" s="143" t="str">
        <f>IF(OR('Population Interactions'!J6="y",ISNUMBER('Population Interactions'!J6)),"N.A.","")</f>
        <v/>
      </c>
      <c r="E72" s="143" t="str">
        <f>IF(OR('Population Interactions'!J6="y",ISNUMBER('Population Interactions'!J6)),IF(SUMPRODUCT(--(G72:Y72&lt;&gt;""))=0,IF(ISNUMBER('Population Interactions'!J6),'Population Interactions'!J6,1),"N.A."),"")</f>
        <v/>
      </c>
      <c r="F72" s="48" t="str">
        <f>IF(OR('Population Interactions'!J6="y",ISNUMBER('Population Interactions'!J6)),"OR","")</f>
        <v/>
      </c>
    </row>
    <row r="73" spans="1:6" x14ac:dyDescent="0.25">
      <c r="A73" s="48" t="str">
        <f>IF(NOT(OR('Population Interactions'!K6="y",ISNUMBER('Population Interactions'!K6))),"...",'Population Definitions'!$B$6)</f>
        <v>...</v>
      </c>
      <c r="B73" s="1" t="str">
        <f t="shared" si="0"/>
        <v/>
      </c>
      <c r="C73" s="48" t="str">
        <f>IF(NOT(OR('Population Interactions'!K6="y",ISNUMBER('Population Interactions'!K6))),"",'Population Definitions'!$B$11)</f>
        <v/>
      </c>
      <c r="D73" s="143" t="str">
        <f>IF(OR('Population Interactions'!K6="y",ISNUMBER('Population Interactions'!K6)),"N.A.","")</f>
        <v/>
      </c>
      <c r="E73" s="143" t="str">
        <f>IF(OR('Population Interactions'!K6="y",ISNUMBER('Population Interactions'!K6)),IF(SUMPRODUCT(--(G73:Y73&lt;&gt;""))=0,IF(ISNUMBER('Population Interactions'!K6),'Population Interactions'!K6,1),"N.A."),"")</f>
        <v/>
      </c>
      <c r="F73" s="48" t="str">
        <f>IF(OR('Population Interactions'!K6="y",ISNUMBER('Population Interactions'!K6)),"OR","")</f>
        <v/>
      </c>
    </row>
    <row r="74" spans="1:6" x14ac:dyDescent="0.25">
      <c r="A74" s="48" t="str">
        <f>IF(NOT(OR('Population Interactions'!L6="y",ISNUMBER('Population Interactions'!L6))),"...",'Population Definitions'!$B$6)</f>
        <v>...</v>
      </c>
      <c r="B74" s="1" t="str">
        <f t="shared" si="0"/>
        <v/>
      </c>
      <c r="C74" s="48" t="str">
        <f>IF(NOT(OR('Population Interactions'!L6="y",ISNUMBER('Population Interactions'!L6))),"",'Population Definitions'!$B$12)</f>
        <v/>
      </c>
      <c r="D74" s="143" t="str">
        <f>IF(OR('Population Interactions'!L6="y",ISNUMBER('Population Interactions'!L6)),"N.A.","")</f>
        <v/>
      </c>
      <c r="E74" s="143" t="str">
        <f>IF(OR('Population Interactions'!L6="y",ISNUMBER('Population Interactions'!L6)),IF(SUMPRODUCT(--(G74:Y74&lt;&gt;""))=0,IF(ISNUMBER('Population Interactions'!L6),'Population Interactions'!L6,1),"N.A."),"")</f>
        <v/>
      </c>
      <c r="F74" s="48" t="str">
        <f>IF(OR('Population Interactions'!L6="y",ISNUMBER('Population Interactions'!L6)),"OR","")</f>
        <v/>
      </c>
    </row>
    <row r="75" spans="1:6" x14ac:dyDescent="0.25">
      <c r="A75" s="48" t="str">
        <f>IF(NOT(OR('Population Interactions'!M6="y",ISNUMBER('Population Interactions'!M6))),"...",'Population Definitions'!$B$6)</f>
        <v>...</v>
      </c>
      <c r="B75" s="1" t="str">
        <f t="shared" si="0"/>
        <v/>
      </c>
      <c r="C75" s="48" t="str">
        <f>IF(NOT(OR('Population Interactions'!M6="y",ISNUMBER('Population Interactions'!M6))),"",'Population Definitions'!$B$13)</f>
        <v/>
      </c>
      <c r="D75" s="143" t="str">
        <f>IF(OR('Population Interactions'!M6="y",ISNUMBER('Population Interactions'!M6)),"N.A.","")</f>
        <v/>
      </c>
      <c r="E75" s="143" t="str">
        <f>IF(OR('Population Interactions'!M6="y",ISNUMBER('Population Interactions'!M6)),IF(SUMPRODUCT(--(G75:Y75&lt;&gt;""))=0,IF(ISNUMBER('Population Interactions'!M6),'Population Interactions'!M6,1),"N.A."),"")</f>
        <v/>
      </c>
      <c r="F75" s="48" t="str">
        <f>IF(OR('Population Interactions'!M6="y",ISNUMBER('Population Interactions'!M6)),"OR","")</f>
        <v/>
      </c>
    </row>
    <row r="76" spans="1:6" x14ac:dyDescent="0.25">
      <c r="A76" s="48" t="str">
        <f>IF(NOT(OR('Population Interactions'!B7="y",ISNUMBER('Population Interactions'!B7))),"...",'Population Definitions'!$B$7)</f>
        <v>...</v>
      </c>
      <c r="B76" s="1" t="str">
        <f t="shared" si="0"/>
        <v/>
      </c>
      <c r="C76" s="48" t="str">
        <f>IF(NOT(OR('Population Interactions'!B7="y",ISNUMBER('Population Interactions'!B7))),"",'Population Definitions'!$B$2)</f>
        <v/>
      </c>
      <c r="D76" s="143" t="str">
        <f>IF(OR('Population Interactions'!B7="y",ISNUMBER('Population Interactions'!B7)),"N.A.","")</f>
        <v/>
      </c>
      <c r="E76" s="143" t="str">
        <f>IF(OR('Population Interactions'!B7="y",ISNUMBER('Population Interactions'!B7)),IF(SUMPRODUCT(--(G76:Y76&lt;&gt;""))=0,IF(ISNUMBER('Population Interactions'!B7),'Population Interactions'!B7,1),"N.A."),"")</f>
        <v/>
      </c>
      <c r="F76" s="48" t="str">
        <f>IF(OR('Population Interactions'!B7="y",ISNUMBER('Population Interactions'!B7)),"OR","")</f>
        <v/>
      </c>
    </row>
    <row r="77" spans="1:6" x14ac:dyDescent="0.25">
      <c r="A77" s="48" t="str">
        <f>IF(NOT(OR('Population Interactions'!C7="y",ISNUMBER('Population Interactions'!C7))),"...",'Population Definitions'!$B$7)</f>
        <v>...</v>
      </c>
      <c r="B77" s="1" t="str">
        <f t="shared" si="0"/>
        <v/>
      </c>
      <c r="C77" s="48" t="str">
        <f>IF(NOT(OR('Population Interactions'!C7="y",ISNUMBER('Population Interactions'!C7))),"",'Population Definitions'!$B$3)</f>
        <v/>
      </c>
      <c r="D77" s="143" t="str">
        <f>IF(OR('Population Interactions'!C7="y",ISNUMBER('Population Interactions'!C7)),"N.A.","")</f>
        <v/>
      </c>
      <c r="E77" s="143" t="str">
        <f>IF(OR('Population Interactions'!C7="y",ISNUMBER('Population Interactions'!C7)),IF(SUMPRODUCT(--(G77:Y77&lt;&gt;""))=0,IF(ISNUMBER('Population Interactions'!C7),'Population Interactions'!C7,1),"N.A."),"")</f>
        <v/>
      </c>
      <c r="F77" s="48" t="str">
        <f>IF(OR('Population Interactions'!C7="y",ISNUMBER('Population Interactions'!C7)),"OR","")</f>
        <v/>
      </c>
    </row>
    <row r="78" spans="1:6" x14ac:dyDescent="0.25">
      <c r="A78" s="48" t="str">
        <f>IF(NOT(OR('Population Interactions'!D7="y",ISNUMBER('Population Interactions'!D7))),"...",'Population Definitions'!$B$7)</f>
        <v>PLHIV 65+</v>
      </c>
      <c r="B78" s="1" t="str">
        <f t="shared" si="0"/>
        <v>---&gt;</v>
      </c>
      <c r="C78" s="48" t="str">
        <f>IF(NOT(OR('Population Interactions'!D7="y",ISNUMBER('Population Interactions'!D7))),"",'Population Definitions'!$B$4)</f>
        <v>Gen 15-64</v>
      </c>
      <c r="D78" s="143" t="str">
        <f>IF(OR('Population Interactions'!D7="y",ISNUMBER('Population Interactions'!D7)),"N.A.","")</f>
        <v>N.A.</v>
      </c>
      <c r="E78" s="143">
        <f>IF(OR('Population Interactions'!D7="y",ISNUMBER('Population Interactions'!D7)),IF(SUMPRODUCT(--(G78:Y78&lt;&gt;""))=0,IF(ISNUMBER('Population Interactions'!D7),'Population Interactions'!D7,1),"N.A."),"")</f>
        <v>1</v>
      </c>
      <c r="F78" s="48" t="str">
        <f>IF(OR('Population Interactions'!D7="y",ISNUMBER('Population Interactions'!D7)),"OR","")</f>
        <v>OR</v>
      </c>
    </row>
    <row r="79" spans="1:6" x14ac:dyDescent="0.25">
      <c r="A79" s="48" t="str">
        <f>IF(NOT(OR('Population Interactions'!E7="y",ISNUMBER('Population Interactions'!E7))),"...",'Population Definitions'!$B$7)</f>
        <v>PLHIV 65+</v>
      </c>
      <c r="B79" s="1" t="str">
        <f t="shared" si="0"/>
        <v>---&gt;</v>
      </c>
      <c r="C79" s="48" t="str">
        <f>IF(NOT(OR('Population Interactions'!E7="y",ISNUMBER('Population Interactions'!E7))),"",'Population Definitions'!$B$5)</f>
        <v>Gen 65+</v>
      </c>
      <c r="D79" s="143" t="str">
        <f>IF(OR('Population Interactions'!E7="y",ISNUMBER('Population Interactions'!E7)),"N.A.","")</f>
        <v>N.A.</v>
      </c>
      <c r="E79" s="143">
        <f>IF(OR('Population Interactions'!E7="y",ISNUMBER('Population Interactions'!E7)),IF(SUMPRODUCT(--(G79:Y79&lt;&gt;""))=0,IF(ISNUMBER('Population Interactions'!E7),'Population Interactions'!E7,1),"N.A."),"")</f>
        <v>1</v>
      </c>
      <c r="F79" s="48" t="str">
        <f>IF(OR('Population Interactions'!E7="y",ISNUMBER('Population Interactions'!E7)),"OR","")</f>
        <v>OR</v>
      </c>
    </row>
    <row r="80" spans="1:6" x14ac:dyDescent="0.25">
      <c r="A80" s="48" t="str">
        <f>IF(NOT(OR('Population Interactions'!F7="y",ISNUMBER('Population Interactions'!F7))),"...",'Population Definitions'!$B$7)</f>
        <v>PLHIV 65+</v>
      </c>
      <c r="B80" s="1" t="str">
        <f t="shared" ref="B80:B143" si="1">IF(C80="","","---&gt;")</f>
        <v>---&gt;</v>
      </c>
      <c r="C80" s="48" t="str">
        <f>IF(NOT(OR('Population Interactions'!F7="y",ISNUMBER('Population Interactions'!F7))),"",'Population Definitions'!$B$6)</f>
        <v>PLHIV 15-64</v>
      </c>
      <c r="D80" s="143" t="str">
        <f>IF(OR('Population Interactions'!F7="y",ISNUMBER('Population Interactions'!F7)),"N.A.","")</f>
        <v>N.A.</v>
      </c>
      <c r="E80" s="143">
        <f>IF(OR('Population Interactions'!F7="y",ISNUMBER('Population Interactions'!F7)),IF(SUMPRODUCT(--(G80:Y80&lt;&gt;""))=0,IF(ISNUMBER('Population Interactions'!F7),'Population Interactions'!F7,1),"N.A."),"")</f>
        <v>1</v>
      </c>
      <c r="F80" s="48" t="str">
        <f>IF(OR('Population Interactions'!F7="y",ISNUMBER('Population Interactions'!F7)),"OR","")</f>
        <v>OR</v>
      </c>
    </row>
    <row r="81" spans="1:6" x14ac:dyDescent="0.25">
      <c r="A81" s="48" t="str">
        <f>IF(NOT(OR('Population Interactions'!G7="y",ISNUMBER('Population Interactions'!G7))),"...",'Population Definitions'!$B$7)</f>
        <v>PLHIV 65+</v>
      </c>
      <c r="B81" s="1" t="str">
        <f t="shared" si="1"/>
        <v>---&gt;</v>
      </c>
      <c r="C81" s="48" t="str">
        <f>IF(NOT(OR('Population Interactions'!G7="y",ISNUMBER('Population Interactions'!G7))),"",'Population Definitions'!$B$7)</f>
        <v>PLHIV 65+</v>
      </c>
      <c r="D81" s="143" t="str">
        <f>IF(OR('Population Interactions'!G7="y",ISNUMBER('Population Interactions'!G7)),"N.A.","")</f>
        <v>N.A.</v>
      </c>
      <c r="E81" s="143">
        <f>IF(OR('Population Interactions'!G7="y",ISNUMBER('Population Interactions'!G7)),IF(SUMPRODUCT(--(G81:Y81&lt;&gt;""))=0,IF(ISNUMBER('Population Interactions'!G7),'Population Interactions'!G7,1),"N.A."),"")</f>
        <v>10</v>
      </c>
      <c r="F81" s="48" t="str">
        <f>IF(OR('Population Interactions'!G7="y",ISNUMBER('Population Interactions'!G7)),"OR","")</f>
        <v>OR</v>
      </c>
    </row>
    <row r="82" spans="1:6" x14ac:dyDescent="0.25">
      <c r="A82" s="48" t="str">
        <f>IF(NOT(OR('Population Interactions'!H7="y",ISNUMBER('Population Interactions'!H7))),"...",'Population Definitions'!$B$7)</f>
        <v>...</v>
      </c>
      <c r="B82" s="1" t="str">
        <f t="shared" si="1"/>
        <v/>
      </c>
      <c r="C82" s="48" t="str">
        <f>IF(NOT(OR('Population Interactions'!H7="y",ISNUMBER('Population Interactions'!H7))),"",'Population Definitions'!$B$8)</f>
        <v/>
      </c>
      <c r="D82" s="143" t="str">
        <f>IF(OR('Population Interactions'!H7="y",ISNUMBER('Population Interactions'!H7)),"N.A.","")</f>
        <v/>
      </c>
      <c r="E82" s="143" t="str">
        <f>IF(OR('Population Interactions'!H7="y",ISNUMBER('Population Interactions'!H7)),IF(SUMPRODUCT(--(G82:Y82&lt;&gt;""))=0,IF(ISNUMBER('Population Interactions'!H7),'Population Interactions'!H7,1),"N.A."),"")</f>
        <v/>
      </c>
      <c r="F82" s="48" t="str">
        <f>IF(OR('Population Interactions'!H7="y",ISNUMBER('Population Interactions'!H7)),"OR","")</f>
        <v/>
      </c>
    </row>
    <row r="83" spans="1:6" x14ac:dyDescent="0.25">
      <c r="A83" s="48" t="str">
        <f>IF(NOT(OR('Population Interactions'!I7="y",ISNUMBER('Population Interactions'!I7))),"...",'Population Definitions'!$B$7)</f>
        <v>...</v>
      </c>
      <c r="B83" s="1" t="str">
        <f t="shared" si="1"/>
        <v/>
      </c>
      <c r="C83" s="48" t="str">
        <f>IF(NOT(OR('Population Interactions'!I7="y",ISNUMBER('Population Interactions'!I7))),"",'Population Definitions'!$B$9)</f>
        <v/>
      </c>
      <c r="D83" s="143" t="str">
        <f>IF(OR('Population Interactions'!I7="y",ISNUMBER('Population Interactions'!I7)),"N.A.","")</f>
        <v/>
      </c>
      <c r="E83" s="143" t="str">
        <f>IF(OR('Population Interactions'!I7="y",ISNUMBER('Population Interactions'!I7)),IF(SUMPRODUCT(--(G83:Y83&lt;&gt;""))=0,IF(ISNUMBER('Population Interactions'!I7),'Population Interactions'!I7,1),"N.A."),"")</f>
        <v/>
      </c>
      <c r="F83" s="48" t="str">
        <f>IF(OR('Population Interactions'!I7="y",ISNUMBER('Population Interactions'!I7)),"OR","")</f>
        <v/>
      </c>
    </row>
    <row r="84" spans="1:6" x14ac:dyDescent="0.25">
      <c r="A84" s="48" t="str">
        <f>IF(NOT(OR('Population Interactions'!J7="y",ISNUMBER('Population Interactions'!J7))),"...",'Population Definitions'!$B$7)</f>
        <v>...</v>
      </c>
      <c r="B84" s="1" t="str">
        <f t="shared" si="1"/>
        <v/>
      </c>
      <c r="C84" s="48" t="str">
        <f>IF(NOT(OR('Population Interactions'!J7="y",ISNUMBER('Population Interactions'!J7))),"",'Population Definitions'!$B$10)</f>
        <v/>
      </c>
      <c r="D84" s="143" t="str">
        <f>IF(OR('Population Interactions'!J7="y",ISNUMBER('Population Interactions'!J7)),"N.A.","")</f>
        <v/>
      </c>
      <c r="E84" s="143" t="str">
        <f>IF(OR('Population Interactions'!J7="y",ISNUMBER('Population Interactions'!J7)),IF(SUMPRODUCT(--(G84:Y84&lt;&gt;""))=0,IF(ISNUMBER('Population Interactions'!J7),'Population Interactions'!J7,1),"N.A."),"")</f>
        <v/>
      </c>
      <c r="F84" s="48" t="str">
        <f>IF(OR('Population Interactions'!J7="y",ISNUMBER('Population Interactions'!J7)),"OR","")</f>
        <v/>
      </c>
    </row>
    <row r="85" spans="1:6" x14ac:dyDescent="0.25">
      <c r="A85" s="48" t="str">
        <f>IF(NOT(OR('Population Interactions'!K7="y",ISNUMBER('Population Interactions'!K7))),"...",'Population Definitions'!$B$7)</f>
        <v>...</v>
      </c>
      <c r="B85" s="1" t="str">
        <f t="shared" si="1"/>
        <v/>
      </c>
      <c r="C85" s="48" t="str">
        <f>IF(NOT(OR('Population Interactions'!K7="y",ISNUMBER('Population Interactions'!K7))),"",'Population Definitions'!$B$11)</f>
        <v/>
      </c>
      <c r="D85" s="143" t="str">
        <f>IF(OR('Population Interactions'!K7="y",ISNUMBER('Population Interactions'!K7)),"N.A.","")</f>
        <v/>
      </c>
      <c r="E85" s="143" t="str">
        <f>IF(OR('Population Interactions'!K7="y",ISNUMBER('Population Interactions'!K7)),IF(SUMPRODUCT(--(G85:Y85&lt;&gt;""))=0,IF(ISNUMBER('Population Interactions'!K7),'Population Interactions'!K7,1),"N.A."),"")</f>
        <v/>
      </c>
      <c r="F85" s="48" t="str">
        <f>IF(OR('Population Interactions'!K7="y",ISNUMBER('Population Interactions'!K7)),"OR","")</f>
        <v/>
      </c>
    </row>
    <row r="86" spans="1:6" x14ac:dyDescent="0.25">
      <c r="A86" s="48" t="str">
        <f>IF(NOT(OR('Population Interactions'!L7="y",ISNUMBER('Population Interactions'!L7))),"...",'Population Definitions'!$B$7)</f>
        <v>...</v>
      </c>
      <c r="B86" s="1" t="str">
        <f t="shared" si="1"/>
        <v/>
      </c>
      <c r="C86" s="48" t="str">
        <f>IF(NOT(OR('Population Interactions'!L7="y",ISNUMBER('Population Interactions'!L7))),"",'Population Definitions'!$B$12)</f>
        <v/>
      </c>
      <c r="D86" s="143" t="str">
        <f>IF(OR('Population Interactions'!L7="y",ISNUMBER('Population Interactions'!L7)),"N.A.","")</f>
        <v/>
      </c>
      <c r="E86" s="143" t="str">
        <f>IF(OR('Population Interactions'!L7="y",ISNUMBER('Population Interactions'!L7)),IF(SUMPRODUCT(--(G86:Y86&lt;&gt;""))=0,IF(ISNUMBER('Population Interactions'!L7),'Population Interactions'!L7,1),"N.A."),"")</f>
        <v/>
      </c>
      <c r="F86" s="48" t="str">
        <f>IF(OR('Population Interactions'!L7="y",ISNUMBER('Population Interactions'!L7)),"OR","")</f>
        <v/>
      </c>
    </row>
    <row r="87" spans="1:6" x14ac:dyDescent="0.25">
      <c r="A87" s="48" t="str">
        <f>IF(NOT(OR('Population Interactions'!M7="y",ISNUMBER('Population Interactions'!M7))),"...",'Population Definitions'!$B$7)</f>
        <v>...</v>
      </c>
      <c r="B87" s="1" t="str">
        <f t="shared" si="1"/>
        <v/>
      </c>
      <c r="C87" s="48" t="str">
        <f>IF(NOT(OR('Population Interactions'!M7="y",ISNUMBER('Population Interactions'!M7))),"",'Population Definitions'!$B$13)</f>
        <v/>
      </c>
      <c r="D87" s="143" t="str">
        <f>IF(OR('Population Interactions'!M7="y",ISNUMBER('Population Interactions'!M7)),"N.A.","")</f>
        <v/>
      </c>
      <c r="E87" s="143" t="str">
        <f>IF(OR('Population Interactions'!M7="y",ISNUMBER('Population Interactions'!M7)),IF(SUMPRODUCT(--(G87:Y87&lt;&gt;""))=0,IF(ISNUMBER('Population Interactions'!M7),'Population Interactions'!M7,1),"N.A."),"")</f>
        <v/>
      </c>
      <c r="F87" s="48" t="str">
        <f>IF(OR('Population Interactions'!M7="y",ISNUMBER('Population Interactions'!M7)),"OR","")</f>
        <v/>
      </c>
    </row>
    <row r="88" spans="1:6" x14ac:dyDescent="0.25">
      <c r="A88" s="48" t="str">
        <f>IF(NOT(OR('Population Interactions'!B8="y",ISNUMBER('Population Interactions'!B8))),"...",'Population Definitions'!$B$8)</f>
        <v>...</v>
      </c>
      <c r="B88" s="1" t="str">
        <f t="shared" si="1"/>
        <v/>
      </c>
      <c r="C88" s="48" t="str">
        <f>IF(NOT(OR('Population Interactions'!B8="y",ISNUMBER('Population Interactions'!B8))),"",'Population Definitions'!$B$2)</f>
        <v/>
      </c>
      <c r="D88" s="143" t="str">
        <f>IF(OR('Population Interactions'!B8="y",ISNUMBER('Population Interactions'!B8)),"N.A.","")</f>
        <v/>
      </c>
      <c r="E88" s="143" t="str">
        <f>IF(OR('Population Interactions'!B8="y",ISNUMBER('Population Interactions'!B8)),IF(SUMPRODUCT(--(G88:Y88&lt;&gt;""))=0,IF(ISNUMBER('Population Interactions'!B8),'Population Interactions'!B8,1),"N.A."),"")</f>
        <v/>
      </c>
      <c r="F88" s="48" t="str">
        <f>IF(OR('Population Interactions'!B8="y",ISNUMBER('Population Interactions'!B8)),"OR","")</f>
        <v/>
      </c>
    </row>
    <row r="89" spans="1:6" x14ac:dyDescent="0.25">
      <c r="A89" s="48" t="str">
        <f>IF(NOT(OR('Population Interactions'!C8="y",ISNUMBER('Population Interactions'!C8))),"...",'Population Definitions'!$B$8)</f>
        <v>...</v>
      </c>
      <c r="B89" s="1" t="str">
        <f t="shared" si="1"/>
        <v/>
      </c>
      <c r="C89" s="48" t="str">
        <f>IF(NOT(OR('Population Interactions'!C8="y",ISNUMBER('Population Interactions'!C8))),"",'Population Definitions'!$B$3)</f>
        <v/>
      </c>
      <c r="D89" s="143" t="str">
        <f>IF(OR('Population Interactions'!C8="y",ISNUMBER('Population Interactions'!C8)),"N.A.","")</f>
        <v/>
      </c>
      <c r="E89" s="143" t="str">
        <f>IF(OR('Population Interactions'!C8="y",ISNUMBER('Population Interactions'!C8)),IF(SUMPRODUCT(--(G89:Y89&lt;&gt;""))=0,IF(ISNUMBER('Population Interactions'!C8),'Population Interactions'!C8,1),"N.A."),"")</f>
        <v/>
      </c>
      <c r="F89" s="48" t="str">
        <f>IF(OR('Population Interactions'!C8="y",ISNUMBER('Population Interactions'!C8)),"OR","")</f>
        <v/>
      </c>
    </row>
    <row r="90" spans="1:6" x14ac:dyDescent="0.25">
      <c r="A90" s="48" t="str">
        <f>IF(NOT(OR('Population Interactions'!D8="y",ISNUMBER('Population Interactions'!D8))),"...",'Population Definitions'!$B$8)</f>
        <v>...</v>
      </c>
      <c r="B90" s="1" t="str">
        <f t="shared" si="1"/>
        <v/>
      </c>
      <c r="C90" s="48" t="str">
        <f>IF(NOT(OR('Population Interactions'!D8="y",ISNUMBER('Population Interactions'!D8))),"",'Population Definitions'!$B$4)</f>
        <v/>
      </c>
      <c r="D90" s="143" t="str">
        <f>IF(OR('Population Interactions'!D8="y",ISNUMBER('Population Interactions'!D8)),"N.A.","")</f>
        <v/>
      </c>
      <c r="E90" s="143" t="str">
        <f>IF(OR('Population Interactions'!D8="y",ISNUMBER('Population Interactions'!D8)),IF(SUMPRODUCT(--(G90:Y90&lt;&gt;""))=0,IF(ISNUMBER('Population Interactions'!D8),'Population Interactions'!D8,1),"N.A."),"")</f>
        <v/>
      </c>
      <c r="F90" s="48" t="str">
        <f>IF(OR('Population Interactions'!D8="y",ISNUMBER('Population Interactions'!D8)),"OR","")</f>
        <v/>
      </c>
    </row>
    <row r="91" spans="1:6" x14ac:dyDescent="0.25">
      <c r="A91" s="48" t="str">
        <f>IF(NOT(OR('Population Interactions'!E8="y",ISNUMBER('Population Interactions'!E8))),"...",'Population Definitions'!$B$8)</f>
        <v>...</v>
      </c>
      <c r="B91" s="1" t="str">
        <f t="shared" si="1"/>
        <v/>
      </c>
      <c r="C91" s="48" t="str">
        <f>IF(NOT(OR('Population Interactions'!E8="y",ISNUMBER('Population Interactions'!E8))),"",'Population Definitions'!$B$5)</f>
        <v/>
      </c>
      <c r="D91" s="143" t="str">
        <f>IF(OR('Population Interactions'!E8="y",ISNUMBER('Population Interactions'!E8)),"N.A.","")</f>
        <v/>
      </c>
      <c r="E91" s="143" t="str">
        <f>IF(OR('Population Interactions'!E8="y",ISNUMBER('Population Interactions'!E8)),IF(SUMPRODUCT(--(G91:Y91&lt;&gt;""))=0,IF(ISNUMBER('Population Interactions'!E8),'Population Interactions'!E8,1),"N.A."),"")</f>
        <v/>
      </c>
      <c r="F91" s="48" t="str">
        <f>IF(OR('Population Interactions'!E8="y",ISNUMBER('Population Interactions'!E8)),"OR","")</f>
        <v/>
      </c>
    </row>
    <row r="92" spans="1:6" x14ac:dyDescent="0.25">
      <c r="A92" s="48" t="str">
        <f>IF(NOT(OR('Population Interactions'!F8="y",ISNUMBER('Population Interactions'!F8))),"...",'Population Definitions'!$B$8)</f>
        <v>...</v>
      </c>
      <c r="B92" s="1" t="str">
        <f t="shared" si="1"/>
        <v/>
      </c>
      <c r="C92" s="48" t="str">
        <f>IF(NOT(OR('Population Interactions'!F8="y",ISNUMBER('Population Interactions'!F8))),"",'Population Definitions'!$B$6)</f>
        <v/>
      </c>
      <c r="D92" s="143" t="str">
        <f>IF(OR('Population Interactions'!F8="y",ISNUMBER('Population Interactions'!F8)),"N.A.","")</f>
        <v/>
      </c>
      <c r="E92" s="143" t="str">
        <f>IF(OR('Population Interactions'!F8="y",ISNUMBER('Population Interactions'!F8)),IF(SUMPRODUCT(--(G92:Y92&lt;&gt;""))=0,IF(ISNUMBER('Population Interactions'!F8),'Population Interactions'!F8,1),"N.A."),"")</f>
        <v/>
      </c>
      <c r="F92" s="48" t="str">
        <f>IF(OR('Population Interactions'!F8="y",ISNUMBER('Population Interactions'!F8)),"OR","")</f>
        <v/>
      </c>
    </row>
    <row r="93" spans="1:6" x14ac:dyDescent="0.25">
      <c r="A93" s="48" t="str">
        <f>IF(NOT(OR('Population Interactions'!G8="y",ISNUMBER('Population Interactions'!G8))),"...",'Population Definitions'!$B$8)</f>
        <v>...</v>
      </c>
      <c r="B93" s="1" t="str">
        <f t="shared" si="1"/>
        <v/>
      </c>
      <c r="C93" s="48" t="str">
        <f>IF(NOT(OR('Population Interactions'!G8="y",ISNUMBER('Population Interactions'!G8))),"",'Population Definitions'!$B$7)</f>
        <v/>
      </c>
      <c r="D93" s="143" t="str">
        <f>IF(OR('Population Interactions'!G8="y",ISNUMBER('Population Interactions'!G8)),"N.A.","")</f>
        <v/>
      </c>
      <c r="E93" s="143" t="str">
        <f>IF(OR('Population Interactions'!G8="y",ISNUMBER('Population Interactions'!G8)),IF(SUMPRODUCT(--(G93:Y93&lt;&gt;""))=0,IF(ISNUMBER('Population Interactions'!G8),'Population Interactions'!G8,1),"N.A."),"")</f>
        <v/>
      </c>
      <c r="F93" s="48" t="str">
        <f>IF(OR('Population Interactions'!G8="y",ISNUMBER('Population Interactions'!G8)),"OR","")</f>
        <v/>
      </c>
    </row>
    <row r="94" spans="1:6" x14ac:dyDescent="0.25">
      <c r="A94" s="48" t="str">
        <f>IF(NOT(OR('Population Interactions'!H8="y",ISNUMBER('Population Interactions'!H8))),"...",'Population Definitions'!$B$8)</f>
        <v>Prisoners</v>
      </c>
      <c r="B94" s="1" t="str">
        <f t="shared" si="1"/>
        <v>---&gt;</v>
      </c>
      <c r="C94" s="48" t="str">
        <f>IF(NOT(OR('Population Interactions'!H8="y",ISNUMBER('Population Interactions'!H8))),"",'Population Definitions'!$B$8)</f>
        <v>Prisoners</v>
      </c>
      <c r="D94" s="143" t="str">
        <f>IF(OR('Population Interactions'!H8="y",ISNUMBER('Population Interactions'!H8)),"N.A.","")</f>
        <v>N.A.</v>
      </c>
      <c r="E94" s="143">
        <f>IF(OR('Population Interactions'!H8="y",ISNUMBER('Population Interactions'!H8)),IF(SUMPRODUCT(--(G94:Y94&lt;&gt;""))=0,IF(ISNUMBER('Population Interactions'!H8),'Population Interactions'!H8,1),"N.A."),"")</f>
        <v>1</v>
      </c>
      <c r="F94" s="48" t="str">
        <f>IF(OR('Population Interactions'!H8="y",ISNUMBER('Population Interactions'!H8)),"OR","")</f>
        <v>OR</v>
      </c>
    </row>
    <row r="95" spans="1:6" x14ac:dyDescent="0.25">
      <c r="A95" s="48" t="str">
        <f>IF(NOT(OR('Population Interactions'!I8="y",ISNUMBER('Population Interactions'!I8))),"...",'Population Definitions'!$B$8)</f>
        <v>Prisoners</v>
      </c>
      <c r="B95" s="1" t="str">
        <f t="shared" si="1"/>
        <v>---&gt;</v>
      </c>
      <c r="C95" s="48" t="str">
        <f>IF(NOT(OR('Population Interactions'!I8="y",ISNUMBER('Population Interactions'!I8))),"",'Population Definitions'!$B$9)</f>
        <v>PLHIV Prisoners</v>
      </c>
      <c r="D95" s="143" t="str">
        <f>IF(OR('Population Interactions'!I8="y",ISNUMBER('Population Interactions'!I8)),"N.A.","")</f>
        <v>N.A.</v>
      </c>
      <c r="E95" s="143">
        <f>IF(OR('Population Interactions'!I8="y",ISNUMBER('Population Interactions'!I8)),IF(SUMPRODUCT(--(G95:Y95&lt;&gt;""))=0,IF(ISNUMBER('Population Interactions'!I8),'Population Interactions'!I8,1),"N.A."),"")</f>
        <v>1</v>
      </c>
      <c r="F95" s="48" t="str">
        <f>IF(OR('Population Interactions'!I8="y",ISNUMBER('Population Interactions'!I8)),"OR","")</f>
        <v>OR</v>
      </c>
    </row>
    <row r="96" spans="1:6" x14ac:dyDescent="0.25">
      <c r="A96" s="48" t="str">
        <f>IF(NOT(OR('Population Interactions'!J8="y",ISNUMBER('Population Interactions'!J8))),"...",'Population Definitions'!$B$8)</f>
        <v>...</v>
      </c>
      <c r="B96" s="1" t="str">
        <f t="shared" si="1"/>
        <v/>
      </c>
      <c r="C96" s="48" t="str">
        <f>IF(NOT(OR('Population Interactions'!J8="y",ISNUMBER('Population Interactions'!J8))),"",'Population Definitions'!$B$10)</f>
        <v/>
      </c>
      <c r="D96" s="143" t="str">
        <f>IF(OR('Population Interactions'!J8="y",ISNUMBER('Population Interactions'!J8)),"N.A.","")</f>
        <v/>
      </c>
      <c r="E96" s="143" t="str">
        <f>IF(OR('Population Interactions'!J8="y",ISNUMBER('Population Interactions'!J8)),IF(SUMPRODUCT(--(G96:Y96&lt;&gt;""))=0,IF(ISNUMBER('Population Interactions'!J8),'Population Interactions'!J8,1),"N.A."),"")</f>
        <v/>
      </c>
      <c r="F96" s="48" t="str">
        <f>IF(OR('Population Interactions'!J8="y",ISNUMBER('Population Interactions'!J8)),"OR","")</f>
        <v/>
      </c>
    </row>
    <row r="97" spans="1:6" x14ac:dyDescent="0.25">
      <c r="A97" s="48" t="str">
        <f>IF(NOT(OR('Population Interactions'!K8="y",ISNUMBER('Population Interactions'!K8))),"...",'Population Definitions'!$B$8)</f>
        <v>...</v>
      </c>
      <c r="B97" s="1" t="str">
        <f t="shared" si="1"/>
        <v/>
      </c>
      <c r="C97" s="48" t="str">
        <f>IF(NOT(OR('Population Interactions'!K8="y",ISNUMBER('Population Interactions'!K8))),"",'Population Definitions'!$B$11)</f>
        <v/>
      </c>
      <c r="D97" s="143" t="str">
        <f>IF(OR('Population Interactions'!K8="y",ISNUMBER('Population Interactions'!K8)),"N.A.","")</f>
        <v/>
      </c>
      <c r="E97" s="143" t="str">
        <f>IF(OR('Population Interactions'!K8="y",ISNUMBER('Population Interactions'!K8)),IF(SUMPRODUCT(--(G97:Y97&lt;&gt;""))=0,IF(ISNUMBER('Population Interactions'!K8),'Population Interactions'!K8,1),"N.A."),"")</f>
        <v/>
      </c>
      <c r="F97" s="48" t="str">
        <f>IF(OR('Population Interactions'!K8="y",ISNUMBER('Population Interactions'!K8)),"OR","")</f>
        <v/>
      </c>
    </row>
    <row r="98" spans="1:6" x14ac:dyDescent="0.25">
      <c r="A98" s="48" t="str">
        <f>IF(NOT(OR('Population Interactions'!L8="y",ISNUMBER('Population Interactions'!L8))),"...",'Population Definitions'!$B$8)</f>
        <v>...</v>
      </c>
      <c r="B98" s="1" t="str">
        <f t="shared" si="1"/>
        <v/>
      </c>
      <c r="C98" s="48" t="str">
        <f>IF(NOT(OR('Population Interactions'!L8="y",ISNUMBER('Population Interactions'!L8))),"",'Population Definitions'!$B$12)</f>
        <v/>
      </c>
      <c r="D98" s="143" t="str">
        <f>IF(OR('Population Interactions'!L8="y",ISNUMBER('Population Interactions'!L8)),"N.A.","")</f>
        <v/>
      </c>
      <c r="E98" s="143" t="str">
        <f>IF(OR('Population Interactions'!L8="y",ISNUMBER('Population Interactions'!L8)),IF(SUMPRODUCT(--(G98:Y98&lt;&gt;""))=0,IF(ISNUMBER('Population Interactions'!L8),'Population Interactions'!L8,1),"N.A."),"")</f>
        <v/>
      </c>
      <c r="F98" s="48" t="str">
        <f>IF(OR('Population Interactions'!L8="y",ISNUMBER('Population Interactions'!L8)),"OR","")</f>
        <v/>
      </c>
    </row>
    <row r="99" spans="1:6" x14ac:dyDescent="0.25">
      <c r="A99" s="48" t="str">
        <f>IF(NOT(OR('Population Interactions'!M8="y",ISNUMBER('Population Interactions'!M8))),"...",'Population Definitions'!$B$8)</f>
        <v>...</v>
      </c>
      <c r="B99" s="1" t="str">
        <f t="shared" si="1"/>
        <v/>
      </c>
      <c r="C99" s="48" t="str">
        <f>IF(NOT(OR('Population Interactions'!M8="y",ISNUMBER('Population Interactions'!M8))),"",'Population Definitions'!$B$13)</f>
        <v/>
      </c>
      <c r="D99" s="143" t="str">
        <f>IF(OR('Population Interactions'!M8="y",ISNUMBER('Population Interactions'!M8)),"N.A.","")</f>
        <v/>
      </c>
      <c r="E99" s="143" t="str">
        <f>IF(OR('Population Interactions'!M8="y",ISNUMBER('Population Interactions'!M8)),IF(SUMPRODUCT(--(G99:Y99&lt;&gt;""))=0,IF(ISNUMBER('Population Interactions'!M8),'Population Interactions'!M8,1),"N.A."),"")</f>
        <v/>
      </c>
      <c r="F99" s="48" t="str">
        <f>IF(OR('Population Interactions'!M8="y",ISNUMBER('Population Interactions'!M8)),"OR","")</f>
        <v/>
      </c>
    </row>
    <row r="100" spans="1:6" x14ac:dyDescent="0.25">
      <c r="A100" s="48" t="str">
        <f>IF(NOT(OR('Population Interactions'!B9="y",ISNUMBER('Population Interactions'!B9))),"...",'Population Definitions'!$B$9)</f>
        <v>...</v>
      </c>
      <c r="B100" s="1" t="str">
        <f t="shared" si="1"/>
        <v/>
      </c>
      <c r="C100" s="48" t="str">
        <f>IF(NOT(OR('Population Interactions'!B9="y",ISNUMBER('Population Interactions'!B9))),"",'Population Definitions'!$B$2)</f>
        <v/>
      </c>
      <c r="D100" s="143" t="str">
        <f>IF(OR('Population Interactions'!B9="y",ISNUMBER('Population Interactions'!B9)),"N.A.","")</f>
        <v/>
      </c>
      <c r="E100" s="143" t="str">
        <f>IF(OR('Population Interactions'!B9="y",ISNUMBER('Population Interactions'!B9)),IF(SUMPRODUCT(--(G100:Y100&lt;&gt;""))=0,IF(ISNUMBER('Population Interactions'!B9),'Population Interactions'!B9,1),"N.A."),"")</f>
        <v/>
      </c>
      <c r="F100" s="48" t="str">
        <f>IF(OR('Population Interactions'!B9="y",ISNUMBER('Population Interactions'!B9)),"OR","")</f>
        <v/>
      </c>
    </row>
    <row r="101" spans="1:6" x14ac:dyDescent="0.25">
      <c r="A101" s="48" t="str">
        <f>IF(NOT(OR('Population Interactions'!C9="y",ISNUMBER('Population Interactions'!C9))),"...",'Population Definitions'!$B$9)</f>
        <v>...</v>
      </c>
      <c r="B101" s="1" t="str">
        <f t="shared" si="1"/>
        <v/>
      </c>
      <c r="C101" s="48" t="str">
        <f>IF(NOT(OR('Population Interactions'!C9="y",ISNUMBER('Population Interactions'!C9))),"",'Population Definitions'!$B$3)</f>
        <v/>
      </c>
      <c r="D101" s="143" t="str">
        <f>IF(OR('Population Interactions'!C9="y",ISNUMBER('Population Interactions'!C9)),"N.A.","")</f>
        <v/>
      </c>
      <c r="E101" s="143" t="str">
        <f>IF(OR('Population Interactions'!C9="y",ISNUMBER('Population Interactions'!C9)),IF(SUMPRODUCT(--(G101:Y101&lt;&gt;""))=0,IF(ISNUMBER('Population Interactions'!C9),'Population Interactions'!C9,1),"N.A."),"")</f>
        <v/>
      </c>
      <c r="F101" s="48" t="str">
        <f>IF(OR('Population Interactions'!C9="y",ISNUMBER('Population Interactions'!C9)),"OR","")</f>
        <v/>
      </c>
    </row>
    <row r="102" spans="1:6" x14ac:dyDescent="0.25">
      <c r="A102" s="48" t="str">
        <f>IF(NOT(OR('Population Interactions'!D9="y",ISNUMBER('Population Interactions'!D9))),"...",'Population Definitions'!$B$9)</f>
        <v>...</v>
      </c>
      <c r="B102" s="1" t="str">
        <f t="shared" si="1"/>
        <v/>
      </c>
      <c r="C102" s="48" t="str">
        <f>IF(NOT(OR('Population Interactions'!D9="y",ISNUMBER('Population Interactions'!D9))),"",'Population Definitions'!$B$4)</f>
        <v/>
      </c>
      <c r="D102" s="143" t="str">
        <f>IF(OR('Population Interactions'!D9="y",ISNUMBER('Population Interactions'!D9)),"N.A.","")</f>
        <v/>
      </c>
      <c r="E102" s="143" t="str">
        <f>IF(OR('Population Interactions'!D9="y",ISNUMBER('Population Interactions'!D9)),IF(SUMPRODUCT(--(G102:Y102&lt;&gt;""))=0,IF(ISNUMBER('Population Interactions'!D9),'Population Interactions'!D9,1),"N.A."),"")</f>
        <v/>
      </c>
      <c r="F102" s="48" t="str">
        <f>IF(OR('Population Interactions'!D9="y",ISNUMBER('Population Interactions'!D9)),"OR","")</f>
        <v/>
      </c>
    </row>
    <row r="103" spans="1:6" x14ac:dyDescent="0.25">
      <c r="A103" s="48" t="str">
        <f>IF(NOT(OR('Population Interactions'!E9="y",ISNUMBER('Population Interactions'!E9))),"...",'Population Definitions'!$B$9)</f>
        <v>...</v>
      </c>
      <c r="B103" s="1" t="str">
        <f t="shared" si="1"/>
        <v/>
      </c>
      <c r="C103" s="48" t="str">
        <f>IF(NOT(OR('Population Interactions'!E9="y",ISNUMBER('Population Interactions'!E9))),"",'Population Definitions'!$B$5)</f>
        <v/>
      </c>
      <c r="D103" s="143" t="str">
        <f>IF(OR('Population Interactions'!E9="y",ISNUMBER('Population Interactions'!E9)),"N.A.","")</f>
        <v/>
      </c>
      <c r="E103" s="143" t="str">
        <f>IF(OR('Population Interactions'!E9="y",ISNUMBER('Population Interactions'!E9)),IF(SUMPRODUCT(--(G103:Y103&lt;&gt;""))=0,IF(ISNUMBER('Population Interactions'!E9),'Population Interactions'!E9,1),"N.A."),"")</f>
        <v/>
      </c>
      <c r="F103" s="48" t="str">
        <f>IF(OR('Population Interactions'!E9="y",ISNUMBER('Population Interactions'!E9)),"OR","")</f>
        <v/>
      </c>
    </row>
    <row r="104" spans="1:6" x14ac:dyDescent="0.25">
      <c r="A104" s="48" t="str">
        <f>IF(NOT(OR('Population Interactions'!F9="y",ISNUMBER('Population Interactions'!F9))),"...",'Population Definitions'!$B$9)</f>
        <v>...</v>
      </c>
      <c r="B104" s="1" t="str">
        <f t="shared" si="1"/>
        <v/>
      </c>
      <c r="C104" s="48" t="str">
        <f>IF(NOT(OR('Population Interactions'!F9="y",ISNUMBER('Population Interactions'!F9))),"",'Population Definitions'!$B$6)</f>
        <v/>
      </c>
      <c r="D104" s="143" t="str">
        <f>IF(OR('Population Interactions'!F9="y",ISNUMBER('Population Interactions'!F9)),"N.A.","")</f>
        <v/>
      </c>
      <c r="E104" s="143" t="str">
        <f>IF(OR('Population Interactions'!F9="y",ISNUMBER('Population Interactions'!F9)),IF(SUMPRODUCT(--(G104:Y104&lt;&gt;""))=0,IF(ISNUMBER('Population Interactions'!F9),'Population Interactions'!F9,1),"N.A."),"")</f>
        <v/>
      </c>
      <c r="F104" s="48" t="str">
        <f>IF(OR('Population Interactions'!F9="y",ISNUMBER('Population Interactions'!F9)),"OR","")</f>
        <v/>
      </c>
    </row>
    <row r="105" spans="1:6" x14ac:dyDescent="0.25">
      <c r="A105" s="48" t="str">
        <f>IF(NOT(OR('Population Interactions'!G9="y",ISNUMBER('Population Interactions'!G9))),"...",'Population Definitions'!$B$9)</f>
        <v>...</v>
      </c>
      <c r="B105" s="1" t="str">
        <f t="shared" si="1"/>
        <v/>
      </c>
      <c r="C105" s="48" t="str">
        <f>IF(NOT(OR('Population Interactions'!G9="y",ISNUMBER('Population Interactions'!G9))),"",'Population Definitions'!$B$7)</f>
        <v/>
      </c>
      <c r="D105" s="143" t="str">
        <f>IF(OR('Population Interactions'!G9="y",ISNUMBER('Population Interactions'!G9)),"N.A.","")</f>
        <v/>
      </c>
      <c r="E105" s="143" t="str">
        <f>IF(OR('Population Interactions'!G9="y",ISNUMBER('Population Interactions'!G9)),IF(SUMPRODUCT(--(G105:Y105&lt;&gt;""))=0,IF(ISNUMBER('Population Interactions'!G9),'Population Interactions'!G9,1),"N.A."),"")</f>
        <v/>
      </c>
      <c r="F105" s="48" t="str">
        <f>IF(OR('Population Interactions'!G9="y",ISNUMBER('Population Interactions'!G9)),"OR","")</f>
        <v/>
      </c>
    </row>
    <row r="106" spans="1:6" x14ac:dyDescent="0.25">
      <c r="A106" s="48" t="str">
        <f>IF(NOT(OR('Population Interactions'!H9="y",ISNUMBER('Population Interactions'!H9))),"...",'Population Definitions'!$B$9)</f>
        <v>PLHIV Prisoners</v>
      </c>
      <c r="B106" s="1" t="str">
        <f t="shared" si="1"/>
        <v>---&gt;</v>
      </c>
      <c r="C106" s="48" t="str">
        <f>IF(NOT(OR('Population Interactions'!H9="y",ISNUMBER('Population Interactions'!H9))),"",'Population Definitions'!$B$8)</f>
        <v>Prisoners</v>
      </c>
      <c r="D106" s="143" t="str">
        <f>IF(OR('Population Interactions'!H9="y",ISNUMBER('Population Interactions'!H9)),"N.A.","")</f>
        <v>N.A.</v>
      </c>
      <c r="E106" s="143">
        <f>IF(OR('Population Interactions'!H9="y",ISNUMBER('Population Interactions'!H9)),IF(SUMPRODUCT(--(G106:Y106&lt;&gt;""))=0,IF(ISNUMBER('Population Interactions'!H9),'Population Interactions'!H9,1),"N.A."),"")</f>
        <v>1</v>
      </c>
      <c r="F106" s="48" t="str">
        <f>IF(OR('Population Interactions'!H9="y",ISNUMBER('Population Interactions'!H9)),"OR","")</f>
        <v>OR</v>
      </c>
    </row>
    <row r="107" spans="1:6" x14ac:dyDescent="0.25">
      <c r="A107" s="48" t="str">
        <f>IF(NOT(OR('Population Interactions'!I9="y",ISNUMBER('Population Interactions'!I9))),"...",'Population Definitions'!$B$9)</f>
        <v>PLHIV Prisoners</v>
      </c>
      <c r="B107" s="1" t="str">
        <f t="shared" si="1"/>
        <v>---&gt;</v>
      </c>
      <c r="C107" s="48" t="str">
        <f>IF(NOT(OR('Population Interactions'!I9="y",ISNUMBER('Population Interactions'!I9))),"",'Population Definitions'!$B$9)</f>
        <v>PLHIV Prisoners</v>
      </c>
      <c r="D107" s="143" t="str">
        <f>IF(OR('Population Interactions'!I9="y",ISNUMBER('Population Interactions'!I9)),"N.A.","")</f>
        <v>N.A.</v>
      </c>
      <c r="E107" s="143">
        <f>IF(OR('Population Interactions'!I9="y",ISNUMBER('Population Interactions'!I9)),IF(SUMPRODUCT(--(G107:Y107&lt;&gt;""))=0,IF(ISNUMBER('Population Interactions'!I9),'Population Interactions'!I9,1),"N.A."),"")</f>
        <v>1</v>
      </c>
      <c r="F107" s="48" t="str">
        <f>IF(OR('Population Interactions'!I9="y",ISNUMBER('Population Interactions'!I9)),"OR","")</f>
        <v>OR</v>
      </c>
    </row>
    <row r="108" spans="1:6" x14ac:dyDescent="0.25">
      <c r="A108" s="48" t="str">
        <f>IF(NOT(OR('Population Interactions'!J9="y",ISNUMBER('Population Interactions'!J9))),"...",'Population Definitions'!$B$9)</f>
        <v>...</v>
      </c>
      <c r="B108" s="1" t="str">
        <f t="shared" si="1"/>
        <v/>
      </c>
      <c r="C108" s="48" t="str">
        <f>IF(NOT(OR('Population Interactions'!J9="y",ISNUMBER('Population Interactions'!J9))),"",'Population Definitions'!$B$10)</f>
        <v/>
      </c>
      <c r="D108" s="143" t="str">
        <f>IF(OR('Population Interactions'!J9="y",ISNUMBER('Population Interactions'!J9)),"N.A.","")</f>
        <v/>
      </c>
      <c r="E108" s="143" t="str">
        <f>IF(OR('Population Interactions'!J9="y",ISNUMBER('Population Interactions'!J9)),IF(SUMPRODUCT(--(G108:Y108&lt;&gt;""))=0,IF(ISNUMBER('Population Interactions'!J9),'Population Interactions'!J9,1),"N.A."),"")</f>
        <v/>
      </c>
      <c r="F108" s="48" t="str">
        <f>IF(OR('Population Interactions'!J9="y",ISNUMBER('Population Interactions'!J9)),"OR","")</f>
        <v/>
      </c>
    </row>
    <row r="109" spans="1:6" x14ac:dyDescent="0.25">
      <c r="A109" s="48" t="str">
        <f>IF(NOT(OR('Population Interactions'!K9="y",ISNUMBER('Population Interactions'!K9))),"...",'Population Definitions'!$B$9)</f>
        <v>...</v>
      </c>
      <c r="B109" s="1" t="str">
        <f t="shared" si="1"/>
        <v/>
      </c>
      <c r="C109" s="48" t="str">
        <f>IF(NOT(OR('Population Interactions'!K9="y",ISNUMBER('Population Interactions'!K9))),"",'Population Definitions'!$B$11)</f>
        <v/>
      </c>
      <c r="D109" s="143" t="str">
        <f>IF(OR('Population Interactions'!K9="y",ISNUMBER('Population Interactions'!K9)),"N.A.","")</f>
        <v/>
      </c>
      <c r="E109" s="143" t="str">
        <f>IF(OR('Population Interactions'!K9="y",ISNUMBER('Population Interactions'!K9)),IF(SUMPRODUCT(--(G109:Y109&lt;&gt;""))=0,IF(ISNUMBER('Population Interactions'!K9),'Population Interactions'!K9,1),"N.A."),"")</f>
        <v/>
      </c>
      <c r="F109" s="48" t="str">
        <f>IF(OR('Population Interactions'!K9="y",ISNUMBER('Population Interactions'!K9)),"OR","")</f>
        <v/>
      </c>
    </row>
    <row r="110" spans="1:6" x14ac:dyDescent="0.25">
      <c r="A110" s="48" t="str">
        <f>IF(NOT(OR('Population Interactions'!L9="y",ISNUMBER('Population Interactions'!L9))),"...",'Population Definitions'!$B$9)</f>
        <v>...</v>
      </c>
      <c r="B110" s="1" t="str">
        <f t="shared" si="1"/>
        <v/>
      </c>
      <c r="C110" s="48" t="str">
        <f>IF(NOT(OR('Population Interactions'!L9="y",ISNUMBER('Population Interactions'!L9))),"",'Population Definitions'!$B$12)</f>
        <v/>
      </c>
      <c r="D110" s="143" t="str">
        <f>IF(OR('Population Interactions'!L9="y",ISNUMBER('Population Interactions'!L9)),"N.A.","")</f>
        <v/>
      </c>
      <c r="E110" s="143" t="str">
        <f>IF(OR('Population Interactions'!L9="y",ISNUMBER('Population Interactions'!L9)),IF(SUMPRODUCT(--(G110:Y110&lt;&gt;""))=0,IF(ISNUMBER('Population Interactions'!L9),'Population Interactions'!L9,1),"N.A."),"")</f>
        <v/>
      </c>
      <c r="F110" s="48" t="str">
        <f>IF(OR('Population Interactions'!L9="y",ISNUMBER('Population Interactions'!L9)),"OR","")</f>
        <v/>
      </c>
    </row>
    <row r="111" spans="1:6" x14ac:dyDescent="0.25">
      <c r="A111" s="48" t="str">
        <f>IF(NOT(OR('Population Interactions'!M9="y",ISNUMBER('Population Interactions'!M9))),"...",'Population Definitions'!$B$9)</f>
        <v>...</v>
      </c>
      <c r="B111" s="1" t="str">
        <f t="shared" si="1"/>
        <v/>
      </c>
      <c r="C111" s="48" t="str">
        <f>IF(NOT(OR('Population Interactions'!M9="y",ISNUMBER('Population Interactions'!M9))),"",'Population Definitions'!$B$13)</f>
        <v/>
      </c>
      <c r="D111" s="143" t="str">
        <f>IF(OR('Population Interactions'!M9="y",ISNUMBER('Population Interactions'!M9)),"N.A.","")</f>
        <v/>
      </c>
      <c r="E111" s="143" t="str">
        <f>IF(OR('Population Interactions'!M9="y",ISNUMBER('Population Interactions'!M9)),IF(SUMPRODUCT(--(G111:Y111&lt;&gt;""))=0,IF(ISNUMBER('Population Interactions'!M9),'Population Interactions'!M9,1),"N.A."),"")</f>
        <v/>
      </c>
      <c r="F111" s="48" t="str">
        <f>IF(OR('Population Interactions'!M9="y",ISNUMBER('Population Interactions'!M9)),"OR","")</f>
        <v/>
      </c>
    </row>
    <row r="112" spans="1:6" x14ac:dyDescent="0.25">
      <c r="A112" s="48" t="str">
        <f>IF(NOT(OR('Population Interactions'!B10="y",ISNUMBER('Population Interactions'!B10))),"...",'Population Definitions'!$B$10)</f>
        <v>...</v>
      </c>
      <c r="B112" s="1" t="str">
        <f t="shared" si="1"/>
        <v/>
      </c>
      <c r="C112" s="48" t="str">
        <f>IF(NOT(OR('Population Interactions'!B10="y",ISNUMBER('Population Interactions'!B10))),"",'Population Definitions'!$B$2)</f>
        <v/>
      </c>
      <c r="D112" s="143" t="str">
        <f>IF(OR('Population Interactions'!B10="y",ISNUMBER('Population Interactions'!B10)),"N.A.","")</f>
        <v/>
      </c>
      <c r="E112" s="143" t="str">
        <f>IF(OR('Population Interactions'!B10="y",ISNUMBER('Population Interactions'!B10)),IF(SUMPRODUCT(--(G112:Y112&lt;&gt;""))=0,IF(ISNUMBER('Population Interactions'!B10),'Population Interactions'!B10,1),"N.A."),"")</f>
        <v/>
      </c>
      <c r="F112" s="48" t="str">
        <f>IF(OR('Population Interactions'!B10="y",ISNUMBER('Population Interactions'!B10)),"OR","")</f>
        <v/>
      </c>
    </row>
    <row r="113" spans="1:6" x14ac:dyDescent="0.25">
      <c r="A113" s="48" t="str">
        <f>IF(NOT(OR('Population Interactions'!C10="y",ISNUMBER('Population Interactions'!C10))),"...",'Population Definitions'!$B$10)</f>
        <v>...</v>
      </c>
      <c r="B113" s="1" t="str">
        <f t="shared" si="1"/>
        <v/>
      </c>
      <c r="C113" s="48" t="str">
        <f>IF(NOT(OR('Population Interactions'!C10="y",ISNUMBER('Population Interactions'!C10))),"",'Population Definitions'!$B$3)</f>
        <v/>
      </c>
      <c r="D113" s="143" t="str">
        <f>IF(OR('Population Interactions'!C10="y",ISNUMBER('Population Interactions'!C10)),"N.A.","")</f>
        <v/>
      </c>
      <c r="E113" s="143" t="str">
        <f>IF(OR('Population Interactions'!C10="y",ISNUMBER('Population Interactions'!C10)),IF(SUMPRODUCT(--(G113:Y113&lt;&gt;""))=0,IF(ISNUMBER('Population Interactions'!C10),'Population Interactions'!C10,1),"N.A."),"")</f>
        <v/>
      </c>
      <c r="F113" s="48" t="str">
        <f>IF(OR('Population Interactions'!C10="y",ISNUMBER('Population Interactions'!C10)),"OR","")</f>
        <v/>
      </c>
    </row>
    <row r="114" spans="1:6" x14ac:dyDescent="0.25">
      <c r="A114" s="48" t="str">
        <f>IF(NOT(OR('Population Interactions'!D10="y",ISNUMBER('Population Interactions'!D10))),"...",'Population Definitions'!$B$10)</f>
        <v>Health Care Workers</v>
      </c>
      <c r="B114" s="1" t="str">
        <f t="shared" si="1"/>
        <v>---&gt;</v>
      </c>
      <c r="C114" s="48" t="str">
        <f>IF(NOT(OR('Population Interactions'!D10="y",ISNUMBER('Population Interactions'!D10))),"",'Population Definitions'!$B$4)</f>
        <v>Gen 15-64</v>
      </c>
      <c r="D114" s="143" t="str">
        <f>IF(OR('Population Interactions'!D10="y",ISNUMBER('Population Interactions'!D10)),"N.A.","")</f>
        <v>N.A.</v>
      </c>
      <c r="E114" s="143">
        <f>IF(OR('Population Interactions'!D10="y",ISNUMBER('Population Interactions'!D10)),IF(SUMPRODUCT(--(G114:Y114&lt;&gt;""))=0,IF(ISNUMBER('Population Interactions'!D10),'Population Interactions'!D10,1),"N.A."),"")</f>
        <v>1</v>
      </c>
      <c r="F114" s="48" t="str">
        <f>IF(OR('Population Interactions'!D10="y",ISNUMBER('Population Interactions'!D10)),"OR","")</f>
        <v>OR</v>
      </c>
    </row>
    <row r="115" spans="1:6" x14ac:dyDescent="0.25">
      <c r="A115" s="48" t="str">
        <f>IF(NOT(OR('Population Interactions'!E10="y",ISNUMBER('Population Interactions'!E10))),"...",'Population Definitions'!$B$10)</f>
        <v>Health Care Workers</v>
      </c>
      <c r="B115" s="1" t="str">
        <f t="shared" si="1"/>
        <v>---&gt;</v>
      </c>
      <c r="C115" s="48" t="str">
        <f>IF(NOT(OR('Population Interactions'!E10="y",ISNUMBER('Population Interactions'!E10))),"",'Population Definitions'!$B$5)</f>
        <v>Gen 65+</v>
      </c>
      <c r="D115" s="143" t="str">
        <f>IF(OR('Population Interactions'!E10="y",ISNUMBER('Population Interactions'!E10)),"N.A.","")</f>
        <v>N.A.</v>
      </c>
      <c r="E115" s="143">
        <f>IF(OR('Population Interactions'!E10="y",ISNUMBER('Population Interactions'!E10)),IF(SUMPRODUCT(--(G115:Y115&lt;&gt;""))=0,IF(ISNUMBER('Population Interactions'!E10),'Population Interactions'!E10,1),"N.A."),"")</f>
        <v>3</v>
      </c>
      <c r="F115" s="48" t="str">
        <f>IF(OR('Population Interactions'!E10="y",ISNUMBER('Population Interactions'!E10)),"OR","")</f>
        <v>OR</v>
      </c>
    </row>
    <row r="116" spans="1:6" x14ac:dyDescent="0.25">
      <c r="A116" s="48" t="str">
        <f>IF(NOT(OR('Population Interactions'!F10="y",ISNUMBER('Population Interactions'!F10))),"...",'Population Definitions'!$B$10)</f>
        <v>Health Care Workers</v>
      </c>
      <c r="B116" s="1" t="str">
        <f t="shared" si="1"/>
        <v>---&gt;</v>
      </c>
      <c r="C116" s="48" t="str">
        <f>IF(NOT(OR('Population Interactions'!F10="y",ISNUMBER('Population Interactions'!F10))),"",'Population Definitions'!$B$6)</f>
        <v>PLHIV 15-64</v>
      </c>
      <c r="D116" s="143" t="str">
        <f>IF(OR('Population Interactions'!F10="y",ISNUMBER('Population Interactions'!F10)),"N.A.","")</f>
        <v>N.A.</v>
      </c>
      <c r="E116" s="143">
        <f>IF(OR('Population Interactions'!F10="y",ISNUMBER('Population Interactions'!F10)),IF(SUMPRODUCT(--(G116:Y116&lt;&gt;""))=0,IF(ISNUMBER('Population Interactions'!F10),'Population Interactions'!F10,1),"N.A."),"")</f>
        <v>5</v>
      </c>
      <c r="F116" s="48" t="str">
        <f>IF(OR('Population Interactions'!F10="y",ISNUMBER('Population Interactions'!F10)),"OR","")</f>
        <v>OR</v>
      </c>
    </row>
    <row r="117" spans="1:6" x14ac:dyDescent="0.25">
      <c r="A117" s="48" t="str">
        <f>IF(NOT(OR('Population Interactions'!G10="y",ISNUMBER('Population Interactions'!G10))),"...",'Population Definitions'!$B$10)</f>
        <v>Health Care Workers</v>
      </c>
      <c r="B117" s="1" t="str">
        <f t="shared" si="1"/>
        <v>---&gt;</v>
      </c>
      <c r="C117" s="48" t="str">
        <f>IF(NOT(OR('Population Interactions'!G10="y",ISNUMBER('Population Interactions'!G10))),"",'Population Definitions'!$B$7)</f>
        <v>PLHIV 65+</v>
      </c>
      <c r="D117" s="143" t="str">
        <f>IF(OR('Population Interactions'!G10="y",ISNUMBER('Population Interactions'!G10)),"N.A.","")</f>
        <v>N.A.</v>
      </c>
      <c r="E117" s="143">
        <f>IF(OR('Population Interactions'!G10="y",ISNUMBER('Population Interactions'!G10)),IF(SUMPRODUCT(--(G117:Y117&lt;&gt;""))=0,IF(ISNUMBER('Population Interactions'!G10),'Population Interactions'!G10,1),"N.A."),"")</f>
        <v>5</v>
      </c>
      <c r="F117" s="48" t="str">
        <f>IF(OR('Population Interactions'!G10="y",ISNUMBER('Population Interactions'!G10)),"OR","")</f>
        <v>OR</v>
      </c>
    </row>
    <row r="118" spans="1:6" x14ac:dyDescent="0.25">
      <c r="A118" s="48" t="str">
        <f>IF(NOT(OR('Population Interactions'!H10="y",ISNUMBER('Population Interactions'!H10))),"...",'Population Definitions'!$B$10)</f>
        <v>...</v>
      </c>
      <c r="B118" s="1" t="str">
        <f t="shared" si="1"/>
        <v/>
      </c>
      <c r="C118" s="48" t="str">
        <f>IF(NOT(OR('Population Interactions'!H10="y",ISNUMBER('Population Interactions'!H10))),"",'Population Definitions'!$B$8)</f>
        <v/>
      </c>
      <c r="D118" s="143" t="str">
        <f>IF(OR('Population Interactions'!H10="y",ISNUMBER('Population Interactions'!H10)),"N.A.","")</f>
        <v/>
      </c>
      <c r="E118" s="143" t="str">
        <f>IF(OR('Population Interactions'!H10="y",ISNUMBER('Population Interactions'!H10)),IF(SUMPRODUCT(--(G118:Y118&lt;&gt;""))=0,IF(ISNUMBER('Population Interactions'!H10),'Population Interactions'!H10,1),"N.A."),"")</f>
        <v/>
      </c>
      <c r="F118" s="48" t="str">
        <f>IF(OR('Population Interactions'!H10="y",ISNUMBER('Population Interactions'!H10)),"OR","")</f>
        <v/>
      </c>
    </row>
    <row r="119" spans="1:6" x14ac:dyDescent="0.25">
      <c r="A119" s="48" t="str">
        <f>IF(NOT(OR('Population Interactions'!I10="y",ISNUMBER('Population Interactions'!I10))),"...",'Population Definitions'!$B$10)</f>
        <v>...</v>
      </c>
      <c r="B119" s="1" t="str">
        <f t="shared" si="1"/>
        <v/>
      </c>
      <c r="C119" s="48" t="str">
        <f>IF(NOT(OR('Population Interactions'!I10="y",ISNUMBER('Population Interactions'!I10))),"",'Population Definitions'!$B$9)</f>
        <v/>
      </c>
      <c r="D119" s="143" t="str">
        <f>IF(OR('Population Interactions'!I10="y",ISNUMBER('Population Interactions'!I10)),"N.A.","")</f>
        <v/>
      </c>
      <c r="E119" s="143" t="str">
        <f>IF(OR('Population Interactions'!I10="y",ISNUMBER('Population Interactions'!I10)),IF(SUMPRODUCT(--(G119:Y119&lt;&gt;""))=0,IF(ISNUMBER('Population Interactions'!I10),'Population Interactions'!I10,1),"N.A."),"")</f>
        <v/>
      </c>
      <c r="F119" s="48" t="str">
        <f>IF(OR('Population Interactions'!I10="y",ISNUMBER('Population Interactions'!I10)),"OR","")</f>
        <v/>
      </c>
    </row>
    <row r="120" spans="1:6" x14ac:dyDescent="0.25">
      <c r="A120" s="48" t="str">
        <f>IF(NOT(OR('Population Interactions'!J10="y",ISNUMBER('Population Interactions'!J10))),"...",'Population Definitions'!$B$10)</f>
        <v>Health Care Workers</v>
      </c>
      <c r="B120" s="1" t="str">
        <f t="shared" si="1"/>
        <v>---&gt;</v>
      </c>
      <c r="C120" s="48" t="str">
        <f>IF(NOT(OR('Population Interactions'!J10="y",ISNUMBER('Population Interactions'!J10))),"",'Population Definitions'!$B$10)</f>
        <v>Health Care Workers</v>
      </c>
      <c r="D120" s="143" t="str">
        <f>IF(OR('Population Interactions'!J10="y",ISNUMBER('Population Interactions'!J10)),"N.A.","")</f>
        <v>N.A.</v>
      </c>
      <c r="E120" s="143">
        <f>IF(OR('Population Interactions'!J10="y",ISNUMBER('Population Interactions'!J10)),IF(SUMPRODUCT(--(G120:Y120&lt;&gt;""))=0,IF(ISNUMBER('Population Interactions'!J10),'Population Interactions'!J10,1),"N.A."),"")</f>
        <v>10</v>
      </c>
      <c r="F120" s="48" t="str">
        <f>IF(OR('Population Interactions'!J10="y",ISNUMBER('Population Interactions'!J10)),"OR","")</f>
        <v>OR</v>
      </c>
    </row>
    <row r="121" spans="1:6" x14ac:dyDescent="0.25">
      <c r="A121" s="48" t="str">
        <f>IF(NOT(OR('Population Interactions'!K10="y",ISNUMBER('Population Interactions'!K10))),"...",'Population Definitions'!$B$10)</f>
        <v>Health Care Workers</v>
      </c>
      <c r="B121" s="1" t="str">
        <f t="shared" si="1"/>
        <v>---&gt;</v>
      </c>
      <c r="C121" s="48" t="str">
        <f>IF(NOT(OR('Population Interactions'!K10="y",ISNUMBER('Population Interactions'!K10))),"",'Population Definitions'!$B$11)</f>
        <v>PLHIV Health Care Workers</v>
      </c>
      <c r="D121" s="143" t="str">
        <f>IF(OR('Population Interactions'!K10="y",ISNUMBER('Population Interactions'!K10)),"N.A.","")</f>
        <v>N.A.</v>
      </c>
      <c r="E121" s="143">
        <f>IF(OR('Population Interactions'!K10="y",ISNUMBER('Population Interactions'!K10)),IF(SUMPRODUCT(--(G121:Y121&lt;&gt;""))=0,IF(ISNUMBER('Population Interactions'!K10),'Population Interactions'!K10,1),"N.A."),"")</f>
        <v>10</v>
      </c>
      <c r="F121" s="48" t="str">
        <f>IF(OR('Population Interactions'!K10="y",ISNUMBER('Population Interactions'!K10)),"OR","")</f>
        <v>OR</v>
      </c>
    </row>
    <row r="122" spans="1:6" x14ac:dyDescent="0.25">
      <c r="A122" s="48" t="str">
        <f>IF(NOT(OR('Population Interactions'!L10="y",ISNUMBER('Population Interactions'!L10))),"...",'Population Definitions'!$B$10)</f>
        <v>...</v>
      </c>
      <c r="B122" s="1" t="str">
        <f t="shared" si="1"/>
        <v/>
      </c>
      <c r="C122" s="48" t="str">
        <f>IF(NOT(OR('Population Interactions'!L10="y",ISNUMBER('Population Interactions'!L10))),"",'Population Definitions'!$B$12)</f>
        <v/>
      </c>
      <c r="D122" s="143" t="str">
        <f>IF(OR('Population Interactions'!L10="y",ISNUMBER('Population Interactions'!L10)),"N.A.","")</f>
        <v/>
      </c>
      <c r="E122" s="143" t="str">
        <f>IF(OR('Population Interactions'!L10="y",ISNUMBER('Population Interactions'!L10)),IF(SUMPRODUCT(--(G122:Y122&lt;&gt;""))=0,IF(ISNUMBER('Population Interactions'!L10),'Population Interactions'!L10,1),"N.A."),"")</f>
        <v/>
      </c>
      <c r="F122" s="48" t="str">
        <f>IF(OR('Population Interactions'!L10="y",ISNUMBER('Population Interactions'!L10)),"OR","")</f>
        <v/>
      </c>
    </row>
    <row r="123" spans="1:6" x14ac:dyDescent="0.25">
      <c r="A123" s="48" t="str">
        <f>IF(NOT(OR('Population Interactions'!M10="y",ISNUMBER('Population Interactions'!M10))),"...",'Population Definitions'!$B$10)</f>
        <v>...</v>
      </c>
      <c r="B123" s="1" t="str">
        <f t="shared" si="1"/>
        <v/>
      </c>
      <c r="C123" s="48" t="str">
        <f>IF(NOT(OR('Population Interactions'!M10="y",ISNUMBER('Population Interactions'!M10))),"",'Population Definitions'!$B$13)</f>
        <v/>
      </c>
      <c r="D123" s="143" t="str">
        <f>IF(OR('Population Interactions'!M10="y",ISNUMBER('Population Interactions'!M10)),"N.A.","")</f>
        <v/>
      </c>
      <c r="E123" s="143" t="str">
        <f>IF(OR('Population Interactions'!M10="y",ISNUMBER('Population Interactions'!M10)),IF(SUMPRODUCT(--(G123:Y123&lt;&gt;""))=0,IF(ISNUMBER('Population Interactions'!M10),'Population Interactions'!M10,1),"N.A."),"")</f>
        <v/>
      </c>
      <c r="F123" s="48" t="str">
        <f>IF(OR('Population Interactions'!M10="y",ISNUMBER('Population Interactions'!M10)),"OR","")</f>
        <v/>
      </c>
    </row>
    <row r="124" spans="1:6" x14ac:dyDescent="0.25">
      <c r="A124" s="48" t="str">
        <f>IF(NOT(OR('Population Interactions'!B11="y",ISNUMBER('Population Interactions'!B11))),"...",'Population Definitions'!$B$11)</f>
        <v>...</v>
      </c>
      <c r="B124" s="1" t="str">
        <f t="shared" si="1"/>
        <v/>
      </c>
      <c r="C124" s="48" t="str">
        <f>IF(NOT(OR('Population Interactions'!B11="y",ISNUMBER('Population Interactions'!B11))),"",'Population Definitions'!$B$2)</f>
        <v/>
      </c>
      <c r="D124" s="143" t="str">
        <f>IF(OR('Population Interactions'!B11="y",ISNUMBER('Population Interactions'!B11)),"N.A.","")</f>
        <v/>
      </c>
      <c r="E124" s="143" t="str">
        <f>IF(OR('Population Interactions'!B11="y",ISNUMBER('Population Interactions'!B11)),IF(SUMPRODUCT(--(G124:Y124&lt;&gt;""))=0,IF(ISNUMBER('Population Interactions'!B11),'Population Interactions'!B11,1),"N.A."),"")</f>
        <v/>
      </c>
      <c r="F124" s="48" t="str">
        <f>IF(OR('Population Interactions'!B11="y",ISNUMBER('Population Interactions'!B11)),"OR","")</f>
        <v/>
      </c>
    </row>
    <row r="125" spans="1:6" x14ac:dyDescent="0.25">
      <c r="A125" s="48" t="str">
        <f>IF(NOT(OR('Population Interactions'!C11="y",ISNUMBER('Population Interactions'!C11))),"...",'Population Definitions'!$B$11)</f>
        <v>...</v>
      </c>
      <c r="B125" s="1" t="str">
        <f t="shared" si="1"/>
        <v/>
      </c>
      <c r="C125" s="48" t="str">
        <f>IF(NOT(OR('Population Interactions'!C11="y",ISNUMBER('Population Interactions'!C11))),"",'Population Definitions'!$B$3)</f>
        <v/>
      </c>
      <c r="D125" s="143" t="str">
        <f>IF(OR('Population Interactions'!C11="y",ISNUMBER('Population Interactions'!C11)),"N.A.","")</f>
        <v/>
      </c>
      <c r="E125" s="143" t="str">
        <f>IF(OR('Population Interactions'!C11="y",ISNUMBER('Population Interactions'!C11)),IF(SUMPRODUCT(--(G125:Y125&lt;&gt;""))=0,IF(ISNUMBER('Population Interactions'!C11),'Population Interactions'!C11,1),"N.A."),"")</f>
        <v/>
      </c>
      <c r="F125" s="48" t="str">
        <f>IF(OR('Population Interactions'!C11="y",ISNUMBER('Population Interactions'!C11)),"OR","")</f>
        <v/>
      </c>
    </row>
    <row r="126" spans="1:6" x14ac:dyDescent="0.25">
      <c r="A126" s="48" t="str">
        <f>IF(NOT(OR('Population Interactions'!D11="y",ISNUMBER('Population Interactions'!D11))),"...",'Population Definitions'!$B$11)</f>
        <v>PLHIV Health Care Workers</v>
      </c>
      <c r="B126" s="1" t="str">
        <f t="shared" si="1"/>
        <v>---&gt;</v>
      </c>
      <c r="C126" s="48" t="str">
        <f>IF(NOT(OR('Population Interactions'!D11="y",ISNUMBER('Population Interactions'!D11))),"",'Population Definitions'!$B$4)</f>
        <v>Gen 15-64</v>
      </c>
      <c r="D126" s="143" t="str">
        <f>IF(OR('Population Interactions'!D11="y",ISNUMBER('Population Interactions'!D11)),"N.A.","")</f>
        <v>N.A.</v>
      </c>
      <c r="E126" s="143">
        <f>IF(OR('Population Interactions'!D11="y",ISNUMBER('Population Interactions'!D11)),IF(SUMPRODUCT(--(G126:Y126&lt;&gt;""))=0,IF(ISNUMBER('Population Interactions'!D11),'Population Interactions'!D11,1),"N.A."),"")</f>
        <v>1</v>
      </c>
      <c r="F126" s="48" t="str">
        <f>IF(OR('Population Interactions'!D11="y",ISNUMBER('Population Interactions'!D11)),"OR","")</f>
        <v>OR</v>
      </c>
    </row>
    <row r="127" spans="1:6" x14ac:dyDescent="0.25">
      <c r="A127" s="48" t="str">
        <f>IF(NOT(OR('Population Interactions'!E11="y",ISNUMBER('Population Interactions'!E11))),"...",'Population Definitions'!$B$11)</f>
        <v>PLHIV Health Care Workers</v>
      </c>
      <c r="B127" s="1" t="str">
        <f t="shared" si="1"/>
        <v>---&gt;</v>
      </c>
      <c r="C127" s="48" t="str">
        <f>IF(NOT(OR('Population Interactions'!E11="y",ISNUMBER('Population Interactions'!E11))),"",'Population Definitions'!$B$5)</f>
        <v>Gen 65+</v>
      </c>
      <c r="D127" s="143" t="str">
        <f>IF(OR('Population Interactions'!E11="y",ISNUMBER('Population Interactions'!E11)),"N.A.","")</f>
        <v>N.A.</v>
      </c>
      <c r="E127" s="143">
        <f>IF(OR('Population Interactions'!E11="y",ISNUMBER('Population Interactions'!E11)),IF(SUMPRODUCT(--(G127:Y127&lt;&gt;""))=0,IF(ISNUMBER('Population Interactions'!E11),'Population Interactions'!E11,1),"N.A."),"")</f>
        <v>3</v>
      </c>
      <c r="F127" s="48" t="str">
        <f>IF(OR('Population Interactions'!E11="y",ISNUMBER('Population Interactions'!E11)),"OR","")</f>
        <v>OR</v>
      </c>
    </row>
    <row r="128" spans="1:6" x14ac:dyDescent="0.25">
      <c r="A128" s="48" t="str">
        <f>IF(NOT(OR('Population Interactions'!F11="y",ISNUMBER('Population Interactions'!F11))),"...",'Population Definitions'!$B$11)</f>
        <v>PLHIV Health Care Workers</v>
      </c>
      <c r="B128" s="1" t="str">
        <f t="shared" si="1"/>
        <v>---&gt;</v>
      </c>
      <c r="C128" s="48" t="str">
        <f>IF(NOT(OR('Population Interactions'!F11="y",ISNUMBER('Population Interactions'!F11))),"",'Population Definitions'!$B$6)</f>
        <v>PLHIV 15-64</v>
      </c>
      <c r="D128" s="143" t="str">
        <f>IF(OR('Population Interactions'!F11="y",ISNUMBER('Population Interactions'!F11)),"N.A.","")</f>
        <v>N.A.</v>
      </c>
      <c r="E128" s="143">
        <f>IF(OR('Population Interactions'!F11="y",ISNUMBER('Population Interactions'!F11)),IF(SUMPRODUCT(--(G128:Y128&lt;&gt;""))=0,IF(ISNUMBER('Population Interactions'!F11),'Population Interactions'!F11,1),"N.A."),"")</f>
        <v>5</v>
      </c>
      <c r="F128" s="48" t="str">
        <f>IF(OR('Population Interactions'!F11="y",ISNUMBER('Population Interactions'!F11)),"OR","")</f>
        <v>OR</v>
      </c>
    </row>
    <row r="129" spans="1:6" x14ac:dyDescent="0.25">
      <c r="A129" s="48" t="str">
        <f>IF(NOT(OR('Population Interactions'!G11="y",ISNUMBER('Population Interactions'!G11))),"...",'Population Definitions'!$B$11)</f>
        <v>PLHIV Health Care Workers</v>
      </c>
      <c r="B129" s="1" t="str">
        <f t="shared" si="1"/>
        <v>---&gt;</v>
      </c>
      <c r="C129" s="48" t="str">
        <f>IF(NOT(OR('Population Interactions'!G11="y",ISNUMBER('Population Interactions'!G11))),"",'Population Definitions'!$B$7)</f>
        <v>PLHIV 65+</v>
      </c>
      <c r="D129" s="143" t="str">
        <f>IF(OR('Population Interactions'!G11="y",ISNUMBER('Population Interactions'!G11)),"N.A.","")</f>
        <v>N.A.</v>
      </c>
      <c r="E129" s="143">
        <f>IF(OR('Population Interactions'!G11="y",ISNUMBER('Population Interactions'!G11)),IF(SUMPRODUCT(--(G129:Y129&lt;&gt;""))=0,IF(ISNUMBER('Population Interactions'!G11),'Population Interactions'!G11,1),"N.A."),"")</f>
        <v>5</v>
      </c>
      <c r="F129" s="48" t="str">
        <f>IF(OR('Population Interactions'!G11="y",ISNUMBER('Population Interactions'!G11)),"OR","")</f>
        <v>OR</v>
      </c>
    </row>
    <row r="130" spans="1:6" x14ac:dyDescent="0.25">
      <c r="A130" s="48" t="str">
        <f>IF(NOT(OR('Population Interactions'!H11="y",ISNUMBER('Population Interactions'!H11))),"...",'Population Definitions'!$B$11)</f>
        <v>...</v>
      </c>
      <c r="B130" s="1" t="str">
        <f t="shared" si="1"/>
        <v/>
      </c>
      <c r="C130" s="48" t="str">
        <f>IF(NOT(OR('Population Interactions'!H11="y",ISNUMBER('Population Interactions'!H11))),"",'Population Definitions'!$B$8)</f>
        <v/>
      </c>
      <c r="D130" s="143" t="str">
        <f>IF(OR('Population Interactions'!H11="y",ISNUMBER('Population Interactions'!H11)),"N.A.","")</f>
        <v/>
      </c>
      <c r="E130" s="143" t="str">
        <f>IF(OR('Population Interactions'!H11="y",ISNUMBER('Population Interactions'!H11)),IF(SUMPRODUCT(--(G130:Y130&lt;&gt;""))=0,IF(ISNUMBER('Population Interactions'!H11),'Population Interactions'!H11,1),"N.A."),"")</f>
        <v/>
      </c>
      <c r="F130" s="48" t="str">
        <f>IF(OR('Population Interactions'!H11="y",ISNUMBER('Population Interactions'!H11)),"OR","")</f>
        <v/>
      </c>
    </row>
    <row r="131" spans="1:6" x14ac:dyDescent="0.25">
      <c r="A131" s="48" t="str">
        <f>IF(NOT(OR('Population Interactions'!I11="y",ISNUMBER('Population Interactions'!I11))),"...",'Population Definitions'!$B$11)</f>
        <v>...</v>
      </c>
      <c r="B131" s="1" t="str">
        <f t="shared" si="1"/>
        <v/>
      </c>
      <c r="C131" s="48" t="str">
        <f>IF(NOT(OR('Population Interactions'!I11="y",ISNUMBER('Population Interactions'!I11))),"",'Population Definitions'!$B$9)</f>
        <v/>
      </c>
      <c r="D131" s="143" t="str">
        <f>IF(OR('Population Interactions'!I11="y",ISNUMBER('Population Interactions'!I11)),"N.A.","")</f>
        <v/>
      </c>
      <c r="E131" s="143" t="str">
        <f>IF(OR('Population Interactions'!I11="y",ISNUMBER('Population Interactions'!I11)),IF(SUMPRODUCT(--(G131:Y131&lt;&gt;""))=0,IF(ISNUMBER('Population Interactions'!I11),'Population Interactions'!I11,1),"N.A."),"")</f>
        <v/>
      </c>
      <c r="F131" s="48" t="str">
        <f>IF(OR('Population Interactions'!I11="y",ISNUMBER('Population Interactions'!I11)),"OR","")</f>
        <v/>
      </c>
    </row>
    <row r="132" spans="1:6" x14ac:dyDescent="0.25">
      <c r="A132" s="48" t="str">
        <f>IF(NOT(OR('Population Interactions'!J11="y",ISNUMBER('Population Interactions'!J11))),"...",'Population Definitions'!$B$11)</f>
        <v>PLHIV Health Care Workers</v>
      </c>
      <c r="B132" s="1" t="str">
        <f t="shared" si="1"/>
        <v>---&gt;</v>
      </c>
      <c r="C132" s="48" t="str">
        <f>IF(NOT(OR('Population Interactions'!J11="y",ISNUMBER('Population Interactions'!J11))),"",'Population Definitions'!$B$10)</f>
        <v>Health Care Workers</v>
      </c>
      <c r="D132" s="143" t="str">
        <f>IF(OR('Population Interactions'!J11="y",ISNUMBER('Population Interactions'!J11)),"N.A.","")</f>
        <v>N.A.</v>
      </c>
      <c r="E132" s="143">
        <f>IF(OR('Population Interactions'!J11="y",ISNUMBER('Population Interactions'!J11)),IF(SUMPRODUCT(--(G132:Y132&lt;&gt;""))=0,IF(ISNUMBER('Population Interactions'!J11),'Population Interactions'!J11,1),"N.A."),"")</f>
        <v>10</v>
      </c>
      <c r="F132" s="48" t="str">
        <f>IF(OR('Population Interactions'!J11="y",ISNUMBER('Population Interactions'!J11)),"OR","")</f>
        <v>OR</v>
      </c>
    </row>
    <row r="133" spans="1:6" x14ac:dyDescent="0.25">
      <c r="A133" s="48" t="str">
        <f>IF(NOT(OR('Population Interactions'!K11="y",ISNUMBER('Population Interactions'!K11))),"...",'Population Definitions'!$B$11)</f>
        <v>PLHIV Health Care Workers</v>
      </c>
      <c r="B133" s="1" t="str">
        <f t="shared" si="1"/>
        <v>---&gt;</v>
      </c>
      <c r="C133" s="48" t="str">
        <f>IF(NOT(OR('Population Interactions'!K11="y",ISNUMBER('Population Interactions'!K11))),"",'Population Definitions'!$B$11)</f>
        <v>PLHIV Health Care Workers</v>
      </c>
      <c r="D133" s="143" t="str">
        <f>IF(OR('Population Interactions'!K11="y",ISNUMBER('Population Interactions'!K11)),"N.A.","")</f>
        <v>N.A.</v>
      </c>
      <c r="E133" s="143">
        <f>IF(OR('Population Interactions'!K11="y",ISNUMBER('Population Interactions'!K11)),IF(SUMPRODUCT(--(G133:Y133&lt;&gt;""))=0,IF(ISNUMBER('Population Interactions'!K11),'Population Interactions'!K11,1),"N.A."),"")</f>
        <v>10</v>
      </c>
      <c r="F133" s="48" t="str">
        <f>IF(OR('Population Interactions'!K11="y",ISNUMBER('Population Interactions'!K11)),"OR","")</f>
        <v>OR</v>
      </c>
    </row>
    <row r="134" spans="1:6" x14ac:dyDescent="0.25">
      <c r="A134" s="48" t="str">
        <f>IF(NOT(OR('Population Interactions'!L11="y",ISNUMBER('Population Interactions'!L11))),"...",'Population Definitions'!$B$11)</f>
        <v>...</v>
      </c>
      <c r="B134" s="1" t="str">
        <f t="shared" si="1"/>
        <v/>
      </c>
      <c r="C134" s="48" t="str">
        <f>IF(NOT(OR('Population Interactions'!L11="y",ISNUMBER('Population Interactions'!L11))),"",'Population Definitions'!$B$12)</f>
        <v/>
      </c>
      <c r="D134" s="143" t="str">
        <f>IF(OR('Population Interactions'!L11="y",ISNUMBER('Population Interactions'!L11)),"N.A.","")</f>
        <v/>
      </c>
      <c r="E134" s="143" t="str">
        <f>IF(OR('Population Interactions'!L11="y",ISNUMBER('Population Interactions'!L11)),IF(SUMPRODUCT(--(G134:Y134&lt;&gt;""))=0,IF(ISNUMBER('Population Interactions'!L11),'Population Interactions'!L11,1),"N.A."),"")</f>
        <v/>
      </c>
      <c r="F134" s="48" t="str">
        <f>IF(OR('Population Interactions'!L11="y",ISNUMBER('Population Interactions'!L11)),"OR","")</f>
        <v/>
      </c>
    </row>
    <row r="135" spans="1:6" x14ac:dyDescent="0.25">
      <c r="A135" s="48" t="str">
        <f>IF(NOT(OR('Population Interactions'!M11="y",ISNUMBER('Population Interactions'!M11))),"...",'Population Definitions'!$B$11)</f>
        <v>...</v>
      </c>
      <c r="B135" s="1" t="str">
        <f t="shared" si="1"/>
        <v/>
      </c>
      <c r="C135" s="48" t="str">
        <f>IF(NOT(OR('Population Interactions'!M11="y",ISNUMBER('Population Interactions'!M11))),"",'Population Definitions'!$B$13)</f>
        <v/>
      </c>
      <c r="D135" s="143" t="str">
        <f>IF(OR('Population Interactions'!M11="y",ISNUMBER('Population Interactions'!M11)),"N.A.","")</f>
        <v/>
      </c>
      <c r="E135" s="143" t="str">
        <f>IF(OR('Population Interactions'!M11="y",ISNUMBER('Population Interactions'!M11)),IF(SUMPRODUCT(--(G135:Y135&lt;&gt;""))=0,IF(ISNUMBER('Population Interactions'!M11),'Population Interactions'!M11,1),"N.A."),"")</f>
        <v/>
      </c>
      <c r="F135" s="48" t="str">
        <f>IF(OR('Population Interactions'!M11="y",ISNUMBER('Population Interactions'!M11)),"OR","")</f>
        <v/>
      </c>
    </row>
    <row r="136" spans="1:6" x14ac:dyDescent="0.25">
      <c r="A136" s="48" t="str">
        <f>IF(NOT(OR('Population Interactions'!B12="y",ISNUMBER('Population Interactions'!B12))),"...",'Population Definitions'!$B$12)</f>
        <v>...</v>
      </c>
      <c r="B136" s="1" t="str">
        <f t="shared" si="1"/>
        <v/>
      </c>
      <c r="C136" s="48" t="str">
        <f>IF(NOT(OR('Population Interactions'!B12="y",ISNUMBER('Population Interactions'!B12))),"",'Population Definitions'!$B$2)</f>
        <v/>
      </c>
      <c r="D136" s="143" t="str">
        <f>IF(OR('Population Interactions'!B12="y",ISNUMBER('Population Interactions'!B12)),"N.A.","")</f>
        <v/>
      </c>
      <c r="E136" s="143" t="str">
        <f>IF(OR('Population Interactions'!B12="y",ISNUMBER('Population Interactions'!B12)),IF(SUMPRODUCT(--(G136:Y136&lt;&gt;""))=0,IF(ISNUMBER('Population Interactions'!B12),'Population Interactions'!B12,1),"N.A."),"")</f>
        <v/>
      </c>
      <c r="F136" s="48" t="str">
        <f>IF(OR('Population Interactions'!B12="y",ISNUMBER('Population Interactions'!B12)),"OR","")</f>
        <v/>
      </c>
    </row>
    <row r="137" spans="1:6" x14ac:dyDescent="0.25">
      <c r="A137" s="48" t="str">
        <f>IF(NOT(OR('Population Interactions'!C12="y",ISNUMBER('Population Interactions'!C12))),"...",'Population Definitions'!$B$12)</f>
        <v>...</v>
      </c>
      <c r="B137" s="1" t="str">
        <f t="shared" si="1"/>
        <v/>
      </c>
      <c r="C137" s="48" t="str">
        <f>IF(NOT(OR('Population Interactions'!C12="y",ISNUMBER('Population Interactions'!C12))),"",'Population Definitions'!$B$3)</f>
        <v/>
      </c>
      <c r="D137" s="143" t="str">
        <f>IF(OR('Population Interactions'!C12="y",ISNUMBER('Population Interactions'!C12)),"N.A.","")</f>
        <v/>
      </c>
      <c r="E137" s="143" t="str">
        <f>IF(OR('Population Interactions'!C12="y",ISNUMBER('Population Interactions'!C12)),IF(SUMPRODUCT(--(G137:Y137&lt;&gt;""))=0,IF(ISNUMBER('Population Interactions'!C12),'Population Interactions'!C12,1),"N.A."),"")</f>
        <v/>
      </c>
      <c r="F137" s="48" t="str">
        <f>IF(OR('Population Interactions'!C12="y",ISNUMBER('Population Interactions'!C12)),"OR","")</f>
        <v/>
      </c>
    </row>
    <row r="138" spans="1:6" x14ac:dyDescent="0.25">
      <c r="A138" s="48" t="str">
        <f>IF(NOT(OR('Population Interactions'!D12="y",ISNUMBER('Population Interactions'!D12))),"...",'Population Definitions'!$B$12)</f>
        <v>...</v>
      </c>
      <c r="B138" s="1" t="str">
        <f t="shared" si="1"/>
        <v/>
      </c>
      <c r="C138" s="48" t="str">
        <f>IF(NOT(OR('Population Interactions'!D12="y",ISNUMBER('Population Interactions'!D12))),"",'Population Definitions'!$B$4)</f>
        <v/>
      </c>
      <c r="D138" s="143" t="str">
        <f>IF(OR('Population Interactions'!D12="y",ISNUMBER('Population Interactions'!D12)),"N.A.","")</f>
        <v/>
      </c>
      <c r="E138" s="143" t="str">
        <f>IF(OR('Population Interactions'!D12="y",ISNUMBER('Population Interactions'!D12)),IF(SUMPRODUCT(--(G138:Y138&lt;&gt;""))=0,IF(ISNUMBER('Population Interactions'!D12),'Population Interactions'!D12,1),"N.A."),"")</f>
        <v/>
      </c>
      <c r="F138" s="48" t="str">
        <f>IF(OR('Population Interactions'!D12="y",ISNUMBER('Population Interactions'!D12)),"OR","")</f>
        <v/>
      </c>
    </row>
    <row r="139" spans="1:6" x14ac:dyDescent="0.25">
      <c r="A139" s="48" t="str">
        <f>IF(NOT(OR('Population Interactions'!E12="y",ISNUMBER('Population Interactions'!E12))),"...",'Population Definitions'!$B$12)</f>
        <v>...</v>
      </c>
      <c r="B139" s="1" t="str">
        <f t="shared" si="1"/>
        <v/>
      </c>
      <c r="C139" s="48" t="str">
        <f>IF(NOT(OR('Population Interactions'!E12="y",ISNUMBER('Population Interactions'!E12))),"",'Population Definitions'!$B$5)</f>
        <v/>
      </c>
      <c r="D139" s="143" t="str">
        <f>IF(OR('Population Interactions'!E12="y",ISNUMBER('Population Interactions'!E12)),"N.A.","")</f>
        <v/>
      </c>
      <c r="E139" s="143" t="str">
        <f>IF(OR('Population Interactions'!E12="y",ISNUMBER('Population Interactions'!E12)),IF(SUMPRODUCT(--(G139:Y139&lt;&gt;""))=0,IF(ISNUMBER('Population Interactions'!E12),'Population Interactions'!E12,1),"N.A."),"")</f>
        <v/>
      </c>
      <c r="F139" s="48" t="str">
        <f>IF(OR('Population Interactions'!E12="y",ISNUMBER('Population Interactions'!E12)),"OR","")</f>
        <v/>
      </c>
    </row>
    <row r="140" spans="1:6" x14ac:dyDescent="0.25">
      <c r="A140" s="48" t="str">
        <f>IF(NOT(OR('Population Interactions'!F12="y",ISNUMBER('Population Interactions'!F12))),"...",'Population Definitions'!$B$12)</f>
        <v>...</v>
      </c>
      <c r="B140" s="1" t="str">
        <f t="shared" si="1"/>
        <v/>
      </c>
      <c r="C140" s="48" t="str">
        <f>IF(NOT(OR('Population Interactions'!F12="y",ISNUMBER('Population Interactions'!F12))),"",'Population Definitions'!$B$6)</f>
        <v/>
      </c>
      <c r="D140" s="143" t="str">
        <f>IF(OR('Population Interactions'!F12="y",ISNUMBER('Population Interactions'!F12)),"N.A.","")</f>
        <v/>
      </c>
      <c r="E140" s="143" t="str">
        <f>IF(OR('Population Interactions'!F12="y",ISNUMBER('Population Interactions'!F12)),IF(SUMPRODUCT(--(G140:Y140&lt;&gt;""))=0,IF(ISNUMBER('Population Interactions'!F12),'Population Interactions'!F12,1),"N.A."),"")</f>
        <v/>
      </c>
      <c r="F140" s="48" t="str">
        <f>IF(OR('Population Interactions'!F12="y",ISNUMBER('Population Interactions'!F12)),"OR","")</f>
        <v/>
      </c>
    </row>
    <row r="141" spans="1:6" x14ac:dyDescent="0.25">
      <c r="A141" s="48" t="str">
        <f>IF(NOT(OR('Population Interactions'!G12="y",ISNUMBER('Population Interactions'!G12))),"...",'Population Definitions'!$B$12)</f>
        <v>...</v>
      </c>
      <c r="B141" s="1" t="str">
        <f t="shared" si="1"/>
        <v/>
      </c>
      <c r="C141" s="48" t="str">
        <f>IF(NOT(OR('Population Interactions'!G12="y",ISNUMBER('Population Interactions'!G12))),"",'Population Definitions'!$B$7)</f>
        <v/>
      </c>
      <c r="D141" s="143" t="str">
        <f>IF(OR('Population Interactions'!G12="y",ISNUMBER('Population Interactions'!G12)),"N.A.","")</f>
        <v/>
      </c>
      <c r="E141" s="143" t="str">
        <f>IF(OR('Population Interactions'!G12="y",ISNUMBER('Population Interactions'!G12)),IF(SUMPRODUCT(--(G141:Y141&lt;&gt;""))=0,IF(ISNUMBER('Population Interactions'!G12),'Population Interactions'!G12,1),"N.A."),"")</f>
        <v/>
      </c>
      <c r="F141" s="48" t="str">
        <f>IF(OR('Population Interactions'!G12="y",ISNUMBER('Population Interactions'!G12)),"OR","")</f>
        <v/>
      </c>
    </row>
    <row r="142" spans="1:6" x14ac:dyDescent="0.25">
      <c r="A142" s="48" t="str">
        <f>IF(NOT(OR('Population Interactions'!H12="y",ISNUMBER('Population Interactions'!H12))),"...",'Population Definitions'!$B$12)</f>
        <v>...</v>
      </c>
      <c r="B142" s="1" t="str">
        <f t="shared" si="1"/>
        <v/>
      </c>
      <c r="C142" s="48" t="str">
        <f>IF(NOT(OR('Population Interactions'!H12="y",ISNUMBER('Population Interactions'!H12))),"",'Population Definitions'!$B$8)</f>
        <v/>
      </c>
      <c r="D142" s="143" t="str">
        <f>IF(OR('Population Interactions'!H12="y",ISNUMBER('Population Interactions'!H12)),"N.A.","")</f>
        <v/>
      </c>
      <c r="E142" s="143" t="str">
        <f>IF(OR('Population Interactions'!H12="y",ISNUMBER('Population Interactions'!H12)),IF(SUMPRODUCT(--(G142:Y142&lt;&gt;""))=0,IF(ISNUMBER('Population Interactions'!H12),'Population Interactions'!H12,1),"N.A."),"")</f>
        <v/>
      </c>
      <c r="F142" s="48" t="str">
        <f>IF(OR('Population Interactions'!H12="y",ISNUMBER('Population Interactions'!H12)),"OR","")</f>
        <v/>
      </c>
    </row>
    <row r="143" spans="1:6" x14ac:dyDescent="0.25">
      <c r="A143" s="48" t="str">
        <f>IF(NOT(OR('Population Interactions'!I12="y",ISNUMBER('Population Interactions'!I12))),"...",'Population Definitions'!$B$12)</f>
        <v>...</v>
      </c>
      <c r="B143" s="1" t="str">
        <f t="shared" si="1"/>
        <v/>
      </c>
      <c r="C143" s="48" t="str">
        <f>IF(NOT(OR('Population Interactions'!I12="y",ISNUMBER('Population Interactions'!I12))),"",'Population Definitions'!$B$9)</f>
        <v/>
      </c>
      <c r="D143" s="143" t="str">
        <f>IF(OR('Population Interactions'!I12="y",ISNUMBER('Population Interactions'!I12)),"N.A.","")</f>
        <v/>
      </c>
      <c r="E143" s="143" t="str">
        <f>IF(OR('Population Interactions'!I12="y",ISNUMBER('Population Interactions'!I12)),IF(SUMPRODUCT(--(G143:Y143&lt;&gt;""))=0,IF(ISNUMBER('Population Interactions'!I12),'Population Interactions'!I12,1),"N.A."),"")</f>
        <v/>
      </c>
      <c r="F143" s="48" t="str">
        <f>IF(OR('Population Interactions'!I12="y",ISNUMBER('Population Interactions'!I12)),"OR","")</f>
        <v/>
      </c>
    </row>
    <row r="144" spans="1:6" x14ac:dyDescent="0.25">
      <c r="A144" s="48" t="str">
        <f>IF(NOT(OR('Population Interactions'!J12="y",ISNUMBER('Population Interactions'!J12))),"...",'Population Definitions'!$B$12)</f>
        <v>...</v>
      </c>
      <c r="B144" s="1" t="str">
        <f t="shared" ref="B144:B159" si="2">IF(C144="","","---&gt;")</f>
        <v/>
      </c>
      <c r="C144" s="48" t="str">
        <f>IF(NOT(OR('Population Interactions'!J12="y",ISNUMBER('Population Interactions'!J12))),"",'Population Definitions'!$B$10)</f>
        <v/>
      </c>
      <c r="D144" s="143" t="str">
        <f>IF(OR('Population Interactions'!J12="y",ISNUMBER('Population Interactions'!J12)),"N.A.","")</f>
        <v/>
      </c>
      <c r="E144" s="143" t="str">
        <f>IF(OR('Population Interactions'!J12="y",ISNUMBER('Population Interactions'!J12)),IF(SUMPRODUCT(--(G144:Y144&lt;&gt;""))=0,IF(ISNUMBER('Population Interactions'!J12),'Population Interactions'!J12,1),"N.A."),"")</f>
        <v/>
      </c>
      <c r="F144" s="48" t="str">
        <f>IF(OR('Population Interactions'!J12="y",ISNUMBER('Population Interactions'!J12)),"OR","")</f>
        <v/>
      </c>
    </row>
    <row r="145" spans="1:6" x14ac:dyDescent="0.25">
      <c r="A145" s="48" t="str">
        <f>IF(NOT(OR('Population Interactions'!K12="y",ISNUMBER('Population Interactions'!K12))),"...",'Population Definitions'!$B$12)</f>
        <v>...</v>
      </c>
      <c r="B145" s="1" t="str">
        <f t="shared" si="2"/>
        <v/>
      </c>
      <c r="C145" s="48" t="str">
        <f>IF(NOT(OR('Population Interactions'!K12="y",ISNUMBER('Population Interactions'!K12))),"",'Population Definitions'!$B$11)</f>
        <v/>
      </c>
      <c r="D145" s="143" t="str">
        <f>IF(OR('Population Interactions'!K12="y",ISNUMBER('Population Interactions'!K12)),"N.A.","")</f>
        <v/>
      </c>
      <c r="E145" s="143" t="str">
        <f>IF(OR('Population Interactions'!K12="y",ISNUMBER('Population Interactions'!K12)),IF(SUMPRODUCT(--(G145:Y145&lt;&gt;""))=0,IF(ISNUMBER('Population Interactions'!K12),'Population Interactions'!K12,1),"N.A."),"")</f>
        <v/>
      </c>
      <c r="F145" s="48" t="str">
        <f>IF(OR('Population Interactions'!K12="y",ISNUMBER('Population Interactions'!K12)),"OR","")</f>
        <v/>
      </c>
    </row>
    <row r="146" spans="1:6" x14ac:dyDescent="0.25">
      <c r="A146" s="48" t="str">
        <f>IF(NOT(OR('Population Interactions'!L12="y",ISNUMBER('Population Interactions'!L12))),"...",'Population Definitions'!$B$12)</f>
        <v>Miners</v>
      </c>
      <c r="B146" s="1" t="str">
        <f t="shared" si="2"/>
        <v>---&gt;</v>
      </c>
      <c r="C146" s="48" t="str">
        <f>IF(NOT(OR('Population Interactions'!L12="y",ISNUMBER('Population Interactions'!L12))),"",'Population Definitions'!$B$12)</f>
        <v>Miners</v>
      </c>
      <c r="D146" s="143" t="str">
        <f>IF(OR('Population Interactions'!L12="y",ISNUMBER('Population Interactions'!L12)),"N.A.","")</f>
        <v>N.A.</v>
      </c>
      <c r="E146" s="143">
        <f>IF(OR('Population Interactions'!L12="y",ISNUMBER('Population Interactions'!L12)),IF(SUMPRODUCT(--(G146:Y146&lt;&gt;""))=0,IF(ISNUMBER('Population Interactions'!L12),'Population Interactions'!L12,1),"N.A."),"")</f>
        <v>1</v>
      </c>
      <c r="F146" s="48" t="str">
        <f>IF(OR('Population Interactions'!L12="y",ISNUMBER('Population Interactions'!L12)),"OR","")</f>
        <v>OR</v>
      </c>
    </row>
    <row r="147" spans="1:6" x14ac:dyDescent="0.25">
      <c r="A147" s="48" t="str">
        <f>IF(NOT(OR('Population Interactions'!M12="y",ISNUMBER('Population Interactions'!M12))),"...",'Population Definitions'!$B$12)</f>
        <v>Miners</v>
      </c>
      <c r="B147" s="1" t="str">
        <f t="shared" si="2"/>
        <v>---&gt;</v>
      </c>
      <c r="C147" s="48" t="str">
        <f>IF(NOT(OR('Population Interactions'!M12="y",ISNUMBER('Population Interactions'!M12))),"",'Population Definitions'!$B$13)</f>
        <v>PLHIV Miners</v>
      </c>
      <c r="D147" s="143" t="str">
        <f>IF(OR('Population Interactions'!M12="y",ISNUMBER('Population Interactions'!M12)),"N.A.","")</f>
        <v>N.A.</v>
      </c>
      <c r="E147" s="143">
        <f>IF(OR('Population Interactions'!M12="y",ISNUMBER('Population Interactions'!M12)),IF(SUMPRODUCT(--(G147:Y147&lt;&gt;""))=0,IF(ISNUMBER('Population Interactions'!M12),'Population Interactions'!M12,1),"N.A."),"")</f>
        <v>1</v>
      </c>
      <c r="F147" s="48" t="str">
        <f>IF(OR('Population Interactions'!M12="y",ISNUMBER('Population Interactions'!M12)),"OR","")</f>
        <v>OR</v>
      </c>
    </row>
    <row r="148" spans="1:6" x14ac:dyDescent="0.25">
      <c r="A148" s="48" t="str">
        <f>IF(NOT(OR('Population Interactions'!B13="y",ISNUMBER('Population Interactions'!B13))),"...",'Population Definitions'!$B$13)</f>
        <v>...</v>
      </c>
      <c r="B148" s="1" t="str">
        <f t="shared" si="2"/>
        <v/>
      </c>
      <c r="C148" s="48" t="str">
        <f>IF(NOT(OR('Population Interactions'!B13="y",ISNUMBER('Population Interactions'!B13))),"",'Population Definitions'!$B$2)</f>
        <v/>
      </c>
      <c r="D148" s="143" t="str">
        <f>IF(OR('Population Interactions'!B13="y",ISNUMBER('Population Interactions'!B13)),"N.A.","")</f>
        <v/>
      </c>
      <c r="E148" s="143" t="str">
        <f>IF(OR('Population Interactions'!B13="y",ISNUMBER('Population Interactions'!B13)),IF(SUMPRODUCT(--(G148:Y148&lt;&gt;""))=0,IF(ISNUMBER('Population Interactions'!B13),'Population Interactions'!B13,1),"N.A."),"")</f>
        <v/>
      </c>
      <c r="F148" s="48" t="str">
        <f>IF(OR('Population Interactions'!B13="y",ISNUMBER('Population Interactions'!B13)),"OR","")</f>
        <v/>
      </c>
    </row>
    <row r="149" spans="1:6" x14ac:dyDescent="0.25">
      <c r="A149" s="48" t="str">
        <f>IF(NOT(OR('Population Interactions'!C13="y",ISNUMBER('Population Interactions'!C13))),"...",'Population Definitions'!$B$13)</f>
        <v>...</v>
      </c>
      <c r="B149" s="1" t="str">
        <f t="shared" si="2"/>
        <v/>
      </c>
      <c r="C149" s="48" t="str">
        <f>IF(NOT(OR('Population Interactions'!C13="y",ISNUMBER('Population Interactions'!C13))),"",'Population Definitions'!$B$3)</f>
        <v/>
      </c>
      <c r="D149" s="143" t="str">
        <f>IF(OR('Population Interactions'!C13="y",ISNUMBER('Population Interactions'!C13)),"N.A.","")</f>
        <v/>
      </c>
      <c r="E149" s="143" t="str">
        <f>IF(OR('Population Interactions'!C13="y",ISNUMBER('Population Interactions'!C13)),IF(SUMPRODUCT(--(G149:Y149&lt;&gt;""))=0,IF(ISNUMBER('Population Interactions'!C13),'Population Interactions'!C13,1),"N.A."),"")</f>
        <v/>
      </c>
      <c r="F149" s="48" t="str">
        <f>IF(OR('Population Interactions'!C13="y",ISNUMBER('Population Interactions'!C13)),"OR","")</f>
        <v/>
      </c>
    </row>
    <row r="150" spans="1:6" x14ac:dyDescent="0.25">
      <c r="A150" s="48" t="str">
        <f>IF(NOT(OR('Population Interactions'!D13="y",ISNUMBER('Population Interactions'!D13))),"...",'Population Definitions'!$B$13)</f>
        <v>...</v>
      </c>
      <c r="B150" s="1" t="str">
        <f t="shared" si="2"/>
        <v/>
      </c>
      <c r="C150" s="48" t="str">
        <f>IF(NOT(OR('Population Interactions'!D13="y",ISNUMBER('Population Interactions'!D13))),"",'Population Definitions'!$B$4)</f>
        <v/>
      </c>
      <c r="D150" s="143" t="str">
        <f>IF(OR('Population Interactions'!D13="y",ISNUMBER('Population Interactions'!D13)),"N.A.","")</f>
        <v/>
      </c>
      <c r="E150" s="143" t="str">
        <f>IF(OR('Population Interactions'!D13="y",ISNUMBER('Population Interactions'!D13)),IF(SUMPRODUCT(--(G150:Y150&lt;&gt;""))=0,IF(ISNUMBER('Population Interactions'!D13),'Population Interactions'!D13,1),"N.A."),"")</f>
        <v/>
      </c>
      <c r="F150" s="48" t="str">
        <f>IF(OR('Population Interactions'!D13="y",ISNUMBER('Population Interactions'!D13)),"OR","")</f>
        <v/>
      </c>
    </row>
    <row r="151" spans="1:6" x14ac:dyDescent="0.25">
      <c r="A151" s="48" t="str">
        <f>IF(NOT(OR('Population Interactions'!E13="y",ISNUMBER('Population Interactions'!E13))),"...",'Population Definitions'!$B$13)</f>
        <v>...</v>
      </c>
      <c r="B151" s="1" t="str">
        <f t="shared" si="2"/>
        <v/>
      </c>
      <c r="C151" s="48" t="str">
        <f>IF(NOT(OR('Population Interactions'!E13="y",ISNUMBER('Population Interactions'!E13))),"",'Population Definitions'!$B$5)</f>
        <v/>
      </c>
      <c r="D151" s="143" t="str">
        <f>IF(OR('Population Interactions'!E13="y",ISNUMBER('Population Interactions'!E13)),"N.A.","")</f>
        <v/>
      </c>
      <c r="E151" s="143" t="str">
        <f>IF(OR('Population Interactions'!E13="y",ISNUMBER('Population Interactions'!E13)),IF(SUMPRODUCT(--(G151:Y151&lt;&gt;""))=0,IF(ISNUMBER('Population Interactions'!E13),'Population Interactions'!E13,1),"N.A."),"")</f>
        <v/>
      </c>
      <c r="F151" s="48" t="str">
        <f>IF(OR('Population Interactions'!E13="y",ISNUMBER('Population Interactions'!E13)),"OR","")</f>
        <v/>
      </c>
    </row>
    <row r="152" spans="1:6" x14ac:dyDescent="0.25">
      <c r="A152" s="48" t="str">
        <f>IF(NOT(OR('Population Interactions'!F13="y",ISNUMBER('Population Interactions'!F13))),"...",'Population Definitions'!$B$13)</f>
        <v>...</v>
      </c>
      <c r="B152" s="1" t="str">
        <f t="shared" si="2"/>
        <v/>
      </c>
      <c r="C152" s="48" t="str">
        <f>IF(NOT(OR('Population Interactions'!F13="y",ISNUMBER('Population Interactions'!F13))),"",'Population Definitions'!$B$6)</f>
        <v/>
      </c>
      <c r="D152" s="143" t="str">
        <f>IF(OR('Population Interactions'!F13="y",ISNUMBER('Population Interactions'!F13)),"N.A.","")</f>
        <v/>
      </c>
      <c r="E152" s="143" t="str">
        <f>IF(OR('Population Interactions'!F13="y",ISNUMBER('Population Interactions'!F13)),IF(SUMPRODUCT(--(G152:Y152&lt;&gt;""))=0,IF(ISNUMBER('Population Interactions'!F13),'Population Interactions'!F13,1),"N.A."),"")</f>
        <v/>
      </c>
      <c r="F152" s="48" t="str">
        <f>IF(OR('Population Interactions'!F13="y",ISNUMBER('Population Interactions'!F13)),"OR","")</f>
        <v/>
      </c>
    </row>
    <row r="153" spans="1:6" x14ac:dyDescent="0.25">
      <c r="A153" s="48" t="str">
        <f>IF(NOT(OR('Population Interactions'!G13="y",ISNUMBER('Population Interactions'!G13))),"...",'Population Definitions'!$B$13)</f>
        <v>...</v>
      </c>
      <c r="B153" s="1" t="str">
        <f t="shared" si="2"/>
        <v/>
      </c>
      <c r="C153" s="48" t="str">
        <f>IF(NOT(OR('Population Interactions'!G13="y",ISNUMBER('Population Interactions'!G13))),"",'Population Definitions'!$B$7)</f>
        <v/>
      </c>
      <c r="D153" s="143" t="str">
        <f>IF(OR('Population Interactions'!G13="y",ISNUMBER('Population Interactions'!G13)),"N.A.","")</f>
        <v/>
      </c>
      <c r="E153" s="143" t="str">
        <f>IF(OR('Population Interactions'!G13="y",ISNUMBER('Population Interactions'!G13)),IF(SUMPRODUCT(--(G153:Y153&lt;&gt;""))=0,IF(ISNUMBER('Population Interactions'!G13),'Population Interactions'!G13,1),"N.A."),"")</f>
        <v/>
      </c>
      <c r="F153" s="48" t="str">
        <f>IF(OR('Population Interactions'!G13="y",ISNUMBER('Population Interactions'!G13)),"OR","")</f>
        <v/>
      </c>
    </row>
    <row r="154" spans="1:6" x14ac:dyDescent="0.25">
      <c r="A154" s="48" t="str">
        <f>IF(NOT(OR('Population Interactions'!H13="y",ISNUMBER('Population Interactions'!H13))),"...",'Population Definitions'!$B$13)</f>
        <v>...</v>
      </c>
      <c r="B154" s="1" t="str">
        <f t="shared" si="2"/>
        <v/>
      </c>
      <c r="C154" s="48" t="str">
        <f>IF(NOT(OR('Population Interactions'!H13="y",ISNUMBER('Population Interactions'!H13))),"",'Population Definitions'!$B$8)</f>
        <v/>
      </c>
      <c r="D154" s="143" t="str">
        <f>IF(OR('Population Interactions'!H13="y",ISNUMBER('Population Interactions'!H13)),"N.A.","")</f>
        <v/>
      </c>
      <c r="E154" s="143" t="str">
        <f>IF(OR('Population Interactions'!H13="y",ISNUMBER('Population Interactions'!H13)),IF(SUMPRODUCT(--(G154:Y154&lt;&gt;""))=0,IF(ISNUMBER('Population Interactions'!H13),'Population Interactions'!H13,1),"N.A."),"")</f>
        <v/>
      </c>
      <c r="F154" s="48" t="str">
        <f>IF(OR('Population Interactions'!H13="y",ISNUMBER('Population Interactions'!H13)),"OR","")</f>
        <v/>
      </c>
    </row>
    <row r="155" spans="1:6" x14ac:dyDescent="0.25">
      <c r="A155" s="48" t="str">
        <f>IF(NOT(OR('Population Interactions'!I13="y",ISNUMBER('Population Interactions'!I13))),"...",'Population Definitions'!$B$13)</f>
        <v>...</v>
      </c>
      <c r="B155" s="1" t="str">
        <f t="shared" si="2"/>
        <v/>
      </c>
      <c r="C155" s="48" t="str">
        <f>IF(NOT(OR('Population Interactions'!I13="y",ISNUMBER('Population Interactions'!I13))),"",'Population Definitions'!$B$9)</f>
        <v/>
      </c>
      <c r="D155" s="143" t="str">
        <f>IF(OR('Population Interactions'!I13="y",ISNUMBER('Population Interactions'!I13)),"N.A.","")</f>
        <v/>
      </c>
      <c r="E155" s="143" t="str">
        <f>IF(OR('Population Interactions'!I13="y",ISNUMBER('Population Interactions'!I13)),IF(SUMPRODUCT(--(G155:Y155&lt;&gt;""))=0,IF(ISNUMBER('Population Interactions'!I13),'Population Interactions'!I13,1),"N.A."),"")</f>
        <v/>
      </c>
      <c r="F155" s="48" t="str">
        <f>IF(OR('Population Interactions'!I13="y",ISNUMBER('Population Interactions'!I13)),"OR","")</f>
        <v/>
      </c>
    </row>
    <row r="156" spans="1:6" x14ac:dyDescent="0.25">
      <c r="A156" s="48" t="str">
        <f>IF(NOT(OR('Population Interactions'!J13="y",ISNUMBER('Population Interactions'!J13))),"...",'Population Definitions'!$B$13)</f>
        <v>...</v>
      </c>
      <c r="B156" s="1" t="str">
        <f t="shared" si="2"/>
        <v/>
      </c>
      <c r="C156" s="48" t="str">
        <f>IF(NOT(OR('Population Interactions'!J13="y",ISNUMBER('Population Interactions'!J13))),"",'Population Definitions'!$B$10)</f>
        <v/>
      </c>
      <c r="D156" s="143" t="str">
        <f>IF(OR('Population Interactions'!J13="y",ISNUMBER('Population Interactions'!J13)),"N.A.","")</f>
        <v/>
      </c>
      <c r="E156" s="143" t="str">
        <f>IF(OR('Population Interactions'!J13="y",ISNUMBER('Population Interactions'!J13)),IF(SUMPRODUCT(--(G156:Y156&lt;&gt;""))=0,IF(ISNUMBER('Population Interactions'!J13),'Population Interactions'!J13,1),"N.A."),"")</f>
        <v/>
      </c>
      <c r="F156" s="48" t="str">
        <f>IF(OR('Population Interactions'!J13="y",ISNUMBER('Population Interactions'!J13)),"OR","")</f>
        <v/>
      </c>
    </row>
    <row r="157" spans="1:6" x14ac:dyDescent="0.25">
      <c r="A157" s="48" t="str">
        <f>IF(NOT(OR('Population Interactions'!K13="y",ISNUMBER('Population Interactions'!K13))),"...",'Population Definitions'!$B$13)</f>
        <v>...</v>
      </c>
      <c r="B157" s="1" t="str">
        <f t="shared" si="2"/>
        <v/>
      </c>
      <c r="C157" s="48" t="str">
        <f>IF(NOT(OR('Population Interactions'!K13="y",ISNUMBER('Population Interactions'!K13))),"",'Population Definitions'!$B$11)</f>
        <v/>
      </c>
      <c r="D157" s="143" t="str">
        <f>IF(OR('Population Interactions'!K13="y",ISNUMBER('Population Interactions'!K13)),"N.A.","")</f>
        <v/>
      </c>
      <c r="E157" s="143" t="str">
        <f>IF(OR('Population Interactions'!K13="y",ISNUMBER('Population Interactions'!K13)),IF(SUMPRODUCT(--(G157:Y157&lt;&gt;""))=0,IF(ISNUMBER('Population Interactions'!K13),'Population Interactions'!K13,1),"N.A."),"")</f>
        <v/>
      </c>
      <c r="F157" s="48" t="str">
        <f>IF(OR('Population Interactions'!K13="y",ISNUMBER('Population Interactions'!K13)),"OR","")</f>
        <v/>
      </c>
    </row>
    <row r="158" spans="1:6" x14ac:dyDescent="0.25">
      <c r="A158" s="48" t="str">
        <f>IF(NOT(OR('Population Interactions'!L13="y",ISNUMBER('Population Interactions'!L13))),"...",'Population Definitions'!$B$13)</f>
        <v>PLHIV Miners</v>
      </c>
      <c r="B158" s="1" t="str">
        <f t="shared" si="2"/>
        <v>---&gt;</v>
      </c>
      <c r="C158" s="48" t="str">
        <f>IF(NOT(OR('Population Interactions'!L13="y",ISNUMBER('Population Interactions'!L13))),"",'Population Definitions'!$B$12)</f>
        <v>Miners</v>
      </c>
      <c r="D158" s="143" t="str">
        <f>IF(OR('Population Interactions'!L13="y",ISNUMBER('Population Interactions'!L13)),"N.A.","")</f>
        <v>N.A.</v>
      </c>
      <c r="E158" s="143">
        <f>IF(OR('Population Interactions'!L13="y",ISNUMBER('Population Interactions'!L13)),IF(SUMPRODUCT(--(G158:Y158&lt;&gt;""))=0,IF(ISNUMBER('Population Interactions'!L13),'Population Interactions'!L13,1),"N.A."),"")</f>
        <v>1</v>
      </c>
      <c r="F158" s="48" t="str">
        <f>IF(OR('Population Interactions'!L13="y",ISNUMBER('Population Interactions'!L13)),"OR","")</f>
        <v>OR</v>
      </c>
    </row>
    <row r="159" spans="1:6" x14ac:dyDescent="0.25">
      <c r="A159" s="48" t="str">
        <f>IF(NOT(OR('Population Interactions'!M13="y",ISNUMBER('Population Interactions'!M13))),"...",'Population Definitions'!$B$13)</f>
        <v>PLHIV Miners</v>
      </c>
      <c r="B159" s="1" t="str">
        <f t="shared" si="2"/>
        <v>---&gt;</v>
      </c>
      <c r="C159" s="48" t="str">
        <f>IF(NOT(OR('Population Interactions'!M13="y",ISNUMBER('Population Interactions'!M13))),"",'Population Definitions'!$B$13)</f>
        <v>PLHIV Miners</v>
      </c>
      <c r="D159" s="143" t="str">
        <f>IF(OR('Population Interactions'!M13="y",ISNUMBER('Population Interactions'!M13)),"N.A.","")</f>
        <v>N.A.</v>
      </c>
      <c r="E159" s="143">
        <f>IF(OR('Population Interactions'!M13="y",ISNUMBER('Population Interactions'!M13)),IF(SUMPRODUCT(--(G159:Y159&lt;&gt;""))=0,IF(ISNUMBER('Population Interactions'!M13),'Population Interactions'!M13,1),"N.A."),"")</f>
        <v>1</v>
      </c>
      <c r="F159" s="48" t="str">
        <f>IF(OR('Population Interactions'!M13="y",ISNUMBER('Population Interactions'!M13)),"OR","")</f>
        <v>OR</v>
      </c>
    </row>
  </sheetData>
  <dataValidations count="2">
    <dataValidation type="list" allowBlank="1" showInputMessage="1" showErrorMessage="1" sqref="D16:D159" xr:uid="{6741F3F9-597D-4C05-B28D-DB146ED6509D}">
      <formula1>"N.A."</formula1>
    </dataValidation>
    <dataValidation type="custom" allowBlank="1" showInputMessage="1" showErrorMessage="1" error="Neither 'y', 'n' or a number was entered." promptTitle="Enter 'y', a number or 'n'." sqref="B2:M13" xr:uid="{2F7188F1-72FF-45DB-88F7-E504DB7F9BC7}">
      <formula1>OR(ISNUMBER(B2),B2="y",B2="n")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workbookViewId="0">
      <selection activeCell="H26" sqref="H26"/>
    </sheetView>
  </sheetViews>
  <sheetFormatPr defaultRowHeight="15" x14ac:dyDescent="0.25"/>
  <cols>
    <col min="1" max="1" width="23.42578125" bestFit="1" customWidth="1"/>
    <col min="2" max="2" width="12.28515625" bestFit="1" customWidth="1"/>
    <col min="3" max="3" width="8" bestFit="1" customWidth="1"/>
    <col min="4" max="4" width="3" bestFit="1" customWidth="1"/>
    <col min="5" max="21" width="9.85546875" bestFit="1" customWidth="1"/>
    <col min="22" max="23" width="4.7109375" bestFit="1" customWidth="1"/>
  </cols>
  <sheetData>
    <row r="1" spans="1:23" x14ac:dyDescent="0.2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5</v>
      </c>
      <c r="C2" t="str">
        <f t="shared" ref="C2:C13" si="0">IF(SUMPRODUCT(--(E2:W2&lt;&gt;""))=0,0,"N.A.")</f>
        <v>N.A.</v>
      </c>
      <c r="D2" s="2" t="s">
        <v>6</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25">
      <c r="A3" s="2" t="str">
        <f>'Population Definitions'!B3</f>
        <v>Gen 5-14</v>
      </c>
      <c r="B3" t="s">
        <v>5</v>
      </c>
      <c r="C3" t="str">
        <f t="shared" si="0"/>
        <v>N.A.</v>
      </c>
      <c r="D3" s="2" t="s">
        <v>6</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25">
      <c r="A4" s="2" t="str">
        <f>'Population Definitions'!B4</f>
        <v>Gen 15-64</v>
      </c>
      <c r="B4" t="s">
        <v>5</v>
      </c>
      <c r="C4" t="str">
        <f t="shared" si="0"/>
        <v>N.A.</v>
      </c>
      <c r="D4" s="2" t="s">
        <v>6</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row>
    <row r="5" spans="1:23" x14ac:dyDescent="0.25">
      <c r="A5" s="2" t="str">
        <f>'Population Definitions'!B5</f>
        <v>Gen 65+</v>
      </c>
      <c r="B5" t="s">
        <v>5</v>
      </c>
      <c r="C5" t="str">
        <f t="shared" si="0"/>
        <v>N.A.</v>
      </c>
      <c r="D5" s="2" t="s">
        <v>6</v>
      </c>
      <c r="E5" s="6">
        <v>342441.36333332956</v>
      </c>
      <c r="F5" s="6">
        <v>359970.88000000268</v>
      </c>
      <c r="G5" s="6">
        <v>377500.39666666667</v>
      </c>
      <c r="H5" s="6">
        <v>395029.91333333339</v>
      </c>
      <c r="I5" s="6">
        <v>412559.43000000011</v>
      </c>
      <c r="J5" s="6">
        <v>430088.94666666677</v>
      </c>
      <c r="K5" s="6">
        <v>446065.35861111118</v>
      </c>
      <c r="L5" s="6">
        <v>462041.77055555559</v>
      </c>
      <c r="M5" s="6">
        <v>478018.1825</v>
      </c>
      <c r="N5" s="6">
        <v>490888.38500000001</v>
      </c>
      <c r="O5" s="6">
        <v>503758.58750000002</v>
      </c>
      <c r="P5" s="6">
        <v>516628.79000000004</v>
      </c>
      <c r="Q5" s="6">
        <v>529498.99250000005</v>
      </c>
      <c r="R5" s="6">
        <v>542369.19499999657</v>
      </c>
      <c r="S5" s="6">
        <v>555239.39749999717</v>
      </c>
      <c r="T5" s="6">
        <v>568109.59999999404</v>
      </c>
      <c r="U5" s="6">
        <v>580979.80249999091</v>
      </c>
    </row>
    <row r="6" spans="1:23" x14ac:dyDescent="0.25">
      <c r="A6" s="2" t="str">
        <f>'Population Definitions'!B6</f>
        <v>PLHIV 15-64</v>
      </c>
      <c r="B6" t="s">
        <v>5</v>
      </c>
      <c r="C6" t="str">
        <f t="shared" si="0"/>
        <v>N.A.</v>
      </c>
      <c r="D6" s="2" t="s">
        <v>6</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2047858.3667564699</v>
      </c>
    </row>
    <row r="7" spans="1:23" x14ac:dyDescent="0.25">
      <c r="A7" s="2" t="str">
        <f>'Population Definitions'!B7</f>
        <v>PLHIV 65+</v>
      </c>
      <c r="B7" t="s">
        <v>5</v>
      </c>
      <c r="C7" t="str">
        <f t="shared" si="0"/>
        <v>N.A.</v>
      </c>
      <c r="D7" s="2" t="s">
        <v>6</v>
      </c>
      <c r="E7" s="6">
        <v>10590.970000000205</v>
      </c>
      <c r="F7" s="6">
        <v>11133.120000000112</v>
      </c>
      <c r="G7" s="6">
        <v>11675.27</v>
      </c>
      <c r="H7" s="6">
        <v>12217.42</v>
      </c>
      <c r="I7" s="6">
        <v>12759.57</v>
      </c>
      <c r="J7" s="6">
        <v>13301.720000000001</v>
      </c>
      <c r="K7" s="6">
        <v>13795.835833333334</v>
      </c>
      <c r="L7" s="6">
        <v>14289.951666666668</v>
      </c>
      <c r="M7" s="6">
        <v>14784.067499999999</v>
      </c>
      <c r="N7" s="6">
        <v>15182.115</v>
      </c>
      <c r="O7" s="6">
        <v>15580.1625</v>
      </c>
      <c r="P7" s="6">
        <v>15978.210000000001</v>
      </c>
      <c r="Q7" s="6">
        <v>16376.2575</v>
      </c>
      <c r="R7" s="6">
        <v>16774.305000000051</v>
      </c>
      <c r="S7" s="6">
        <v>17172.352500000037</v>
      </c>
      <c r="T7" s="6">
        <v>17570.40000000014</v>
      </c>
      <c r="U7" s="6">
        <v>17968.447500000242</v>
      </c>
    </row>
    <row r="8" spans="1:23" x14ac:dyDescent="0.25">
      <c r="A8" s="2" t="str">
        <f>'Population Definitions'!B8</f>
        <v>Prisoners</v>
      </c>
      <c r="B8" t="s">
        <v>5</v>
      </c>
      <c r="C8" t="str">
        <f t="shared" si="0"/>
        <v>N.A.</v>
      </c>
      <c r="D8" s="2" t="s">
        <v>6</v>
      </c>
      <c r="E8" s="6">
        <v>18482.498319999973</v>
      </c>
      <c r="F8" s="6">
        <v>18853.592538366669</v>
      </c>
      <c r="G8" s="6">
        <v>19224.686756733339</v>
      </c>
      <c r="H8" s="6">
        <v>19595.780975100002</v>
      </c>
      <c r="I8" s="6">
        <v>19966.875193466672</v>
      </c>
      <c r="J8" s="6">
        <v>20337.969411833335</v>
      </c>
      <c r="K8" s="6">
        <v>20709.063630200002</v>
      </c>
      <c r="L8" s="6">
        <v>20559.107493787498</v>
      </c>
      <c r="M8" s="6">
        <v>21112.070607374997</v>
      </c>
      <c r="N8" s="6">
        <v>21665.0337209625</v>
      </c>
      <c r="O8" s="6">
        <v>22217.996834549998</v>
      </c>
      <c r="P8" s="6">
        <v>23081.549713199998</v>
      </c>
      <c r="Q8" s="6">
        <v>23945.102591849998</v>
      </c>
      <c r="R8" s="6">
        <v>24808.655470500002</v>
      </c>
      <c r="S8" s="6">
        <v>25672.208349149998</v>
      </c>
      <c r="T8" s="6">
        <v>26535.761227800002</v>
      </c>
      <c r="U8" s="6">
        <v>27399.314106449998</v>
      </c>
    </row>
    <row r="9" spans="1:23" x14ac:dyDescent="0.25">
      <c r="A9" s="2" t="str">
        <f>'Population Definitions'!B9</f>
        <v>PLHIV Prisoners</v>
      </c>
      <c r="B9" t="s">
        <v>5</v>
      </c>
      <c r="C9" t="str">
        <f t="shared" si="0"/>
        <v>N.A.</v>
      </c>
      <c r="D9" s="2" t="s">
        <v>6</v>
      </c>
      <c r="E9" s="6">
        <v>4620.6245799999933</v>
      </c>
      <c r="F9" s="6">
        <v>4702.6390616333283</v>
      </c>
      <c r="G9" s="6">
        <v>4784.6535432666624</v>
      </c>
      <c r="H9" s="6">
        <v>4866.6680248999965</v>
      </c>
      <c r="I9" s="6">
        <v>4948.6825065333305</v>
      </c>
      <c r="J9" s="6">
        <v>5030.6969881666646</v>
      </c>
      <c r="K9" s="6">
        <v>5112.7114698000005</v>
      </c>
      <c r="L9" s="6">
        <v>5715.7763062125005</v>
      </c>
      <c r="M9" s="6">
        <v>6318.8411426250004</v>
      </c>
      <c r="N9" s="6">
        <v>6921.9059790375004</v>
      </c>
      <c r="O9" s="6">
        <v>7524.9708154499995</v>
      </c>
      <c r="P9" s="6">
        <v>7817.4458867999992</v>
      </c>
      <c r="Q9" s="6">
        <v>8109.9209581499999</v>
      </c>
      <c r="R9" s="6">
        <v>8402.3960294999997</v>
      </c>
      <c r="S9" s="6">
        <v>8694.8711008499995</v>
      </c>
      <c r="T9" s="6">
        <v>8987.3461722000011</v>
      </c>
      <c r="U9" s="6">
        <v>9279.8212435499991</v>
      </c>
    </row>
    <row r="10" spans="1:23" x14ac:dyDescent="0.25">
      <c r="A10" s="2" t="str">
        <f>'Population Definitions'!B10</f>
        <v>Health Care Workers</v>
      </c>
      <c r="B10" t="s">
        <v>5</v>
      </c>
      <c r="C10" t="str">
        <f t="shared" si="0"/>
        <v>N.A.</v>
      </c>
      <c r="D10" s="2" t="s">
        <v>6</v>
      </c>
      <c r="E10" s="7">
        <v>27081.9607393111</v>
      </c>
      <c r="F10" s="6">
        <v>27776.369989037026</v>
      </c>
      <c r="G10" s="6">
        <v>28488.584604140538</v>
      </c>
      <c r="H10" s="6">
        <v>30798.469842314094</v>
      </c>
      <c r="I10" s="6">
        <v>31588.174197245229</v>
      </c>
      <c r="J10" s="6">
        <v>32398.127381789978</v>
      </c>
      <c r="K10" s="6">
        <v>33654.85947615264</v>
      </c>
      <c r="L10" s="7">
        <v>34517.804590925785</v>
      </c>
      <c r="M10" s="6">
        <v>35402.876503513631</v>
      </c>
      <c r="N10" s="6">
        <v>35391.385793840309</v>
      </c>
      <c r="O10" s="6">
        <v>36298.857224451596</v>
      </c>
      <c r="P10" s="6">
        <v>37229.597153283685</v>
      </c>
      <c r="Q10" s="6">
        <v>38184.202208496092</v>
      </c>
      <c r="R10" s="6">
        <v>38654.670234375</v>
      </c>
      <c r="S10" s="6">
        <v>39645.815625000003</v>
      </c>
      <c r="T10" s="6">
        <v>40662.375</v>
      </c>
      <c r="U10" s="6">
        <v>41705</v>
      </c>
    </row>
    <row r="11" spans="1:23" x14ac:dyDescent="0.25">
      <c r="A11" s="2" t="str">
        <f>'Population Definitions'!B11</f>
        <v>PLHIV Health Care Workers</v>
      </c>
      <c r="B11" t="s">
        <v>5</v>
      </c>
      <c r="C11" t="str">
        <f t="shared" si="0"/>
        <v>N.A.</v>
      </c>
      <c r="D11" s="2" t="s">
        <v>6</v>
      </c>
      <c r="E11" s="7">
        <v>8000</v>
      </c>
      <c r="F11" s="6">
        <v>9759.2651312832804</v>
      </c>
      <c r="G11" s="6">
        <v>10009.502698752081</v>
      </c>
      <c r="H11" s="6">
        <v>8686.7479042424366</v>
      </c>
      <c r="I11" s="6">
        <v>8909.4850299922418</v>
      </c>
      <c r="J11" s="6">
        <v>9137.9333640946079</v>
      </c>
      <c r="K11" s="6">
        <v>8946.2284683443722</v>
      </c>
      <c r="L11" s="7">
        <v>9175.6189418916638</v>
      </c>
      <c r="M11" s="6">
        <v>9410.8912224529886</v>
      </c>
      <c r="N11" s="6">
        <v>10571.452899458793</v>
      </c>
      <c r="O11" s="6">
        <v>10842.515794316711</v>
      </c>
      <c r="P11" s="6">
        <v>11120.529019812011</v>
      </c>
      <c r="Q11" s="6">
        <v>11405.670789550781</v>
      </c>
      <c r="R11" s="6">
        <v>12206.73796875</v>
      </c>
      <c r="S11" s="6">
        <v>12519.731249999999</v>
      </c>
      <c r="T11" s="6">
        <v>12840.75</v>
      </c>
      <c r="U11" s="6">
        <v>13170</v>
      </c>
    </row>
    <row r="12" spans="1:23" x14ac:dyDescent="0.25">
      <c r="A12" s="2" t="str">
        <f>'Population Definitions'!B12</f>
        <v>Miners</v>
      </c>
      <c r="B12" t="s">
        <v>5</v>
      </c>
      <c r="C12" t="str">
        <f t="shared" si="0"/>
        <v>N.A.</v>
      </c>
      <c r="D12" s="2" t="s">
        <v>6</v>
      </c>
      <c r="E12" s="7">
        <v>79553.925000000279</v>
      </c>
      <c r="F12" s="7">
        <v>77739.75</v>
      </c>
      <c r="G12" s="7">
        <v>75925.575000000186</v>
      </c>
      <c r="H12" s="8">
        <v>74111.399999999994</v>
      </c>
      <c r="I12" s="8">
        <v>72297.224999999991</v>
      </c>
      <c r="J12" s="8">
        <v>70483.049999999988</v>
      </c>
      <c r="K12" s="8">
        <v>68668.874999999985</v>
      </c>
      <c r="L12" s="7">
        <v>66854.699999999983</v>
      </c>
      <c r="M12" s="7">
        <v>65040.52499999998</v>
      </c>
      <c r="N12" s="7">
        <v>63226.349999999977</v>
      </c>
      <c r="O12" s="7">
        <v>61412.174999999974</v>
      </c>
      <c r="P12" s="7">
        <v>59598</v>
      </c>
      <c r="Q12" s="7">
        <v>56244</v>
      </c>
      <c r="R12" s="7">
        <v>52890</v>
      </c>
      <c r="S12" s="7">
        <v>49536</v>
      </c>
      <c r="T12" s="7">
        <v>49718.199000000001</v>
      </c>
      <c r="U12" s="7">
        <v>49900.398000000001</v>
      </c>
    </row>
    <row r="13" spans="1:23" x14ac:dyDescent="0.25">
      <c r="A13" s="2" t="str">
        <f>'Population Definitions'!B13</f>
        <v>PLHIV Miners</v>
      </c>
      <c r="B13" t="s">
        <v>5</v>
      </c>
      <c r="C13" t="str">
        <f t="shared" si="0"/>
        <v>N.A.</v>
      </c>
      <c r="D13" s="2" t="s">
        <v>6</v>
      </c>
      <c r="E13" s="7">
        <v>16352.324999999953</v>
      </c>
      <c r="F13" s="7">
        <v>15747.75</v>
      </c>
      <c r="G13" s="7">
        <v>15143.175000000047</v>
      </c>
      <c r="H13" s="9">
        <v>14538.6</v>
      </c>
      <c r="I13" s="9">
        <v>13934.025000000001</v>
      </c>
      <c r="J13" s="9">
        <v>13329.45</v>
      </c>
      <c r="K13" s="9">
        <v>12724.875</v>
      </c>
      <c r="L13" s="7">
        <v>12120.3</v>
      </c>
      <c r="M13" s="7">
        <v>11515.724999999999</v>
      </c>
      <c r="N13" s="7">
        <v>10911.149999999998</v>
      </c>
      <c r="O13" s="7">
        <v>10306.574999999997</v>
      </c>
      <c r="P13" s="7">
        <v>9702.0000000000018</v>
      </c>
      <c r="Q13" s="7">
        <v>9156.0000000000018</v>
      </c>
      <c r="R13" s="7">
        <v>8610.0000000000018</v>
      </c>
      <c r="S13" s="7">
        <v>8064.0000000000009</v>
      </c>
      <c r="T13" s="7">
        <v>6990.3010000000004</v>
      </c>
      <c r="U13" s="7">
        <v>5916.6019999999999</v>
      </c>
    </row>
    <row r="15" spans="1:23" x14ac:dyDescent="0.2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t="s">
        <v>5</v>
      </c>
      <c r="C16" t="str">
        <f t="shared" ref="C16:C27" si="1">IF(SUMPRODUCT(--(E16:W16&lt;&gt;""))=0,0,"N.A.")</f>
        <v>N.A.</v>
      </c>
      <c r="D16" s="2" t="s">
        <v>6</v>
      </c>
      <c r="E16" s="12">
        <v>215581.31930029966</v>
      </c>
      <c r="F16" s="12">
        <v>220699.1637353847</v>
      </c>
      <c r="G16" s="12">
        <v>225816.43310529081</v>
      </c>
      <c r="H16" s="12">
        <v>230933.11266475727</v>
      </c>
      <c r="I16" s="12">
        <v>236049.18729043903</v>
      </c>
      <c r="J16" s="12">
        <v>223001.61408007599</v>
      </c>
      <c r="K16" s="12">
        <v>229300.3584739388</v>
      </c>
      <c r="L16" s="12">
        <v>235598.49935238922</v>
      </c>
      <c r="M16" s="12">
        <v>241329.64790858116</v>
      </c>
      <c r="N16" s="12">
        <v>250198.44754750808</v>
      </c>
      <c r="O16" s="12">
        <v>246171.87859595584</v>
      </c>
      <c r="P16" s="12">
        <v>254597.99144276496</v>
      </c>
      <c r="Q16" s="12">
        <v>263054.55967249104</v>
      </c>
      <c r="R16" s="12">
        <v>271510.46034623496</v>
      </c>
      <c r="S16" s="12">
        <v>279965.6763471762</v>
      </c>
      <c r="T16" s="12">
        <v>271879.46809848113</v>
      </c>
      <c r="U16" s="12">
        <v>279790.61942007212</v>
      </c>
    </row>
    <row r="17" spans="1:23" x14ac:dyDescent="0.25">
      <c r="A17" s="2" t="str">
        <f>'Population Definitions'!B3</f>
        <v>Gen 5-14</v>
      </c>
      <c r="B17" t="s">
        <v>5</v>
      </c>
      <c r="C17">
        <f t="shared" si="1"/>
        <v>0</v>
      </c>
      <c r="D17" s="2" t="s">
        <v>6</v>
      </c>
    </row>
    <row r="18" spans="1:23" x14ac:dyDescent="0.25">
      <c r="A18" s="2" t="str">
        <f>'Population Definitions'!B4</f>
        <v>Gen 15-64</v>
      </c>
      <c r="B18" t="s">
        <v>5</v>
      </c>
      <c r="C18">
        <f t="shared" si="1"/>
        <v>0</v>
      </c>
      <c r="D18" s="2" t="s">
        <v>6</v>
      </c>
    </row>
    <row r="19" spans="1:23" x14ac:dyDescent="0.25">
      <c r="A19" s="2" t="str">
        <f>'Population Definitions'!B5</f>
        <v>Gen 65+</v>
      </c>
      <c r="B19" t="s">
        <v>5</v>
      </c>
      <c r="C19">
        <f t="shared" si="1"/>
        <v>0</v>
      </c>
      <c r="D19" s="2" t="s">
        <v>6</v>
      </c>
    </row>
    <row r="20" spans="1:23" x14ac:dyDescent="0.25">
      <c r="A20" s="2" t="str">
        <f>'Population Definitions'!B6</f>
        <v>PLHIV 15-64</v>
      </c>
      <c r="B20" t="s">
        <v>5</v>
      </c>
      <c r="C20">
        <f t="shared" si="1"/>
        <v>0</v>
      </c>
      <c r="D20" s="2" t="s">
        <v>6</v>
      </c>
    </row>
    <row r="21" spans="1:23" x14ac:dyDescent="0.25">
      <c r="A21" s="2" t="str">
        <f>'Population Definitions'!B7</f>
        <v>PLHIV 65+</v>
      </c>
      <c r="B21" t="s">
        <v>5</v>
      </c>
      <c r="C21">
        <f t="shared" si="1"/>
        <v>0</v>
      </c>
      <c r="D21" s="2" t="s">
        <v>6</v>
      </c>
    </row>
    <row r="22" spans="1:23" x14ac:dyDescent="0.25">
      <c r="A22" s="2" t="str">
        <f>'Population Definitions'!B8</f>
        <v>Prisoners</v>
      </c>
      <c r="B22" t="s">
        <v>5</v>
      </c>
      <c r="C22">
        <f t="shared" si="1"/>
        <v>0</v>
      </c>
      <c r="D22" s="2" t="s">
        <v>6</v>
      </c>
    </row>
    <row r="23" spans="1:23" x14ac:dyDescent="0.25">
      <c r="A23" s="2" t="str">
        <f>'Population Definitions'!B9</f>
        <v>PLHIV Prisoners</v>
      </c>
      <c r="B23" t="s">
        <v>5</v>
      </c>
      <c r="C23">
        <f t="shared" si="1"/>
        <v>0</v>
      </c>
      <c r="D23" s="2" t="s">
        <v>6</v>
      </c>
    </row>
    <row r="24" spans="1:23" x14ac:dyDescent="0.25">
      <c r="A24" s="2" t="str">
        <f>'Population Definitions'!B10</f>
        <v>Health Care Workers</v>
      </c>
      <c r="B24" t="s">
        <v>5</v>
      </c>
      <c r="C24">
        <f t="shared" si="1"/>
        <v>0</v>
      </c>
      <c r="D24" s="2" t="s">
        <v>6</v>
      </c>
    </row>
    <row r="25" spans="1:23" x14ac:dyDescent="0.25">
      <c r="A25" s="2" t="str">
        <f>'Population Definitions'!B11</f>
        <v>PLHIV Health Care Workers</v>
      </c>
      <c r="B25" t="s">
        <v>5</v>
      </c>
      <c r="C25">
        <f t="shared" si="1"/>
        <v>0</v>
      </c>
      <c r="D25" s="2" t="s">
        <v>6</v>
      </c>
    </row>
    <row r="26" spans="1:23" x14ac:dyDescent="0.25">
      <c r="A26" s="2" t="str">
        <f>'Population Definitions'!B12</f>
        <v>Miners</v>
      </c>
      <c r="B26" t="s">
        <v>5</v>
      </c>
      <c r="C26">
        <f t="shared" si="1"/>
        <v>0</v>
      </c>
      <c r="D26" s="2" t="s">
        <v>6</v>
      </c>
    </row>
    <row r="27" spans="1:23" x14ac:dyDescent="0.25">
      <c r="A27" s="2" t="str">
        <f>'Population Definitions'!B13</f>
        <v>PLHIV Miners</v>
      </c>
      <c r="B27" t="s">
        <v>5</v>
      </c>
      <c r="C27">
        <f t="shared" si="1"/>
        <v>0</v>
      </c>
      <c r="D27" s="2" t="s">
        <v>6</v>
      </c>
    </row>
    <row r="29" spans="1:23" x14ac:dyDescent="0.2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t="s">
        <v>48</v>
      </c>
      <c r="C30" t="str">
        <f t="shared" ref="C30:C41" si="2">IF(SUMPRODUCT(--(E30:W30&lt;&gt;""))=0,0,"N.A.")</f>
        <v>N.A.</v>
      </c>
      <c r="D30" s="2" t="s">
        <v>6</v>
      </c>
      <c r="E30" s="14">
        <v>7.2537396121883655E-3</v>
      </c>
      <c r="F30" s="14">
        <v>7.5417201540436459E-3</v>
      </c>
      <c r="G30" s="14">
        <v>8.5990757855822549E-3</v>
      </c>
      <c r="H30" s="14">
        <v>9.7751223184042151E-3</v>
      </c>
      <c r="I30" s="14">
        <v>1.0997512913717238E-2</v>
      </c>
      <c r="J30" s="14">
        <v>1.1946325509811466E-2</v>
      </c>
      <c r="K30" s="14">
        <v>1.2481596280511429E-2</v>
      </c>
      <c r="L30" s="14">
        <v>1.1825405921680993E-2</v>
      </c>
      <c r="M30" s="14">
        <v>1.1405505952380952E-2</v>
      </c>
      <c r="N30" s="14">
        <v>9.4443435627383325E-3</v>
      </c>
      <c r="O30" s="14">
        <v>8.6111210762331841E-3</v>
      </c>
      <c r="P30" s="14">
        <v>6.7926315789473687E-3</v>
      </c>
      <c r="Q30" s="14">
        <v>6.616995073891626E-3</v>
      </c>
      <c r="R30" s="14">
        <v>6.2982770997846377E-3</v>
      </c>
      <c r="S30" s="14"/>
      <c r="T30" s="14"/>
      <c r="U30" s="14"/>
    </row>
    <row r="31" spans="1:23" x14ac:dyDescent="0.25">
      <c r="A31" s="2" t="str">
        <f>'Population Definitions'!B3</f>
        <v>Gen 5-14</v>
      </c>
      <c r="B31" s="143" t="s">
        <v>48</v>
      </c>
      <c r="C31" t="str">
        <f t="shared" si="2"/>
        <v>N.A.</v>
      </c>
      <c r="D31" s="2" t="s">
        <v>6</v>
      </c>
      <c r="E31" s="14">
        <v>6.5641175896083599E-4</v>
      </c>
      <c r="F31" s="14">
        <v>6.8852459016393447E-4</v>
      </c>
      <c r="G31" s="14">
        <v>7.4768786127167629E-4</v>
      </c>
      <c r="H31" s="14">
        <v>8.2996842407425124E-4</v>
      </c>
      <c r="I31" s="14">
        <v>9.4574528840662476E-4</v>
      </c>
      <c r="J31" s="14">
        <v>9.6942070275403609E-4</v>
      </c>
      <c r="K31" s="14">
        <v>9.3937671687032299E-4</v>
      </c>
      <c r="L31" s="14">
        <v>9.0507349454717876E-4</v>
      </c>
      <c r="M31" s="14">
        <v>8.7392877547133878E-4</v>
      </c>
      <c r="N31" s="14">
        <v>8.4799463960945722E-4</v>
      </c>
      <c r="O31" s="14">
        <v>8.8803385917660637E-4</v>
      </c>
      <c r="P31" s="14">
        <v>8.0144787644787646E-4</v>
      </c>
      <c r="Q31" s="14">
        <v>8.6946454413892914E-4</v>
      </c>
      <c r="R31" s="14">
        <v>6.3795255930087396E-4</v>
      </c>
      <c r="S31" s="14"/>
      <c r="T31" s="14"/>
      <c r="U31" s="14"/>
    </row>
    <row r="32" spans="1:23" x14ac:dyDescent="0.25">
      <c r="A32" s="2" t="str">
        <f>'Population Definitions'!B4</f>
        <v>Gen 15-64</v>
      </c>
      <c r="B32" s="143" t="s">
        <v>48</v>
      </c>
      <c r="C32" t="str">
        <f t="shared" si="2"/>
        <v>N.A.</v>
      </c>
      <c r="D32" s="2" t="s">
        <v>6</v>
      </c>
      <c r="E32" s="14">
        <v>9.1568384629393557E-3</v>
      </c>
      <c r="F32" s="14">
        <v>1.0059301410063703E-2</v>
      </c>
      <c r="G32" s="14">
        <v>1.1169197320896308E-2</v>
      </c>
      <c r="H32" s="14">
        <v>1.228640043913819E-2</v>
      </c>
      <c r="I32" s="14">
        <v>1.2673504330893709E-2</v>
      </c>
      <c r="J32" s="14">
        <v>1.2773204356266245E-2</v>
      </c>
      <c r="K32" s="14">
        <v>1.2702324080051647E-2</v>
      </c>
      <c r="L32" s="14">
        <v>1.2266814791302968E-2</v>
      </c>
      <c r="M32" s="14">
        <v>1.1832598705805121E-2</v>
      </c>
      <c r="N32" s="14">
        <v>1.1220994645165261E-2</v>
      </c>
      <c r="O32" s="14">
        <v>1.033619828708047E-2</v>
      </c>
      <c r="P32" s="14">
        <v>9.3090291233195212E-3</v>
      </c>
      <c r="Q32" s="14">
        <v>8.5349954589400284E-3</v>
      </c>
      <c r="R32" s="14">
        <v>7.7427765626798661E-3</v>
      </c>
      <c r="S32" s="14"/>
      <c r="T32" s="14"/>
      <c r="U32" s="14"/>
    </row>
    <row r="33" spans="1:23" x14ac:dyDescent="0.25">
      <c r="A33" s="2" t="str">
        <f>'Population Definitions'!B5</f>
        <v>Gen 65+</v>
      </c>
      <c r="B33" s="143" t="s">
        <v>48</v>
      </c>
      <c r="C33" t="str">
        <f t="shared" si="2"/>
        <v>N.A.</v>
      </c>
      <c r="D33" s="2" t="s">
        <v>6</v>
      </c>
      <c r="E33" s="14">
        <v>6.6788031319910512E-2</v>
      </c>
      <c r="F33" s="14">
        <v>6.7353944562899781E-2</v>
      </c>
      <c r="G33" s="14">
        <v>6.6125635808748723E-2</v>
      </c>
      <c r="H33" s="14">
        <v>6.7565111758989313E-2</v>
      </c>
      <c r="I33" s="14">
        <v>6.1876163873370575E-2</v>
      </c>
      <c r="J33" s="14">
        <v>6.1941334527541421E-2</v>
      </c>
      <c r="K33" s="14">
        <v>6.2693895098882207E-2</v>
      </c>
      <c r="L33" s="14">
        <v>6.1216597510373442E-2</v>
      </c>
      <c r="M33" s="14">
        <v>5.9705123033481244E-2</v>
      </c>
      <c r="N33" s="14">
        <v>6.1533018867924526E-2</v>
      </c>
      <c r="O33" s="14">
        <v>5.7977368622938244E-2</v>
      </c>
      <c r="P33" s="14">
        <v>5.9001901140684411E-2</v>
      </c>
      <c r="Q33" s="14">
        <v>5.7662650602409639E-2</v>
      </c>
      <c r="R33" s="14">
        <v>5.519746646795827E-2</v>
      </c>
      <c r="S33" s="14"/>
      <c r="T33" s="14"/>
      <c r="U33" s="14"/>
    </row>
    <row r="34" spans="1:23" x14ac:dyDescent="0.25">
      <c r="A34" s="2" t="str">
        <f>'Population Definitions'!B6</f>
        <v>PLHIV 15-64</v>
      </c>
      <c r="B34" s="143" t="s">
        <v>48</v>
      </c>
      <c r="C34" t="str">
        <f t="shared" si="2"/>
        <v>N.A.</v>
      </c>
      <c r="D34" s="2" t="s">
        <v>6</v>
      </c>
      <c r="E34" s="14">
        <v>0.22</v>
      </c>
      <c r="F34" s="14"/>
      <c r="G34" s="14"/>
      <c r="H34" s="14"/>
      <c r="I34" s="14">
        <v>0.22</v>
      </c>
      <c r="J34" s="14">
        <v>0.1</v>
      </c>
      <c r="K34" s="14"/>
      <c r="L34" s="14"/>
      <c r="M34" s="14"/>
      <c r="N34" s="14">
        <v>9.5000000000000001E-2</v>
      </c>
      <c r="O34" s="14"/>
      <c r="P34" s="14"/>
      <c r="Q34" s="14"/>
      <c r="R34" s="14"/>
      <c r="S34" s="14"/>
      <c r="T34" s="14"/>
      <c r="U34" s="14">
        <v>5.1700000000000003E-2</v>
      </c>
    </row>
    <row r="35" spans="1:23" x14ac:dyDescent="0.25">
      <c r="A35" s="2" t="str">
        <f>'Population Definitions'!B7</f>
        <v>PLHIV 65+</v>
      </c>
      <c r="B35" s="143" t="s">
        <v>48</v>
      </c>
      <c r="C35" t="str">
        <f t="shared" si="2"/>
        <v>N.A.</v>
      </c>
      <c r="D35" s="2" t="s">
        <v>6</v>
      </c>
      <c r="E35" s="14">
        <v>0.13078803131991051</v>
      </c>
      <c r="F35" s="14">
        <v>0.13130259600088778</v>
      </c>
      <c r="G35" s="14">
        <v>0.1300244534356424</v>
      </c>
      <c r="H35" s="14">
        <v>0.13141013821384154</v>
      </c>
      <c r="I35" s="14">
        <v>0.12558004395123723</v>
      </c>
      <c r="J35" s="14">
        <v>0.12529630652387946</v>
      </c>
      <c r="K35" s="14">
        <v>0.12555678154720334</v>
      </c>
      <c r="L35" s="14">
        <v>0.12337864175214185</v>
      </c>
      <c r="M35" s="14">
        <v>0.12107593695795471</v>
      </c>
      <c r="N35" s="14">
        <v>0.12196882723285346</v>
      </c>
      <c r="O35" s="14">
        <v>0.11716909489440178</v>
      </c>
      <c r="P35" s="14">
        <v>0.11650175033566476</v>
      </c>
      <c r="Q35" s="14">
        <v>0.11359781206949608</v>
      </c>
      <c r="R35" s="14">
        <v>0.10968359763968305</v>
      </c>
      <c r="S35" s="14"/>
      <c r="T35" s="14"/>
      <c r="U35" s="14">
        <v>0.10340000000000001</v>
      </c>
    </row>
    <row r="36" spans="1:23" x14ac:dyDescent="0.25">
      <c r="A36" s="2" t="str">
        <f>'Population Definitions'!B8</f>
        <v>Prisoners</v>
      </c>
      <c r="B36" s="143" t="s">
        <v>48</v>
      </c>
      <c r="C36" t="str">
        <f t="shared" si="2"/>
        <v>N.A.</v>
      </c>
      <c r="D36" s="2" t="s">
        <v>6</v>
      </c>
      <c r="E36" s="14">
        <v>9.1568384629393557E-3</v>
      </c>
      <c r="F36" s="14">
        <v>1.0059301410063703E-2</v>
      </c>
      <c r="G36" s="14">
        <v>1.1169197320896308E-2</v>
      </c>
      <c r="H36" s="14">
        <v>1.228640043913819E-2</v>
      </c>
      <c r="I36" s="14">
        <v>1.2673504330893709E-2</v>
      </c>
      <c r="J36" s="14">
        <v>1.2773204356266245E-2</v>
      </c>
      <c r="K36" s="14">
        <v>1.2702324080051647E-2</v>
      </c>
      <c r="L36" s="14">
        <v>1.2266814791302968E-2</v>
      </c>
      <c r="M36" s="14">
        <v>1.1832598705805121E-2</v>
      </c>
      <c r="N36" s="14">
        <v>1.1220994645165261E-2</v>
      </c>
      <c r="O36" s="14">
        <v>1.033619828708047E-2</v>
      </c>
      <c r="P36" s="14">
        <v>9.3090291233195212E-3</v>
      </c>
      <c r="Q36" s="14">
        <v>8.5349954589400284E-3</v>
      </c>
      <c r="R36" s="14">
        <v>7.7427765626798661E-3</v>
      </c>
      <c r="S36" s="14"/>
      <c r="T36" s="14"/>
      <c r="U36" s="14"/>
    </row>
    <row r="37" spans="1:23" x14ac:dyDescent="0.25">
      <c r="A37" s="2" t="str">
        <f>'Population Definitions'!B9</f>
        <v>PLHIV Prisoners</v>
      </c>
      <c r="B37" s="143" t="s">
        <v>48</v>
      </c>
      <c r="C37" t="str">
        <f t="shared" si="2"/>
        <v>N.A.</v>
      </c>
      <c r="D37" s="2" t="s">
        <v>6</v>
      </c>
      <c r="E37" s="14">
        <v>6.4000000000000001E-2</v>
      </c>
      <c r="F37" s="14">
        <v>6.3948651437987988E-2</v>
      </c>
      <c r="G37" s="14">
        <v>6.3898817626893673E-2</v>
      </c>
      <c r="H37" s="14">
        <v>6.3845026454852224E-2</v>
      </c>
      <c r="I37" s="14">
        <v>6.3703880077866662E-2</v>
      </c>
      <c r="J37" s="14">
        <v>6.335497199633805E-2</v>
      </c>
      <c r="K37" s="14">
        <v>6.2862886448321123E-2</v>
      </c>
      <c r="L37" s="14">
        <v>6.2162044241768404E-2</v>
      </c>
      <c r="M37" s="14">
        <v>6.1370813924473459E-2</v>
      </c>
      <c r="N37" s="14">
        <v>6.0435808364928928E-2</v>
      </c>
      <c r="O37" s="14">
        <v>5.9191726271463532E-2</v>
      </c>
      <c r="P37" s="14">
        <v>5.749984919498035E-2</v>
      </c>
      <c r="Q37" s="14">
        <v>5.5935161467086443E-2</v>
      </c>
      <c r="R37" s="14">
        <v>5.4486131171724773E-2</v>
      </c>
      <c r="S37" s="14">
        <v>5.3535149309928476E-2</v>
      </c>
      <c r="T37" s="14">
        <v>5.2902882675074106E-2</v>
      </c>
      <c r="U37" s="14">
        <v>5.1688791647076265E-2</v>
      </c>
    </row>
    <row r="38" spans="1:23" x14ac:dyDescent="0.25">
      <c r="A38" s="2" t="str">
        <f>'Population Definitions'!B10</f>
        <v>Health Care Workers</v>
      </c>
      <c r="B38" s="143" t="s">
        <v>48</v>
      </c>
      <c r="C38" t="str">
        <f t="shared" si="2"/>
        <v>N.A.</v>
      </c>
      <c r="D38" s="2" t="s">
        <v>6</v>
      </c>
      <c r="E38" s="14">
        <v>9.1568384629393557E-3</v>
      </c>
      <c r="F38" s="14">
        <v>1.0059301410063703E-2</v>
      </c>
      <c r="G38" s="14">
        <v>1.1169197320896308E-2</v>
      </c>
      <c r="H38" s="14">
        <v>1.228640043913819E-2</v>
      </c>
      <c r="I38" s="14">
        <v>1.2673504330893709E-2</v>
      </c>
      <c r="J38" s="14">
        <v>1.2773204356266245E-2</v>
      </c>
      <c r="K38" s="14">
        <v>1.2702324080051647E-2</v>
      </c>
      <c r="L38" s="14">
        <v>1.2266814791302968E-2</v>
      </c>
      <c r="M38" s="14">
        <v>1.1832598705805121E-2</v>
      </c>
      <c r="N38" s="14">
        <v>1.1220994645165261E-2</v>
      </c>
      <c r="O38" s="14">
        <v>1.033619828708047E-2</v>
      </c>
      <c r="P38" s="14">
        <v>9.3090291233195212E-3</v>
      </c>
      <c r="Q38" s="14">
        <v>8.5349954589400284E-3</v>
      </c>
      <c r="R38" s="14">
        <v>7.7427765626798661E-3</v>
      </c>
      <c r="S38" s="14"/>
      <c r="T38" s="14"/>
      <c r="U38" s="14"/>
    </row>
    <row r="39" spans="1:23" x14ac:dyDescent="0.25">
      <c r="A39" s="2" t="str">
        <f>'Population Definitions'!B11</f>
        <v>PLHIV Health Care Workers</v>
      </c>
      <c r="B39" s="143" t="s">
        <v>48</v>
      </c>
      <c r="C39" t="str">
        <f t="shared" si="2"/>
        <v>N.A.</v>
      </c>
      <c r="D39" s="2" t="s">
        <v>6</v>
      </c>
      <c r="E39" s="14">
        <v>6.4000000000000001E-2</v>
      </c>
      <c r="F39" s="14">
        <v>6.3948651437987988E-2</v>
      </c>
      <c r="G39" s="14">
        <v>6.3898817626893673E-2</v>
      </c>
      <c r="H39" s="14">
        <v>6.3845026454852224E-2</v>
      </c>
      <c r="I39" s="14">
        <v>6.3703880077866662E-2</v>
      </c>
      <c r="J39" s="14">
        <v>6.335497199633805E-2</v>
      </c>
      <c r="K39" s="14">
        <v>6.2862886448321123E-2</v>
      </c>
      <c r="L39" s="14">
        <v>6.2162044241768404E-2</v>
      </c>
      <c r="M39" s="14">
        <v>6.1370813924473459E-2</v>
      </c>
      <c r="N39" s="14">
        <v>6.0435808364928928E-2</v>
      </c>
      <c r="O39" s="14">
        <v>5.9191726271463532E-2</v>
      </c>
      <c r="P39" s="14">
        <v>5.749984919498035E-2</v>
      </c>
      <c r="Q39" s="14">
        <v>5.5935161467086443E-2</v>
      </c>
      <c r="R39" s="14">
        <v>5.4486131171724773E-2</v>
      </c>
      <c r="S39" s="14">
        <v>5.3535149309928476E-2</v>
      </c>
      <c r="T39" s="14">
        <v>5.2902882675074106E-2</v>
      </c>
      <c r="U39" s="14">
        <v>5.1688791647076265E-2</v>
      </c>
    </row>
    <row r="40" spans="1:23" x14ac:dyDescent="0.25">
      <c r="A40" s="2" t="str">
        <f>'Population Definitions'!B12</f>
        <v>Miners</v>
      </c>
      <c r="B40" s="143" t="s">
        <v>48</v>
      </c>
      <c r="C40" t="str">
        <f t="shared" si="2"/>
        <v>N.A.</v>
      </c>
      <c r="D40" s="2" t="s">
        <v>6</v>
      </c>
      <c r="E40" s="14">
        <v>9.1568384629393557E-3</v>
      </c>
      <c r="F40" s="14">
        <v>1.0059301410063703E-2</v>
      </c>
      <c r="G40" s="14">
        <v>1.1169197320896308E-2</v>
      </c>
      <c r="H40" s="14">
        <v>1.228640043913819E-2</v>
      </c>
      <c r="I40" s="14">
        <v>1.2673504330893709E-2</v>
      </c>
      <c r="J40" s="14">
        <v>1.2773204356266245E-2</v>
      </c>
      <c r="K40" s="14">
        <v>1.2702324080051647E-2</v>
      </c>
      <c r="L40" s="14">
        <v>1.2266814791302968E-2</v>
      </c>
      <c r="M40" s="14">
        <v>1.1832598705805121E-2</v>
      </c>
      <c r="N40" s="14">
        <v>1.1220994645165261E-2</v>
      </c>
      <c r="O40" s="14">
        <v>1.033619828708047E-2</v>
      </c>
      <c r="P40" s="14">
        <v>9.3090291233195212E-3</v>
      </c>
      <c r="Q40" s="14">
        <v>8.5349954589400284E-3</v>
      </c>
      <c r="R40" s="14">
        <v>7.7427765626798661E-3</v>
      </c>
      <c r="S40" s="14"/>
      <c r="T40" s="14"/>
      <c r="U40" s="14"/>
    </row>
    <row r="41" spans="1:23" x14ac:dyDescent="0.25">
      <c r="A41" s="2" t="str">
        <f>'Population Definitions'!B13</f>
        <v>PLHIV Miners</v>
      </c>
      <c r="B41" s="143" t="s">
        <v>48</v>
      </c>
      <c r="C41" t="str">
        <f t="shared" si="2"/>
        <v>N.A.</v>
      </c>
      <c r="D41" s="2" t="s">
        <v>6</v>
      </c>
      <c r="E41" s="14">
        <v>6.4000000000000001E-2</v>
      </c>
      <c r="F41" s="14">
        <v>6.3948651437987988E-2</v>
      </c>
      <c r="G41" s="14">
        <v>6.3898817626893673E-2</v>
      </c>
      <c r="H41" s="14">
        <v>6.3845026454852224E-2</v>
      </c>
      <c r="I41" s="14">
        <v>6.3703880077866662E-2</v>
      </c>
      <c r="J41" s="14">
        <v>6.335497199633805E-2</v>
      </c>
      <c r="K41" s="14">
        <v>6.2862886448321123E-2</v>
      </c>
      <c r="L41" s="14">
        <v>6.2162044241768404E-2</v>
      </c>
      <c r="M41" s="14">
        <v>6.1370813924473459E-2</v>
      </c>
      <c r="N41" s="14">
        <v>6.0435808364928928E-2</v>
      </c>
      <c r="O41" s="14">
        <v>5.9191726271463532E-2</v>
      </c>
      <c r="P41" s="14">
        <v>5.749984919498035E-2</v>
      </c>
      <c r="Q41" s="14">
        <v>5.5935161467086443E-2</v>
      </c>
      <c r="R41" s="14">
        <v>5.4486131171724773E-2</v>
      </c>
      <c r="S41" s="14">
        <v>5.3535149309928476E-2</v>
      </c>
      <c r="T41" s="14">
        <v>5.2902882675074106E-2</v>
      </c>
      <c r="U41" s="14">
        <v>5.1688791647076265E-2</v>
      </c>
    </row>
    <row r="43" spans="1:23" x14ac:dyDescent="0.2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t="s">
        <v>5</v>
      </c>
      <c r="C44">
        <f t="shared" ref="C44:C55" si="3">IF(SUMPRODUCT(--(E44:W44&lt;&gt;""))=0,0,"N.A.")</f>
        <v>0</v>
      </c>
      <c r="D44" s="2" t="s">
        <v>6</v>
      </c>
    </row>
    <row r="45" spans="1:23" x14ac:dyDescent="0.25">
      <c r="A45" s="2" t="str">
        <f>'Population Definitions'!B3</f>
        <v>Gen 5-14</v>
      </c>
      <c r="B45" t="s">
        <v>5</v>
      </c>
      <c r="C45">
        <f t="shared" si="3"/>
        <v>0</v>
      </c>
      <c r="D45" s="2" t="s">
        <v>6</v>
      </c>
    </row>
    <row r="46" spans="1:23" x14ac:dyDescent="0.25">
      <c r="A46" s="2" t="str">
        <f>'Population Definitions'!B4</f>
        <v>Gen 15-64</v>
      </c>
      <c r="B46" t="s">
        <v>5</v>
      </c>
      <c r="C46" t="str">
        <f t="shared" si="3"/>
        <v>N.A.</v>
      </c>
      <c r="D46" s="2" t="s">
        <v>6</v>
      </c>
      <c r="E46" s="13">
        <v>350000</v>
      </c>
      <c r="F46" s="13">
        <v>341666.66666666669</v>
      </c>
      <c r="G46" s="13">
        <v>333333.33333333337</v>
      </c>
      <c r="H46" s="13">
        <v>325000.00000000006</v>
      </c>
      <c r="I46" s="13">
        <v>316666.66666666674</v>
      </c>
      <c r="J46" s="13">
        <v>300000</v>
      </c>
      <c r="K46" s="13">
        <v>250000</v>
      </c>
      <c r="L46" s="13">
        <v>200000</v>
      </c>
      <c r="M46" s="13">
        <v>300000</v>
      </c>
      <c r="N46" s="13">
        <v>300000</v>
      </c>
      <c r="O46" s="13">
        <v>300000</v>
      </c>
      <c r="P46" s="13">
        <v>300000</v>
      </c>
      <c r="Q46" s="13">
        <v>500000</v>
      </c>
      <c r="R46" s="13"/>
      <c r="S46" s="13"/>
      <c r="T46" s="13">
        <v>300000</v>
      </c>
      <c r="U46" s="13">
        <v>200000</v>
      </c>
    </row>
    <row r="47" spans="1:23" x14ac:dyDescent="0.25">
      <c r="A47" s="2" t="str">
        <f>'Population Definitions'!B5</f>
        <v>Gen 65+</v>
      </c>
      <c r="B47" t="s">
        <v>5</v>
      </c>
      <c r="C47">
        <f t="shared" si="3"/>
        <v>0</v>
      </c>
      <c r="D47" s="2" t="s">
        <v>6</v>
      </c>
      <c r="E47" s="13"/>
      <c r="F47" s="13"/>
      <c r="G47" s="13"/>
      <c r="H47" s="13"/>
      <c r="I47" s="13"/>
      <c r="J47" s="13"/>
      <c r="K47" s="13"/>
      <c r="L47" s="13"/>
      <c r="M47" s="13"/>
      <c r="N47" s="13"/>
      <c r="O47" s="13"/>
      <c r="P47" s="13"/>
      <c r="Q47" s="13"/>
      <c r="R47" s="13"/>
      <c r="S47" s="13"/>
      <c r="T47" s="13"/>
      <c r="U47" s="13"/>
    </row>
    <row r="48" spans="1:23" x14ac:dyDescent="0.25">
      <c r="A48" s="2" t="str">
        <f>'Population Definitions'!B6</f>
        <v>PLHIV 15-64</v>
      </c>
      <c r="B48" t="s">
        <v>5</v>
      </c>
      <c r="C48" t="str">
        <f t="shared" si="3"/>
        <v>N.A.</v>
      </c>
      <c r="D48" s="2" t="s">
        <v>6</v>
      </c>
      <c r="E48" s="13">
        <v>22681.837470210241</v>
      </c>
      <c r="F48" s="13">
        <v>20556.983298072439</v>
      </c>
      <c r="G48" s="13">
        <v>18573.698987788179</v>
      </c>
      <c r="H48" s="13">
        <v>16750.450112027473</v>
      </c>
      <c r="I48" s="13">
        <v>15027.674619876898</v>
      </c>
      <c r="J48" s="13">
        <v>13425.583437720401</v>
      </c>
      <c r="K48" s="13">
        <v>14688.404726548804</v>
      </c>
      <c r="L48" s="13">
        <v>16382.943881668674</v>
      </c>
      <c r="M48" s="13">
        <v>33738.724520235563</v>
      </c>
      <c r="N48" s="13">
        <v>54797.156024123295</v>
      </c>
      <c r="O48" s="13">
        <v>55578.65507636081</v>
      </c>
      <c r="P48" s="13">
        <v>56310.151158831359</v>
      </c>
      <c r="Q48" s="13">
        <v>56975.620755403448</v>
      </c>
      <c r="R48" s="13">
        <v>51179.204673738604</v>
      </c>
      <c r="S48" s="13">
        <v>45228.498909280264</v>
      </c>
      <c r="T48" s="13">
        <v>39146.560956394584</v>
      </c>
      <c r="U48" s="13"/>
    </row>
    <row r="49" spans="1:23" x14ac:dyDescent="0.25">
      <c r="A49" s="2" t="str">
        <f>'Population Definitions'!B7</f>
        <v>PLHIV 65+</v>
      </c>
      <c r="B49" t="s">
        <v>5</v>
      </c>
      <c r="C49">
        <f t="shared" si="3"/>
        <v>0</v>
      </c>
      <c r="D49" s="2" t="s">
        <v>6</v>
      </c>
    </row>
    <row r="50" spans="1:23" x14ac:dyDescent="0.25">
      <c r="A50" s="2" t="str">
        <f>'Population Definitions'!B8</f>
        <v>Prisoners</v>
      </c>
      <c r="B50" t="s">
        <v>5</v>
      </c>
      <c r="C50">
        <f t="shared" si="3"/>
        <v>0</v>
      </c>
      <c r="D50" s="2" t="s">
        <v>6</v>
      </c>
    </row>
    <row r="51" spans="1:23" x14ac:dyDescent="0.25">
      <c r="A51" s="2" t="str">
        <f>'Population Definitions'!B9</f>
        <v>PLHIV Prisoners</v>
      </c>
      <c r="B51" t="s">
        <v>5</v>
      </c>
      <c r="C51">
        <f t="shared" si="3"/>
        <v>0</v>
      </c>
      <c r="D51" s="2" t="s">
        <v>6</v>
      </c>
    </row>
    <row r="52" spans="1:23" x14ac:dyDescent="0.25">
      <c r="A52" s="2" t="str">
        <f>'Population Definitions'!B10</f>
        <v>Health Care Workers</v>
      </c>
      <c r="B52" t="s">
        <v>5</v>
      </c>
      <c r="C52">
        <f t="shared" si="3"/>
        <v>0</v>
      </c>
      <c r="D52" s="2" t="s">
        <v>6</v>
      </c>
    </row>
    <row r="53" spans="1:23" x14ac:dyDescent="0.25">
      <c r="A53" s="2" t="str">
        <f>'Population Definitions'!B11</f>
        <v>PLHIV Health Care Workers</v>
      </c>
      <c r="B53" t="s">
        <v>5</v>
      </c>
      <c r="C53">
        <f t="shared" si="3"/>
        <v>0</v>
      </c>
      <c r="D53" s="2" t="s">
        <v>6</v>
      </c>
    </row>
    <row r="54" spans="1:23" x14ac:dyDescent="0.25">
      <c r="A54" s="2" t="str">
        <f>'Population Definitions'!B12</f>
        <v>Miners</v>
      </c>
      <c r="B54" t="s">
        <v>5</v>
      </c>
      <c r="C54">
        <f t="shared" si="3"/>
        <v>0</v>
      </c>
      <c r="D54" s="2" t="s">
        <v>6</v>
      </c>
    </row>
    <row r="55" spans="1:23" x14ac:dyDescent="0.25">
      <c r="A55" s="2" t="str">
        <f>'Population Definitions'!B13</f>
        <v>PLHIV Miners</v>
      </c>
      <c r="B55" t="s">
        <v>5</v>
      </c>
      <c r="C55">
        <f t="shared" si="3"/>
        <v>0</v>
      </c>
      <c r="D55" s="2" t="s">
        <v>6</v>
      </c>
    </row>
    <row r="57" spans="1:23" x14ac:dyDescent="0.2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t="s">
        <v>5</v>
      </c>
      <c r="C58">
        <f t="shared" ref="C58:C69" si="4">IF(SUMPRODUCT(--(E58:W58&lt;&gt;""))=0,0,"N.A.")</f>
        <v>0</v>
      </c>
      <c r="D58" s="2" t="s">
        <v>6</v>
      </c>
    </row>
    <row r="59" spans="1:23" x14ac:dyDescent="0.25">
      <c r="A59" s="2" t="str">
        <f>'Population Definitions'!B3</f>
        <v>Gen 5-14</v>
      </c>
      <c r="B59" t="s">
        <v>5</v>
      </c>
      <c r="C59">
        <f t="shared" si="4"/>
        <v>0</v>
      </c>
      <c r="D59" s="2" t="s">
        <v>6</v>
      </c>
    </row>
    <row r="60" spans="1:23" x14ac:dyDescent="0.25">
      <c r="A60" s="2" t="str">
        <f>'Population Definitions'!B4</f>
        <v>Gen 15-64</v>
      </c>
      <c r="B60" t="s">
        <v>5</v>
      </c>
      <c r="C60">
        <f t="shared" si="4"/>
        <v>0</v>
      </c>
      <c r="D60" s="2" t="s">
        <v>6</v>
      </c>
    </row>
    <row r="61" spans="1:23" x14ac:dyDescent="0.25">
      <c r="A61" s="2" t="str">
        <f>'Population Definitions'!B5</f>
        <v>Gen 65+</v>
      </c>
      <c r="B61" t="s">
        <v>5</v>
      </c>
      <c r="C61">
        <f t="shared" si="4"/>
        <v>0</v>
      </c>
      <c r="D61" s="2" t="s">
        <v>6</v>
      </c>
    </row>
    <row r="62" spans="1:23" x14ac:dyDescent="0.25">
      <c r="A62" s="2" t="str">
        <f>'Population Definitions'!B6</f>
        <v>PLHIV 15-64</v>
      </c>
      <c r="B62" t="s">
        <v>5</v>
      </c>
      <c r="C62">
        <f t="shared" si="4"/>
        <v>0</v>
      </c>
      <c r="D62" s="2" t="s">
        <v>6</v>
      </c>
    </row>
    <row r="63" spans="1:23" x14ac:dyDescent="0.25">
      <c r="A63" s="2" t="str">
        <f>'Population Definitions'!B7</f>
        <v>PLHIV 65+</v>
      </c>
      <c r="B63" t="s">
        <v>5</v>
      </c>
      <c r="C63">
        <f t="shared" si="4"/>
        <v>0</v>
      </c>
      <c r="D63" s="2" t="s">
        <v>6</v>
      </c>
    </row>
    <row r="64" spans="1:23" x14ac:dyDescent="0.25">
      <c r="A64" s="2" t="str">
        <f>'Population Definitions'!B8</f>
        <v>Prisoners</v>
      </c>
      <c r="B64" t="s">
        <v>5</v>
      </c>
      <c r="C64">
        <f t="shared" si="4"/>
        <v>0</v>
      </c>
      <c r="D64" s="2" t="s">
        <v>6</v>
      </c>
    </row>
    <row r="65" spans="1:4" x14ac:dyDescent="0.25">
      <c r="A65" s="2" t="str">
        <f>'Population Definitions'!B9</f>
        <v>PLHIV Prisoners</v>
      </c>
      <c r="B65" t="s">
        <v>5</v>
      </c>
      <c r="C65">
        <f t="shared" si="4"/>
        <v>0</v>
      </c>
      <c r="D65" s="2" t="s">
        <v>6</v>
      </c>
    </row>
    <row r="66" spans="1:4" x14ac:dyDescent="0.25">
      <c r="A66" s="2" t="str">
        <f>'Population Definitions'!B10</f>
        <v>Health Care Workers</v>
      </c>
      <c r="B66" t="s">
        <v>5</v>
      </c>
      <c r="C66">
        <f t="shared" si="4"/>
        <v>0</v>
      </c>
      <c r="D66" s="2" t="s">
        <v>6</v>
      </c>
    </row>
    <row r="67" spans="1:4" x14ac:dyDescent="0.25">
      <c r="A67" s="2" t="str">
        <f>'Population Definitions'!B11</f>
        <v>PLHIV Health Care Workers</v>
      </c>
      <c r="B67" t="s">
        <v>5</v>
      </c>
      <c r="C67">
        <f t="shared" si="4"/>
        <v>0</v>
      </c>
      <c r="D67" s="2" t="s">
        <v>6</v>
      </c>
    </row>
    <row r="68" spans="1:4" x14ac:dyDescent="0.25">
      <c r="A68" s="2" t="str">
        <f>'Population Definitions'!B12</f>
        <v>Miners</v>
      </c>
      <c r="B68" t="s">
        <v>5</v>
      </c>
      <c r="C68">
        <f t="shared" si="4"/>
        <v>0</v>
      </c>
      <c r="D68" s="2" t="s">
        <v>6</v>
      </c>
    </row>
    <row r="69" spans="1:4" x14ac:dyDescent="0.25">
      <c r="A69" s="2" t="str">
        <f>'Population Definitions'!B13</f>
        <v>PLHIV Miners</v>
      </c>
      <c r="B69" t="s">
        <v>5</v>
      </c>
      <c r="C69">
        <f t="shared" si="4"/>
        <v>0</v>
      </c>
      <c r="D69" s="2" t="s">
        <v>6</v>
      </c>
    </row>
  </sheetData>
  <dataValidations count="49">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B41" xr:uid="{00000000-0002-0000-0200-000018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workbookViewId="0">
      <selection activeCell="B272" sqref="B272"/>
    </sheetView>
  </sheetViews>
  <sheetFormatPr defaultRowHeight="15" x14ac:dyDescent="0.25"/>
  <cols>
    <col min="1" max="1" width="42.28515625" bestFit="1" customWidth="1"/>
    <col min="2" max="2" width="12.28515625" bestFit="1" customWidth="1"/>
    <col min="3" max="3" width="8" bestFit="1" customWidth="1"/>
    <col min="4" max="4" width="3" bestFit="1" customWidth="1"/>
    <col min="5" max="5" width="9.85546875" bestFit="1" customWidth="1"/>
    <col min="6" max="19" width="7.42578125" bestFit="1" customWidth="1"/>
    <col min="20" max="23" width="4.7109375" bestFit="1" customWidth="1"/>
  </cols>
  <sheetData>
    <row r="1" spans="1:23" s="36" customFormat="1" x14ac:dyDescent="0.2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36" customFormat="1" x14ac:dyDescent="0.25">
      <c r="A2" s="40" t="str">
        <f>'Population Definitions'!$B$2</f>
        <v>Gen 0-4</v>
      </c>
      <c r="B2" s="36" t="s">
        <v>5</v>
      </c>
      <c r="C2" s="36" t="str">
        <f t="shared" ref="C2:C13" si="0">IF(SUMPRODUCT(--(E2:W2&lt;&gt;""))=0,0,"N.A.")</f>
        <v>N.A.</v>
      </c>
      <c r="D2" s="38" t="s">
        <v>6</v>
      </c>
      <c r="E2" s="47">
        <v>1628.791055731323</v>
      </c>
    </row>
    <row r="3" spans="1:23" s="36" customFormat="1" x14ac:dyDescent="0.25">
      <c r="A3" s="40" t="str">
        <f>'Population Definitions'!$B$3</f>
        <v>Gen 5-14</v>
      </c>
      <c r="B3" s="36" t="s">
        <v>5</v>
      </c>
      <c r="C3" s="36" t="str">
        <f t="shared" si="0"/>
        <v>N.A.</v>
      </c>
      <c r="D3" s="38" t="s">
        <v>6</v>
      </c>
      <c r="E3" s="47">
        <v>724.8636958939444</v>
      </c>
    </row>
    <row r="4" spans="1:23" s="36" customFormat="1" x14ac:dyDescent="0.25">
      <c r="A4" s="40" t="str">
        <f>'Population Definitions'!$B$4</f>
        <v>Gen 15-64</v>
      </c>
      <c r="B4" s="36" t="s">
        <v>5</v>
      </c>
      <c r="C4" s="36" t="str">
        <f t="shared" si="0"/>
        <v>N.A.</v>
      </c>
      <c r="D4" s="38" t="s">
        <v>6</v>
      </c>
      <c r="E4" s="47">
        <v>2536.7679116949062</v>
      </c>
    </row>
    <row r="5" spans="1:23" s="36" customFormat="1" x14ac:dyDescent="0.25">
      <c r="A5" s="40" t="str">
        <f>'Population Definitions'!$B$5</f>
        <v>Gen 65+</v>
      </c>
      <c r="B5" s="36" t="s">
        <v>5</v>
      </c>
      <c r="C5" s="36" t="str">
        <f t="shared" si="0"/>
        <v>N.A.</v>
      </c>
      <c r="D5" s="38" t="s">
        <v>6</v>
      </c>
      <c r="E5" s="47">
        <v>174.95334850864231</v>
      </c>
    </row>
    <row r="6" spans="1:23" s="36" customFormat="1" x14ac:dyDescent="0.25">
      <c r="A6" s="40" t="str">
        <f>'Population Definitions'!$B$6</f>
        <v>PLHIV 15-64</v>
      </c>
      <c r="B6" s="36" t="s">
        <v>5</v>
      </c>
      <c r="C6" s="36" t="str">
        <f t="shared" si="0"/>
        <v>N.A.</v>
      </c>
      <c r="D6" s="38" t="s">
        <v>6</v>
      </c>
      <c r="E6" s="47">
        <v>13686.100331738851</v>
      </c>
    </row>
    <row r="7" spans="1:23" s="36" customFormat="1" x14ac:dyDescent="0.25">
      <c r="A7" s="40" t="str">
        <f>'Population Definitions'!$B$7</f>
        <v>PLHIV 65+</v>
      </c>
      <c r="B7" s="36" t="s">
        <v>5</v>
      </c>
      <c r="C7" s="36" t="str">
        <f t="shared" si="0"/>
        <v>N.A.</v>
      </c>
      <c r="D7" s="38" t="s">
        <v>6</v>
      </c>
      <c r="E7" s="47">
        <v>82.136361286302488</v>
      </c>
    </row>
    <row r="8" spans="1:23" s="36" customFormat="1" x14ac:dyDescent="0.25">
      <c r="A8" s="40" t="str">
        <f>'Population Definitions'!$B$8</f>
        <v>Prisoners</v>
      </c>
      <c r="B8" s="36" t="s">
        <v>5</v>
      </c>
      <c r="C8" s="36" t="str">
        <f t="shared" si="0"/>
        <v>N.A.</v>
      </c>
      <c r="D8" s="38" t="s">
        <v>6</v>
      </c>
      <c r="E8" s="47">
        <v>43.693093756809269</v>
      </c>
    </row>
    <row r="9" spans="1:23" s="36" customFormat="1" x14ac:dyDescent="0.25">
      <c r="A9" s="40" t="str">
        <f>'Population Definitions'!$B$9</f>
        <v>PLHIV Prisoners</v>
      </c>
      <c r="B9" s="36" t="s">
        <v>5</v>
      </c>
      <c r="C9" s="36" t="str">
        <f t="shared" si="0"/>
        <v>N.A.</v>
      </c>
      <c r="D9" s="38" t="s">
        <v>6</v>
      </c>
      <c r="E9" s="47">
        <v>243.56028604774679</v>
      </c>
    </row>
    <row r="10" spans="1:23" s="36" customFormat="1" x14ac:dyDescent="0.25">
      <c r="A10" s="40" t="str">
        <f>'Population Definitions'!$B$10</f>
        <v>Health Care Workers</v>
      </c>
      <c r="B10" s="36" t="s">
        <v>5</v>
      </c>
      <c r="C10" s="36">
        <f t="shared" si="0"/>
        <v>0</v>
      </c>
      <c r="D10" s="38" t="s">
        <v>6</v>
      </c>
    </row>
    <row r="11" spans="1:23" s="36" customFormat="1" x14ac:dyDescent="0.25">
      <c r="A11" s="40" t="str">
        <f>'Population Definitions'!$B$11</f>
        <v>PLHIV Health Care Workers</v>
      </c>
      <c r="B11" s="36" t="s">
        <v>5</v>
      </c>
      <c r="C11" s="36">
        <f t="shared" si="0"/>
        <v>0</v>
      </c>
      <c r="D11" s="38" t="s">
        <v>6</v>
      </c>
    </row>
    <row r="12" spans="1:23" s="36" customFormat="1" x14ac:dyDescent="0.25">
      <c r="A12" s="40" t="str">
        <f>'Population Definitions'!$B$12</f>
        <v>Miners</v>
      </c>
      <c r="B12" s="36" t="s">
        <v>5</v>
      </c>
      <c r="C12" s="36">
        <f t="shared" si="0"/>
        <v>0</v>
      </c>
      <c r="D12" s="38" t="s">
        <v>6</v>
      </c>
    </row>
    <row r="13" spans="1:23" s="36" customFormat="1" x14ac:dyDescent="0.25">
      <c r="A13" s="40" t="str">
        <f>'Population Definitions'!$B$13</f>
        <v>PLHIV Miners</v>
      </c>
      <c r="B13" s="36" t="s">
        <v>5</v>
      </c>
      <c r="C13" s="36">
        <f t="shared" si="0"/>
        <v>0</v>
      </c>
      <c r="D13" s="38" t="s">
        <v>6</v>
      </c>
    </row>
    <row r="14" spans="1:23" s="36" customFormat="1" x14ac:dyDescent="0.25"/>
    <row r="15" spans="1:23" s="36" customFormat="1" x14ac:dyDescent="0.2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36" customFormat="1" x14ac:dyDescent="0.25">
      <c r="A16" s="40" t="str">
        <f>'Population Definitions'!$B$2</f>
        <v>Gen 0-4</v>
      </c>
      <c r="B16" s="36" t="s">
        <v>5</v>
      </c>
      <c r="C16" s="36" t="str">
        <f t="shared" ref="C16:C27" si="1">IF(SUMPRODUCT(--(E16:W16&lt;&gt;""))=0,0,"N.A.")</f>
        <v>N.A.</v>
      </c>
      <c r="D16" s="38" t="s">
        <v>6</v>
      </c>
      <c r="E16" s="45">
        <v>0.51230168692830003</v>
      </c>
    </row>
    <row r="17" spans="1:23" s="36" customFormat="1" x14ac:dyDescent="0.25">
      <c r="A17" s="40" t="str">
        <f>'Population Definitions'!$B$3</f>
        <v>Gen 5-14</v>
      </c>
      <c r="B17" s="36" t="s">
        <v>5</v>
      </c>
      <c r="C17" s="36" t="str">
        <f t="shared" si="1"/>
        <v>N.A.</v>
      </c>
      <c r="D17" s="38" t="s">
        <v>6</v>
      </c>
      <c r="E17" s="45">
        <v>0.45582072297300003</v>
      </c>
    </row>
    <row r="18" spans="1:23" s="36" customFormat="1" x14ac:dyDescent="0.25">
      <c r="A18" s="40" t="str">
        <f>'Population Definitions'!$B$4</f>
        <v>Gen 15-64</v>
      </c>
      <c r="B18" s="36" t="s">
        <v>5</v>
      </c>
      <c r="C18" s="36" t="str">
        <f t="shared" si="1"/>
        <v>N.A.</v>
      </c>
      <c r="D18" s="38" t="s">
        <v>6</v>
      </c>
      <c r="E18" s="45">
        <v>134.00456178681</v>
      </c>
    </row>
    <row r="19" spans="1:23" s="36" customFormat="1" x14ac:dyDescent="0.25">
      <c r="A19" s="40" t="str">
        <f>'Population Definitions'!$B$5</f>
        <v>Gen 65+</v>
      </c>
      <c r="B19" s="36" t="s">
        <v>5</v>
      </c>
      <c r="C19" s="36" t="str">
        <f t="shared" si="1"/>
        <v>N.A.</v>
      </c>
      <c r="D19" s="38" t="s">
        <v>6</v>
      </c>
      <c r="E19" s="45">
        <v>0.48275166150360005</v>
      </c>
    </row>
    <row r="20" spans="1:23" s="36" customFormat="1" x14ac:dyDescent="0.25">
      <c r="A20" s="40" t="str">
        <f>'Population Definitions'!$B$6</f>
        <v>PLHIV 15-64</v>
      </c>
      <c r="B20" s="36" t="s">
        <v>5</v>
      </c>
      <c r="C20" s="36" t="str">
        <f t="shared" si="1"/>
        <v>N.A.</v>
      </c>
      <c r="D20" s="38" t="s">
        <v>6</v>
      </c>
      <c r="E20" s="45">
        <v>0.54167950223999994</v>
      </c>
    </row>
    <row r="21" spans="1:23" s="36" customFormat="1" x14ac:dyDescent="0.25">
      <c r="A21" s="40" t="str">
        <f>'Population Definitions'!$B$7</f>
        <v>PLHIV 65+</v>
      </c>
      <c r="B21" s="36" t="s">
        <v>5</v>
      </c>
      <c r="C21" s="36" t="str">
        <f t="shared" si="1"/>
        <v>N.A.</v>
      </c>
      <c r="D21" s="38" t="s">
        <v>6</v>
      </c>
      <c r="E21" s="45">
        <v>0.24264933262919999</v>
      </c>
    </row>
    <row r="22" spans="1:23" s="36" customFormat="1" x14ac:dyDescent="0.25">
      <c r="A22" s="40" t="str">
        <f>'Population Definitions'!$B$8</f>
        <v>Prisoners</v>
      </c>
      <c r="B22" s="36" t="s">
        <v>5</v>
      </c>
      <c r="C22" s="36">
        <f t="shared" si="1"/>
        <v>0</v>
      </c>
      <c r="D22" s="38" t="s">
        <v>6</v>
      </c>
    </row>
    <row r="23" spans="1:23" s="36" customFormat="1" x14ac:dyDescent="0.25">
      <c r="A23" s="40" t="str">
        <f>'Population Definitions'!$B$9</f>
        <v>PLHIV Prisoners</v>
      </c>
      <c r="B23" s="36" t="s">
        <v>5</v>
      </c>
      <c r="C23" s="36">
        <f t="shared" si="1"/>
        <v>0</v>
      </c>
      <c r="D23" s="38" t="s">
        <v>6</v>
      </c>
    </row>
    <row r="24" spans="1:23" s="36" customFormat="1" x14ac:dyDescent="0.25">
      <c r="A24" s="40" t="str">
        <f>'Population Definitions'!$B$10</f>
        <v>Health Care Workers</v>
      </c>
      <c r="B24" s="36" t="s">
        <v>5</v>
      </c>
      <c r="C24" s="36">
        <f t="shared" si="1"/>
        <v>0</v>
      </c>
      <c r="D24" s="38" t="s">
        <v>6</v>
      </c>
    </row>
    <row r="25" spans="1:23" s="36" customFormat="1" x14ac:dyDescent="0.25">
      <c r="A25" s="40" t="str">
        <f>'Population Definitions'!$B$11</f>
        <v>PLHIV Health Care Workers</v>
      </c>
      <c r="B25" s="36" t="s">
        <v>5</v>
      </c>
      <c r="C25" s="36">
        <f t="shared" si="1"/>
        <v>0</v>
      </c>
      <c r="D25" s="38" t="s">
        <v>6</v>
      </c>
    </row>
    <row r="26" spans="1:23" s="36" customFormat="1" x14ac:dyDescent="0.25">
      <c r="A26" s="40" t="str">
        <f>'Population Definitions'!$B$12</f>
        <v>Miners</v>
      </c>
      <c r="B26" s="36" t="s">
        <v>5</v>
      </c>
      <c r="C26" s="36">
        <f t="shared" si="1"/>
        <v>0</v>
      </c>
      <c r="D26" s="38" t="s">
        <v>6</v>
      </c>
    </row>
    <row r="27" spans="1:23" s="36" customFormat="1" x14ac:dyDescent="0.25">
      <c r="A27" s="40" t="str">
        <f>'Population Definitions'!$B$13</f>
        <v>PLHIV Miners</v>
      </c>
      <c r="B27" s="36" t="s">
        <v>5</v>
      </c>
      <c r="C27" s="36">
        <f t="shared" si="1"/>
        <v>0</v>
      </c>
      <c r="D27" s="38" t="s">
        <v>6</v>
      </c>
    </row>
    <row r="28" spans="1:23" s="36" customFormat="1" x14ac:dyDescent="0.25"/>
    <row r="29" spans="1:23" s="36" customFormat="1" x14ac:dyDescent="0.2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36" customFormat="1" x14ac:dyDescent="0.25">
      <c r="A30" s="40" t="str">
        <f>'Population Definitions'!$B$2</f>
        <v>Gen 0-4</v>
      </c>
      <c r="B30" s="36" t="s">
        <v>5</v>
      </c>
      <c r="C30" s="36">
        <f t="shared" ref="C30:C41" si="2">IF(SUMPRODUCT(--(E30:W30&lt;&gt;""))=0,0,"N.A.")</f>
        <v>0</v>
      </c>
      <c r="D30" s="38" t="s">
        <v>6</v>
      </c>
    </row>
    <row r="31" spans="1:23" s="36" customFormat="1" x14ac:dyDescent="0.25">
      <c r="A31" s="40" t="str">
        <f>'Population Definitions'!$B$3</f>
        <v>Gen 5-14</v>
      </c>
      <c r="B31" s="36" t="s">
        <v>5</v>
      </c>
      <c r="C31" s="36">
        <f t="shared" si="2"/>
        <v>0</v>
      </c>
      <c r="D31" s="38" t="s">
        <v>6</v>
      </c>
    </row>
    <row r="32" spans="1:23" s="36" customFormat="1" x14ac:dyDescent="0.25">
      <c r="A32" s="40" t="str">
        <f>'Population Definitions'!$B$4</f>
        <v>Gen 15-64</v>
      </c>
      <c r="B32" s="36" t="s">
        <v>5</v>
      </c>
      <c r="C32" s="36" t="str">
        <f t="shared" si="2"/>
        <v>N.A.</v>
      </c>
      <c r="D32" s="38" t="s">
        <v>6</v>
      </c>
      <c r="E32" s="43">
        <v>6.1758234587825367</v>
      </c>
    </row>
    <row r="33" spans="1:23" s="36" customFormat="1" x14ac:dyDescent="0.25">
      <c r="A33" s="40" t="str">
        <f>'Population Definitions'!$B$5</f>
        <v>Gen 65+</v>
      </c>
      <c r="B33" s="36" t="s">
        <v>5</v>
      </c>
      <c r="C33" s="36">
        <f t="shared" si="2"/>
        <v>0</v>
      </c>
      <c r="D33" s="38" t="s">
        <v>6</v>
      </c>
      <c r="E33" s="44"/>
    </row>
    <row r="34" spans="1:23" s="36" customFormat="1" x14ac:dyDescent="0.25">
      <c r="A34" s="40" t="str">
        <f>'Population Definitions'!$B$6</f>
        <v>PLHIV 15-64</v>
      </c>
      <c r="B34" s="36" t="s">
        <v>5</v>
      </c>
      <c r="C34" s="36" t="str">
        <f t="shared" si="2"/>
        <v>N.A.</v>
      </c>
      <c r="D34" s="38" t="s">
        <v>6</v>
      </c>
      <c r="E34" s="43">
        <v>4.2300000000000004</v>
      </c>
    </row>
    <row r="35" spans="1:23" s="36" customFormat="1" x14ac:dyDescent="0.25">
      <c r="A35" s="40" t="str">
        <f>'Population Definitions'!$B$7</f>
        <v>PLHIV 65+</v>
      </c>
      <c r="B35" s="36" t="s">
        <v>5</v>
      </c>
      <c r="C35" s="36">
        <f t="shared" si="2"/>
        <v>0</v>
      </c>
      <c r="D35" s="38" t="s">
        <v>6</v>
      </c>
    </row>
    <row r="36" spans="1:23" s="36" customFormat="1" x14ac:dyDescent="0.25">
      <c r="A36" s="40" t="str">
        <f>'Population Definitions'!$B$8</f>
        <v>Prisoners</v>
      </c>
      <c r="B36" s="36" t="s">
        <v>5</v>
      </c>
      <c r="C36" s="36">
        <f t="shared" si="2"/>
        <v>0</v>
      </c>
      <c r="D36" s="38" t="s">
        <v>6</v>
      </c>
    </row>
    <row r="37" spans="1:23" s="36" customFormat="1" x14ac:dyDescent="0.25">
      <c r="A37" s="40" t="str">
        <f>'Population Definitions'!$B$9</f>
        <v>PLHIV Prisoners</v>
      </c>
      <c r="B37" s="36" t="s">
        <v>5</v>
      </c>
      <c r="C37" s="36">
        <f t="shared" si="2"/>
        <v>0</v>
      </c>
      <c r="D37" s="38" t="s">
        <v>6</v>
      </c>
    </row>
    <row r="38" spans="1:23" s="36" customFormat="1" x14ac:dyDescent="0.25">
      <c r="A38" s="40" t="str">
        <f>'Population Definitions'!$B$10</f>
        <v>Health Care Workers</v>
      </c>
      <c r="B38" s="36" t="s">
        <v>5</v>
      </c>
      <c r="C38" s="36">
        <f t="shared" si="2"/>
        <v>0</v>
      </c>
      <c r="D38" s="38" t="s">
        <v>6</v>
      </c>
    </row>
    <row r="39" spans="1:23" s="36" customFormat="1" x14ac:dyDescent="0.25">
      <c r="A39" s="40" t="str">
        <f>'Population Definitions'!$B$11</f>
        <v>PLHIV Health Care Workers</v>
      </c>
      <c r="B39" s="36" t="s">
        <v>5</v>
      </c>
      <c r="C39" s="36">
        <f t="shared" si="2"/>
        <v>0</v>
      </c>
      <c r="D39" s="38" t="s">
        <v>6</v>
      </c>
    </row>
    <row r="40" spans="1:23" s="36" customFormat="1" x14ac:dyDescent="0.25">
      <c r="A40" s="40" t="str">
        <f>'Population Definitions'!$B$12</f>
        <v>Miners</v>
      </c>
      <c r="B40" s="36" t="s">
        <v>5</v>
      </c>
      <c r="C40" s="36">
        <f t="shared" si="2"/>
        <v>0</v>
      </c>
      <c r="D40" s="38" t="s">
        <v>6</v>
      </c>
    </row>
    <row r="41" spans="1:23" s="36" customFormat="1" x14ac:dyDescent="0.25">
      <c r="A41" s="40" t="str">
        <f>'Population Definitions'!$B$13</f>
        <v>PLHIV Miners</v>
      </c>
      <c r="B41" s="36" t="s">
        <v>5</v>
      </c>
      <c r="C41" s="36">
        <f t="shared" si="2"/>
        <v>0</v>
      </c>
      <c r="D41" s="38" t="s">
        <v>6</v>
      </c>
    </row>
    <row r="42" spans="1:23" s="36" customFormat="1" x14ac:dyDescent="0.25"/>
    <row r="43" spans="1:23" s="36" customFormat="1" x14ac:dyDescent="0.2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36" customFormat="1" x14ac:dyDescent="0.25">
      <c r="A44" s="40" t="str">
        <f>'Population Definitions'!$B$2</f>
        <v>Gen 0-4</v>
      </c>
      <c r="B44" s="36" t="s">
        <v>5</v>
      </c>
      <c r="C44" s="36" t="str">
        <f t="shared" ref="C44:C55" si="3">IF(SUMPRODUCT(--(E44:W44&lt;&gt;""))=0,0,"N.A.")</f>
        <v>N.A.</v>
      </c>
      <c r="D44" s="38" t="s">
        <v>6</v>
      </c>
      <c r="E44" s="42">
        <v>160.9939099651113</v>
      </c>
    </row>
    <row r="45" spans="1:23" s="36" customFormat="1" x14ac:dyDescent="0.25">
      <c r="A45" s="40" t="str">
        <f>'Population Definitions'!$B$3</f>
        <v>Gen 5-14</v>
      </c>
      <c r="B45" s="36" t="s">
        <v>5</v>
      </c>
      <c r="C45" s="36" t="str">
        <f t="shared" si="3"/>
        <v>N.A.</v>
      </c>
      <c r="D45" s="38" t="s">
        <v>6</v>
      </c>
      <c r="E45" s="42">
        <v>92.444730936103795</v>
      </c>
    </row>
    <row r="46" spans="1:23" s="36" customFormat="1" x14ac:dyDescent="0.25">
      <c r="A46" s="40" t="str">
        <f>'Population Definitions'!$B$4</f>
        <v>Gen 15-64</v>
      </c>
      <c r="B46" s="36" t="s">
        <v>5</v>
      </c>
      <c r="C46" s="36" t="str">
        <f t="shared" si="3"/>
        <v>N.A.</v>
      </c>
      <c r="D46" s="38" t="s">
        <v>6</v>
      </c>
      <c r="E46" s="42">
        <v>178.29518819270939</v>
      </c>
    </row>
    <row r="47" spans="1:23" s="36" customFormat="1" x14ac:dyDescent="0.25">
      <c r="A47" s="40" t="str">
        <f>'Population Definitions'!$B$5</f>
        <v>Gen 65+</v>
      </c>
      <c r="B47" s="36" t="s">
        <v>5</v>
      </c>
      <c r="C47" s="36" t="str">
        <f t="shared" si="3"/>
        <v>N.A.</v>
      </c>
      <c r="D47" s="38" t="s">
        <v>6</v>
      </c>
      <c r="E47" s="42">
        <v>21.71043306350667</v>
      </c>
    </row>
    <row r="48" spans="1:23" s="36" customFormat="1" x14ac:dyDescent="0.25">
      <c r="A48" s="40" t="str">
        <f>'Population Definitions'!$B$6</f>
        <v>PLHIV 15-64</v>
      </c>
      <c r="B48" s="36" t="s">
        <v>5</v>
      </c>
      <c r="C48" s="36" t="str">
        <f t="shared" si="3"/>
        <v>N.A.</v>
      </c>
      <c r="D48" s="38" t="s">
        <v>6</v>
      </c>
      <c r="E48" s="42">
        <v>1302.8464539960571</v>
      </c>
    </row>
    <row r="49" spans="1:23" s="36" customFormat="1" x14ac:dyDescent="0.25">
      <c r="A49" s="40" t="str">
        <f>'Population Definitions'!$B$7</f>
        <v>PLHIV 65+</v>
      </c>
      <c r="B49" s="36" t="s">
        <v>5</v>
      </c>
      <c r="C49" s="36" t="str">
        <f t="shared" si="3"/>
        <v>N.A.</v>
      </c>
      <c r="D49" s="38" t="s">
        <v>6</v>
      </c>
      <c r="E49" s="42">
        <v>8.3563631206053568</v>
      </c>
    </row>
    <row r="50" spans="1:23" s="36" customFormat="1" x14ac:dyDescent="0.25">
      <c r="A50" s="40" t="str">
        <f>'Population Definitions'!$B$8</f>
        <v>Prisoners</v>
      </c>
      <c r="B50" s="36" t="s">
        <v>5</v>
      </c>
      <c r="C50" s="36" t="str">
        <f t="shared" si="3"/>
        <v>N.A.</v>
      </c>
      <c r="D50" s="38" t="s">
        <v>6</v>
      </c>
      <c r="E50" s="42">
        <v>29.962546772132072</v>
      </c>
    </row>
    <row r="51" spans="1:23" s="36" customFormat="1" x14ac:dyDescent="0.25">
      <c r="A51" s="40" t="str">
        <f>'Population Definitions'!$B$9</f>
        <v>PLHIV Prisoners</v>
      </c>
      <c r="B51" s="36" t="s">
        <v>5</v>
      </c>
      <c r="C51" s="36" t="str">
        <f t="shared" si="3"/>
        <v>N.A.</v>
      </c>
      <c r="D51" s="38" t="s">
        <v>6</v>
      </c>
      <c r="E51" s="42">
        <v>61.332030523129418</v>
      </c>
    </row>
    <row r="52" spans="1:23" s="36" customFormat="1" x14ac:dyDescent="0.25">
      <c r="A52" s="40" t="str">
        <f>'Population Definitions'!$B$10</f>
        <v>Health Care Workers</v>
      </c>
      <c r="B52" s="36" t="s">
        <v>5</v>
      </c>
      <c r="C52" s="36">
        <f t="shared" si="3"/>
        <v>0</v>
      </c>
      <c r="D52" s="38" t="s">
        <v>6</v>
      </c>
    </row>
    <row r="53" spans="1:23" s="36" customFormat="1" x14ac:dyDescent="0.25">
      <c r="A53" s="40" t="str">
        <f>'Population Definitions'!$B$11</f>
        <v>PLHIV Health Care Workers</v>
      </c>
      <c r="B53" s="36" t="s">
        <v>5</v>
      </c>
      <c r="C53" s="36">
        <f t="shared" si="3"/>
        <v>0</v>
      </c>
      <c r="D53" s="38" t="s">
        <v>6</v>
      </c>
    </row>
    <row r="54" spans="1:23" s="36" customFormat="1" x14ac:dyDescent="0.25">
      <c r="A54" s="40" t="str">
        <f>'Population Definitions'!$B$12</f>
        <v>Miners</v>
      </c>
      <c r="B54" s="36" t="s">
        <v>5</v>
      </c>
      <c r="C54" s="36">
        <f t="shared" si="3"/>
        <v>0</v>
      </c>
      <c r="D54" s="38" t="s">
        <v>6</v>
      </c>
    </row>
    <row r="55" spans="1:23" s="36" customFormat="1" x14ac:dyDescent="0.25">
      <c r="A55" s="40" t="str">
        <f>'Population Definitions'!$B$13</f>
        <v>PLHIV Miners</v>
      </c>
      <c r="B55" s="36" t="s">
        <v>5</v>
      </c>
      <c r="C55" s="36">
        <f t="shared" si="3"/>
        <v>0</v>
      </c>
      <c r="D55" s="38" t="s">
        <v>6</v>
      </c>
    </row>
    <row r="56" spans="1:23" s="36" customFormat="1" x14ac:dyDescent="0.25"/>
    <row r="57" spans="1:23" s="36" customFormat="1" x14ac:dyDescent="0.2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36" customFormat="1" x14ac:dyDescent="0.25">
      <c r="A58" s="40" t="str">
        <f>'Population Definitions'!$B$2</f>
        <v>Gen 0-4</v>
      </c>
      <c r="B58" s="36" t="s">
        <v>5</v>
      </c>
      <c r="C58" s="36" t="str">
        <f t="shared" ref="C58:C69" si="4">IF(SUMPRODUCT(--(E58:W58&lt;&gt;""))=0,0,"N.A.")</f>
        <v>N.A.</v>
      </c>
      <c r="D58" s="38" t="s">
        <v>6</v>
      </c>
      <c r="E58" s="41">
        <v>1.1569031905074929</v>
      </c>
    </row>
    <row r="59" spans="1:23" s="36" customFormat="1" x14ac:dyDescent="0.25">
      <c r="A59" s="40" t="str">
        <f>'Population Definitions'!$B$3</f>
        <v>Gen 5-14</v>
      </c>
      <c r="B59" s="36" t="s">
        <v>5</v>
      </c>
      <c r="C59" s="36" t="str">
        <f t="shared" si="4"/>
        <v>N.A.</v>
      </c>
      <c r="D59" s="38" t="s">
        <v>6</v>
      </c>
      <c r="E59" s="41">
        <v>2.247108252519006</v>
      </c>
    </row>
    <row r="60" spans="1:23" s="36" customFormat="1" x14ac:dyDescent="0.25">
      <c r="A60" s="40" t="str">
        <f>'Population Definitions'!$B$4</f>
        <v>Gen 15-64</v>
      </c>
      <c r="B60" s="36" t="s">
        <v>5</v>
      </c>
      <c r="C60" s="36" t="str">
        <f t="shared" si="4"/>
        <v>N.A.</v>
      </c>
      <c r="D60" s="38" t="s">
        <v>6</v>
      </c>
      <c r="E60" s="41">
        <v>26.467394273394749</v>
      </c>
    </row>
    <row r="61" spans="1:23" s="36" customFormat="1" x14ac:dyDescent="0.25">
      <c r="A61" s="40" t="str">
        <f>'Population Definitions'!$B$5</f>
        <v>Gen 65+</v>
      </c>
      <c r="B61" s="36" t="s">
        <v>5</v>
      </c>
      <c r="C61" s="36" t="str">
        <f t="shared" si="4"/>
        <v>N.A.</v>
      </c>
      <c r="D61" s="38" t="s">
        <v>6</v>
      </c>
      <c r="E61" s="41">
        <v>0.83064227390376577</v>
      </c>
    </row>
    <row r="62" spans="1:23" s="36" customFormat="1" x14ac:dyDescent="0.25">
      <c r="A62" s="40" t="str">
        <f>'Population Definitions'!$B$6</f>
        <v>PLHIV 15-64</v>
      </c>
      <c r="B62" s="36" t="s">
        <v>5</v>
      </c>
      <c r="C62" s="36" t="str">
        <f t="shared" si="4"/>
        <v>N.A.</v>
      </c>
      <c r="D62" s="38" t="s">
        <v>6</v>
      </c>
      <c r="E62" s="41">
        <v>6.7943259483784297</v>
      </c>
    </row>
    <row r="63" spans="1:23" s="36" customFormat="1" x14ac:dyDescent="0.25">
      <c r="A63" s="40" t="str">
        <f>'Population Definitions'!$B$7</f>
        <v>PLHIV 65+</v>
      </c>
      <c r="B63" s="36" t="s">
        <v>5</v>
      </c>
      <c r="C63" s="36">
        <f t="shared" si="4"/>
        <v>0</v>
      </c>
      <c r="D63" s="38" t="s">
        <v>6</v>
      </c>
    </row>
    <row r="64" spans="1:23" s="36" customFormat="1" x14ac:dyDescent="0.25">
      <c r="A64" s="40" t="str">
        <f>'Population Definitions'!$B$8</f>
        <v>Prisoners</v>
      </c>
      <c r="B64" s="36" t="s">
        <v>5</v>
      </c>
      <c r="C64" s="36">
        <f t="shared" si="4"/>
        <v>0</v>
      </c>
      <c r="D64" s="38" t="s">
        <v>6</v>
      </c>
    </row>
    <row r="65" spans="1:23" s="36" customFormat="1" x14ac:dyDescent="0.25">
      <c r="A65" s="40" t="str">
        <f>'Population Definitions'!$B$9</f>
        <v>PLHIV Prisoners</v>
      </c>
      <c r="B65" s="36" t="s">
        <v>5</v>
      </c>
      <c r="C65" s="36">
        <f t="shared" si="4"/>
        <v>0</v>
      </c>
      <c r="D65" s="38" t="s">
        <v>6</v>
      </c>
    </row>
    <row r="66" spans="1:23" s="36" customFormat="1" x14ac:dyDescent="0.25">
      <c r="A66" s="40" t="str">
        <f>'Population Definitions'!$B$10</f>
        <v>Health Care Workers</v>
      </c>
      <c r="B66" s="36" t="s">
        <v>5</v>
      </c>
      <c r="C66" s="36">
        <f t="shared" si="4"/>
        <v>0</v>
      </c>
      <c r="D66" s="38" t="s">
        <v>6</v>
      </c>
    </row>
    <row r="67" spans="1:23" s="36" customFormat="1" x14ac:dyDescent="0.25">
      <c r="A67" s="40" t="str">
        <f>'Population Definitions'!$B$11</f>
        <v>PLHIV Health Care Workers</v>
      </c>
      <c r="B67" s="36" t="s">
        <v>5</v>
      </c>
      <c r="C67" s="36">
        <f t="shared" si="4"/>
        <v>0</v>
      </c>
      <c r="D67" s="38" t="s">
        <v>6</v>
      </c>
    </row>
    <row r="68" spans="1:23" s="36" customFormat="1" x14ac:dyDescent="0.25">
      <c r="A68" s="40" t="str">
        <f>'Population Definitions'!$B$12</f>
        <v>Miners</v>
      </c>
      <c r="B68" s="36" t="s">
        <v>5</v>
      </c>
      <c r="C68" s="36">
        <f t="shared" si="4"/>
        <v>0</v>
      </c>
      <c r="D68" s="38" t="s">
        <v>6</v>
      </c>
    </row>
    <row r="69" spans="1:23" s="36" customFormat="1" x14ac:dyDescent="0.25">
      <c r="A69" s="40" t="str">
        <f>'Population Definitions'!$B$13</f>
        <v>PLHIV Miners</v>
      </c>
      <c r="B69" s="36" t="s">
        <v>5</v>
      </c>
      <c r="C69" s="36">
        <f t="shared" si="4"/>
        <v>0</v>
      </c>
      <c r="D69" s="38" t="s">
        <v>6</v>
      </c>
    </row>
    <row r="70" spans="1:23" s="36" customFormat="1" x14ac:dyDescent="0.25"/>
    <row r="71" spans="1:23" s="36" customFormat="1" x14ac:dyDescent="0.2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36" customFormat="1" x14ac:dyDescent="0.25">
      <c r="A72" s="40" t="str">
        <f>'Population Definitions'!$B$2</f>
        <v>Gen 0-4</v>
      </c>
      <c r="B72" s="36" t="s">
        <v>5</v>
      </c>
      <c r="C72" s="36">
        <f t="shared" ref="C72:C83" si="5">IF(SUMPRODUCT(--(E72:W72&lt;&gt;""))=0,0,"N.A.")</f>
        <v>0</v>
      </c>
      <c r="D72" s="38" t="s">
        <v>6</v>
      </c>
    </row>
    <row r="73" spans="1:23" s="36" customFormat="1" x14ac:dyDescent="0.25">
      <c r="A73" s="40" t="str">
        <f>'Population Definitions'!$B$3</f>
        <v>Gen 5-14</v>
      </c>
      <c r="B73" s="36" t="s">
        <v>5</v>
      </c>
      <c r="C73" s="36">
        <f t="shared" si="5"/>
        <v>0</v>
      </c>
      <c r="D73" s="38" t="s">
        <v>6</v>
      </c>
    </row>
    <row r="74" spans="1:23" s="36" customFormat="1" x14ac:dyDescent="0.25">
      <c r="A74" s="40" t="str">
        <f>'Population Definitions'!$B$4</f>
        <v>Gen 15-64</v>
      </c>
      <c r="B74" s="36" t="s">
        <v>5</v>
      </c>
      <c r="C74" s="36" t="str">
        <f t="shared" si="5"/>
        <v>N.A.</v>
      </c>
      <c r="D74" s="38" t="s">
        <v>6</v>
      </c>
      <c r="E74" s="36">
        <v>0.8</v>
      </c>
    </row>
    <row r="75" spans="1:23" s="36" customFormat="1" x14ac:dyDescent="0.25">
      <c r="A75" s="40" t="str">
        <f>'Population Definitions'!$B$5</f>
        <v>Gen 65+</v>
      </c>
      <c r="B75" s="36" t="s">
        <v>5</v>
      </c>
      <c r="C75" s="36">
        <f t="shared" si="5"/>
        <v>0</v>
      </c>
      <c r="D75" s="38" t="s">
        <v>6</v>
      </c>
    </row>
    <row r="76" spans="1:23" s="36" customFormat="1" x14ac:dyDescent="0.25">
      <c r="A76" s="40" t="str">
        <f>'Population Definitions'!$B$6</f>
        <v>PLHIV 15-64</v>
      </c>
      <c r="B76" s="36" t="s">
        <v>5</v>
      </c>
      <c r="C76" s="36" t="str">
        <f t="shared" si="5"/>
        <v>N.A.</v>
      </c>
      <c r="D76" s="38" t="s">
        <v>6</v>
      </c>
      <c r="E76" s="36">
        <v>1.4</v>
      </c>
    </row>
    <row r="77" spans="1:23" s="36" customFormat="1" x14ac:dyDescent="0.25">
      <c r="A77" s="40" t="str">
        <f>'Population Definitions'!$B$7</f>
        <v>PLHIV 65+</v>
      </c>
      <c r="B77" s="36" t="s">
        <v>5</v>
      </c>
      <c r="C77" s="36">
        <f t="shared" si="5"/>
        <v>0</v>
      </c>
      <c r="D77" s="38" t="s">
        <v>6</v>
      </c>
    </row>
    <row r="78" spans="1:23" s="36" customFormat="1" x14ac:dyDescent="0.25">
      <c r="A78" s="40" t="str">
        <f>'Population Definitions'!$B$8</f>
        <v>Prisoners</v>
      </c>
      <c r="B78" s="36" t="s">
        <v>5</v>
      </c>
      <c r="C78" s="36">
        <f t="shared" si="5"/>
        <v>0</v>
      </c>
      <c r="D78" s="38" t="s">
        <v>6</v>
      </c>
    </row>
    <row r="79" spans="1:23" s="36" customFormat="1" x14ac:dyDescent="0.25">
      <c r="A79" s="40" t="str">
        <f>'Population Definitions'!$B$9</f>
        <v>PLHIV Prisoners</v>
      </c>
      <c r="B79" s="36" t="s">
        <v>5</v>
      </c>
      <c r="C79" s="36">
        <f t="shared" si="5"/>
        <v>0</v>
      </c>
      <c r="D79" s="38" t="s">
        <v>6</v>
      </c>
    </row>
    <row r="80" spans="1:23" s="36" customFormat="1" x14ac:dyDescent="0.25">
      <c r="A80" s="40" t="str">
        <f>'Population Definitions'!$B$10</f>
        <v>Health Care Workers</v>
      </c>
      <c r="B80" s="36" t="s">
        <v>5</v>
      </c>
      <c r="C80" s="36">
        <f t="shared" si="5"/>
        <v>0</v>
      </c>
      <c r="D80" s="38" t="s">
        <v>6</v>
      </c>
    </row>
    <row r="81" spans="1:23" s="36" customFormat="1" x14ac:dyDescent="0.25">
      <c r="A81" s="40" t="str">
        <f>'Population Definitions'!$B$11</f>
        <v>PLHIV Health Care Workers</v>
      </c>
      <c r="B81" s="36" t="s">
        <v>5</v>
      </c>
      <c r="C81" s="36">
        <f t="shared" si="5"/>
        <v>0</v>
      </c>
      <c r="D81" s="38" t="s">
        <v>6</v>
      </c>
    </row>
    <row r="82" spans="1:23" s="36" customFormat="1" x14ac:dyDescent="0.25">
      <c r="A82" s="40" t="str">
        <f>'Population Definitions'!$B$12</f>
        <v>Miners</v>
      </c>
      <c r="B82" s="36" t="s">
        <v>5</v>
      </c>
      <c r="C82" s="36">
        <f t="shared" si="5"/>
        <v>0</v>
      </c>
      <c r="D82" s="38" t="s">
        <v>6</v>
      </c>
    </row>
    <row r="83" spans="1:23" s="36" customFormat="1" x14ac:dyDescent="0.25">
      <c r="A83" s="40" t="str">
        <f>'Population Definitions'!$B$13</f>
        <v>PLHIV Miners</v>
      </c>
      <c r="B83" s="36" t="s">
        <v>5</v>
      </c>
      <c r="C83" s="36">
        <f t="shared" si="5"/>
        <v>0</v>
      </c>
      <c r="D83" s="38" t="s">
        <v>6</v>
      </c>
    </row>
    <row r="84" spans="1:23" s="36" customFormat="1" x14ac:dyDescent="0.25"/>
    <row r="85" spans="1:23" s="36" customFormat="1" x14ac:dyDescent="0.2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36" customFormat="1" x14ac:dyDescent="0.25">
      <c r="A86" s="40" t="str">
        <f>'Population Definitions'!$B$2</f>
        <v>Gen 0-4</v>
      </c>
      <c r="B86" s="36" t="s">
        <v>5</v>
      </c>
      <c r="C86" s="36" t="str">
        <f t="shared" ref="C86:C97" si="6">IF(SUMPRODUCT(--(E86:W86&lt;&gt;""))=0,0,"N.A.")</f>
        <v>N.A.</v>
      </c>
      <c r="D86" s="38" t="s">
        <v>6</v>
      </c>
      <c r="E86" s="39">
        <v>264.09966401000003</v>
      </c>
    </row>
    <row r="87" spans="1:23" s="36" customFormat="1" x14ac:dyDescent="0.25">
      <c r="A87" s="40" t="str">
        <f>'Population Definitions'!$B$3</f>
        <v>Gen 5-14</v>
      </c>
      <c r="B87" s="36" t="s">
        <v>5</v>
      </c>
      <c r="C87" s="36" t="str">
        <f t="shared" si="6"/>
        <v>N.A.</v>
      </c>
      <c r="D87" s="38" t="s">
        <v>6</v>
      </c>
      <c r="E87" s="39">
        <v>1378.1346600000002</v>
      </c>
    </row>
    <row r="88" spans="1:23" s="36" customFormat="1" x14ac:dyDescent="0.25">
      <c r="A88" s="40" t="str">
        <f>'Population Definitions'!$B$4</f>
        <v>Gen 15-64</v>
      </c>
      <c r="B88" s="36" t="s">
        <v>5</v>
      </c>
      <c r="C88" s="36" t="str">
        <f t="shared" si="6"/>
        <v>N.A.</v>
      </c>
      <c r="D88" s="38" t="s">
        <v>6</v>
      </c>
      <c r="E88" s="39">
        <v>7643.2497136800012</v>
      </c>
    </row>
    <row r="89" spans="1:23" s="36" customFormat="1" x14ac:dyDescent="0.25">
      <c r="A89" s="40" t="str">
        <f>'Population Definitions'!$B$5</f>
        <v>Gen 65+</v>
      </c>
      <c r="B89" s="36" t="s">
        <v>5</v>
      </c>
      <c r="C89" s="36" t="str">
        <f t="shared" si="6"/>
        <v>N.A.</v>
      </c>
      <c r="D89" s="38" t="s">
        <v>6</v>
      </c>
      <c r="E89" s="39">
        <v>870.52809795000007</v>
      </c>
    </row>
    <row r="90" spans="1:23" s="36" customFormat="1" x14ac:dyDescent="0.25">
      <c r="A90" s="40" t="str">
        <f>'Population Definitions'!$B$6</f>
        <v>PLHIV 15-64</v>
      </c>
      <c r="B90" s="36" t="s">
        <v>5</v>
      </c>
      <c r="C90" s="36" t="str">
        <f t="shared" si="6"/>
        <v>N.A.</v>
      </c>
      <c r="D90" s="38" t="s">
        <v>6</v>
      </c>
      <c r="E90" s="39">
        <v>41037.760542999997</v>
      </c>
    </row>
    <row r="91" spans="1:23" s="36" customFormat="1" x14ac:dyDescent="0.25">
      <c r="A91" s="40" t="str">
        <f>'Population Definitions'!$B$7</f>
        <v>PLHIV 65+</v>
      </c>
      <c r="B91" s="36" t="s">
        <v>5</v>
      </c>
      <c r="C91" s="36" t="str">
        <f t="shared" si="6"/>
        <v>N.A.</v>
      </c>
      <c r="D91" s="38" t="s">
        <v>6</v>
      </c>
      <c r="E91" s="39">
        <v>400.52177424000001</v>
      </c>
    </row>
    <row r="92" spans="1:23" s="36" customFormat="1" x14ac:dyDescent="0.25">
      <c r="A92" s="40" t="str">
        <f>'Population Definitions'!$B$8</f>
        <v>Prisoners</v>
      </c>
      <c r="B92" s="36" t="s">
        <v>5</v>
      </c>
      <c r="C92" s="36" t="str">
        <f t="shared" si="6"/>
        <v>N.A.</v>
      </c>
      <c r="D92" s="38" t="s">
        <v>6</v>
      </c>
      <c r="E92" s="39">
        <v>504.51775107499998</v>
      </c>
    </row>
    <row r="93" spans="1:23" s="36" customFormat="1" x14ac:dyDescent="0.25">
      <c r="A93" s="40" t="str">
        <f>'Population Definitions'!$B$9</f>
        <v>PLHIV Prisoners</v>
      </c>
      <c r="B93" s="36" t="s">
        <v>5</v>
      </c>
      <c r="C93" s="36" t="str">
        <f t="shared" si="6"/>
        <v>N.A.</v>
      </c>
      <c r="D93" s="38" t="s">
        <v>6</v>
      </c>
      <c r="E93" s="39">
        <v>494.37069438461538</v>
      </c>
    </row>
    <row r="94" spans="1:23" s="36" customFormat="1" x14ac:dyDescent="0.25">
      <c r="A94" s="40" t="str">
        <f>'Population Definitions'!$B$10</f>
        <v>Health Care Workers</v>
      </c>
      <c r="B94" s="36" t="s">
        <v>5</v>
      </c>
      <c r="C94" s="36">
        <f t="shared" si="6"/>
        <v>0</v>
      </c>
      <c r="D94" s="38" t="s">
        <v>6</v>
      </c>
    </row>
    <row r="95" spans="1:23" s="36" customFormat="1" x14ac:dyDescent="0.25">
      <c r="A95" s="40" t="str">
        <f>'Population Definitions'!$B$11</f>
        <v>PLHIV Health Care Workers</v>
      </c>
      <c r="B95" s="36" t="s">
        <v>5</v>
      </c>
      <c r="C95" s="36">
        <f t="shared" si="6"/>
        <v>0</v>
      </c>
      <c r="D95" s="38" t="s">
        <v>6</v>
      </c>
    </row>
    <row r="96" spans="1:23" s="36" customFormat="1" x14ac:dyDescent="0.25">
      <c r="A96" s="40" t="str">
        <f>'Population Definitions'!$B$12</f>
        <v>Miners</v>
      </c>
      <c r="B96" s="36" t="s">
        <v>5</v>
      </c>
      <c r="C96" s="36">
        <f t="shared" si="6"/>
        <v>0</v>
      </c>
      <c r="D96" s="38" t="s">
        <v>6</v>
      </c>
    </row>
    <row r="97" spans="1:23" s="36" customFormat="1" x14ac:dyDescent="0.25">
      <c r="A97" s="40" t="str">
        <f>'Population Definitions'!$B$13</f>
        <v>PLHIV Miners</v>
      </c>
      <c r="B97" s="36" t="s">
        <v>5</v>
      </c>
      <c r="C97" s="36">
        <f t="shared" si="6"/>
        <v>0</v>
      </c>
      <c r="D97" s="38" t="s">
        <v>6</v>
      </c>
    </row>
    <row r="98" spans="1:23" s="36" customFormat="1" x14ac:dyDescent="0.25"/>
    <row r="99" spans="1:23" x14ac:dyDescent="0.2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2" t="str">
        <f>'Population Definitions'!$B$2</f>
        <v>Gen 0-4</v>
      </c>
      <c r="B100" t="s">
        <v>5</v>
      </c>
      <c r="C100" t="str">
        <f t="shared" ref="C100:C111" si="7">IF(SUMPRODUCT(--(E100:W100&lt;&gt;""))=0,0,"N.A.")</f>
        <v>N.A.</v>
      </c>
      <c r="D100" s="2" t="s">
        <v>6</v>
      </c>
      <c r="E100" s="24">
        <v>1809.7678397014733</v>
      </c>
    </row>
    <row r="101" spans="1:23" x14ac:dyDescent="0.25">
      <c r="A101" s="2" t="str">
        <f>'Population Definitions'!$B$3</f>
        <v>Gen 5-14</v>
      </c>
      <c r="B101" t="s">
        <v>5</v>
      </c>
      <c r="C101" t="str">
        <f t="shared" si="7"/>
        <v>N.A.</v>
      </c>
      <c r="D101" s="2" t="s">
        <v>6</v>
      </c>
      <c r="E101" s="24">
        <v>805.40410654882749</v>
      </c>
    </row>
    <row r="102" spans="1:23" x14ac:dyDescent="0.25">
      <c r="A102" s="2" t="str">
        <f>'Population Definitions'!$B$4</f>
        <v>Gen 15-64</v>
      </c>
      <c r="B102" t="s">
        <v>5</v>
      </c>
      <c r="C102" t="str">
        <f t="shared" si="7"/>
        <v>N.A.</v>
      </c>
      <c r="D102" s="2" t="s">
        <v>6</v>
      </c>
      <c r="E102" s="24">
        <v>2818.6310129943372</v>
      </c>
    </row>
    <row r="103" spans="1:23" x14ac:dyDescent="0.25">
      <c r="A103" s="2" t="str">
        <f>'Population Definitions'!$B$5</f>
        <v>Gen 65+</v>
      </c>
      <c r="B103" t="s">
        <v>5</v>
      </c>
      <c r="C103" t="str">
        <f t="shared" si="7"/>
        <v>N.A.</v>
      </c>
      <c r="D103" s="2" t="s">
        <v>6</v>
      </c>
      <c r="E103" s="24">
        <v>194.3926094540472</v>
      </c>
    </row>
    <row r="104" spans="1:23" x14ac:dyDescent="0.25">
      <c r="A104" s="2" t="str">
        <f>'Population Definitions'!$B$6</f>
        <v>PLHIV 15-64</v>
      </c>
      <c r="B104" t="s">
        <v>5</v>
      </c>
      <c r="C104" t="str">
        <f t="shared" si="7"/>
        <v>N.A.</v>
      </c>
      <c r="D104" s="2" t="s">
        <v>6</v>
      </c>
      <c r="E104" s="24">
        <v>15206.77814637654</v>
      </c>
    </row>
    <row r="105" spans="1:23" x14ac:dyDescent="0.25">
      <c r="A105" s="2" t="str">
        <f>'Population Definitions'!$B$7</f>
        <v>PLHIV 65+</v>
      </c>
      <c r="B105" t="s">
        <v>5</v>
      </c>
      <c r="C105" t="str">
        <f t="shared" si="7"/>
        <v>N.A.</v>
      </c>
      <c r="D105" s="2" t="s">
        <v>6</v>
      </c>
      <c r="E105" s="24">
        <v>91.262623651447186</v>
      </c>
    </row>
    <row r="106" spans="1:23" x14ac:dyDescent="0.25">
      <c r="A106" s="2" t="str">
        <f>'Population Definitions'!$B$8</f>
        <v>Prisoners</v>
      </c>
      <c r="B106" t="s">
        <v>5</v>
      </c>
      <c r="C106" t="str">
        <f t="shared" si="7"/>
        <v>N.A.</v>
      </c>
      <c r="D106" s="2" t="s">
        <v>6</v>
      </c>
      <c r="E106" s="24">
        <v>121.36970488002567</v>
      </c>
    </row>
    <row r="107" spans="1:23" x14ac:dyDescent="0.25">
      <c r="A107" s="2" t="str">
        <f>'Population Definitions'!$B$9</f>
        <v>PLHIV Prisoners</v>
      </c>
      <c r="B107" t="s">
        <v>5</v>
      </c>
      <c r="C107" t="str">
        <f t="shared" si="7"/>
        <v>N.A.</v>
      </c>
      <c r="D107" s="2" t="s">
        <v>6</v>
      </c>
      <c r="E107" s="24">
        <v>270.62254005305209</v>
      </c>
    </row>
    <row r="108" spans="1:23" x14ac:dyDescent="0.25">
      <c r="A108" s="2" t="str">
        <f>'Population Definitions'!$B$10</f>
        <v>Health Care Workers</v>
      </c>
      <c r="B108" t="s">
        <v>5</v>
      </c>
      <c r="C108">
        <f t="shared" si="7"/>
        <v>0</v>
      </c>
      <c r="D108" s="2" t="s">
        <v>6</v>
      </c>
    </row>
    <row r="109" spans="1:23" x14ac:dyDescent="0.25">
      <c r="A109" s="2" t="str">
        <f>'Population Definitions'!$B$11</f>
        <v>PLHIV Health Care Workers</v>
      </c>
      <c r="B109" t="s">
        <v>5</v>
      </c>
      <c r="C109">
        <f t="shared" si="7"/>
        <v>0</v>
      </c>
      <c r="D109" s="2" t="s">
        <v>6</v>
      </c>
    </row>
    <row r="110" spans="1:23" x14ac:dyDescent="0.25">
      <c r="A110" s="2" t="str">
        <f>'Population Definitions'!$B$12</f>
        <v>Miners</v>
      </c>
      <c r="B110" t="s">
        <v>5</v>
      </c>
      <c r="C110">
        <f t="shared" si="7"/>
        <v>0</v>
      </c>
      <c r="D110" s="2" t="s">
        <v>6</v>
      </c>
    </row>
    <row r="111" spans="1:23" x14ac:dyDescent="0.25">
      <c r="A111" s="2" t="str">
        <f>'Population Definitions'!$B$13</f>
        <v>PLHIV Miners</v>
      </c>
      <c r="B111" t="s">
        <v>5</v>
      </c>
      <c r="C111">
        <f t="shared" si="7"/>
        <v>0</v>
      </c>
      <c r="D111" s="2" t="s">
        <v>6</v>
      </c>
    </row>
    <row r="113" spans="1:23" x14ac:dyDescent="0.2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25">
      <c r="A114" s="2" t="str">
        <f>'Population Definitions'!B2</f>
        <v>Gen 0-4</v>
      </c>
      <c r="B114" t="s">
        <v>5</v>
      </c>
      <c r="C114" t="str">
        <f t="shared" ref="C114:C125" si="8">IF(SUMPRODUCT(--(E114:W114&lt;&gt;""))=0,0,"N.A.")</f>
        <v>N.A.</v>
      </c>
      <c r="D114" s="2" t="s">
        <v>6</v>
      </c>
      <c r="E114" s="25">
        <v>0.56922409658700002</v>
      </c>
    </row>
    <row r="115" spans="1:23" x14ac:dyDescent="0.25">
      <c r="A115" s="2" t="str">
        <f>'Population Definitions'!B3</f>
        <v>Gen 5-14</v>
      </c>
      <c r="B115" t="s">
        <v>5</v>
      </c>
      <c r="C115" t="str">
        <f t="shared" si="8"/>
        <v>N.A.</v>
      </c>
      <c r="D115" s="2" t="s">
        <v>6</v>
      </c>
      <c r="E115" s="25">
        <v>0.50646746997000003</v>
      </c>
    </row>
    <row r="116" spans="1:23" x14ac:dyDescent="0.25">
      <c r="A116" s="2" t="str">
        <f>'Population Definitions'!B4</f>
        <v>Gen 15-64</v>
      </c>
      <c r="B116" t="s">
        <v>5</v>
      </c>
      <c r="C116" t="str">
        <f t="shared" si="8"/>
        <v>N.A.</v>
      </c>
      <c r="D116" s="2" t="s">
        <v>6</v>
      </c>
      <c r="E116" s="25">
        <v>148.8939575409</v>
      </c>
    </row>
    <row r="117" spans="1:23" x14ac:dyDescent="0.25">
      <c r="A117" s="2" t="str">
        <f>'Population Definitions'!B5</f>
        <v>Gen 65+</v>
      </c>
      <c r="B117" t="s">
        <v>5</v>
      </c>
      <c r="C117" t="str">
        <f t="shared" si="8"/>
        <v>N.A.</v>
      </c>
      <c r="D117" s="2" t="s">
        <v>6</v>
      </c>
      <c r="E117" s="25">
        <v>0.53639073500400003</v>
      </c>
    </row>
    <row r="118" spans="1:23" x14ac:dyDescent="0.25">
      <c r="A118" s="2" t="str">
        <f>'Population Definitions'!B6</f>
        <v>PLHIV 15-64</v>
      </c>
      <c r="B118" t="s">
        <v>5</v>
      </c>
      <c r="C118" t="str">
        <f t="shared" si="8"/>
        <v>N.A.</v>
      </c>
      <c r="D118" s="2" t="s">
        <v>6</v>
      </c>
      <c r="E118" s="25">
        <v>0.60186611359999997</v>
      </c>
    </row>
    <row r="119" spans="1:23" x14ac:dyDescent="0.25">
      <c r="A119" s="2" t="str">
        <f>'Population Definitions'!B7</f>
        <v>PLHIV 65+</v>
      </c>
      <c r="B119" t="s">
        <v>5</v>
      </c>
      <c r="C119" t="str">
        <f t="shared" si="8"/>
        <v>N.A.</v>
      </c>
      <c r="D119" s="2" t="s">
        <v>6</v>
      </c>
      <c r="E119" s="25">
        <v>0.26961036958800005</v>
      </c>
    </row>
    <row r="120" spans="1:23" x14ac:dyDescent="0.25">
      <c r="A120" s="2" t="str">
        <f>'Population Definitions'!B8</f>
        <v>Prisoners</v>
      </c>
      <c r="B120" t="s">
        <v>5</v>
      </c>
      <c r="C120">
        <f t="shared" si="8"/>
        <v>0</v>
      </c>
      <c r="D120" s="2" t="s">
        <v>6</v>
      </c>
    </row>
    <row r="121" spans="1:23" x14ac:dyDescent="0.25">
      <c r="A121" s="2" t="str">
        <f>'Population Definitions'!B9</f>
        <v>PLHIV Prisoners</v>
      </c>
      <c r="B121" t="s">
        <v>5</v>
      </c>
      <c r="C121">
        <f t="shared" si="8"/>
        <v>0</v>
      </c>
      <c r="D121" s="2" t="s">
        <v>6</v>
      </c>
    </row>
    <row r="122" spans="1:23" x14ac:dyDescent="0.25">
      <c r="A122" s="2" t="str">
        <f>'Population Definitions'!B10</f>
        <v>Health Care Workers</v>
      </c>
      <c r="B122" t="s">
        <v>5</v>
      </c>
      <c r="C122">
        <f t="shared" si="8"/>
        <v>0</v>
      </c>
      <c r="D122" s="2" t="s">
        <v>6</v>
      </c>
    </row>
    <row r="123" spans="1:23" x14ac:dyDescent="0.25">
      <c r="A123" s="2" t="str">
        <f>'Population Definitions'!B11</f>
        <v>PLHIV Health Care Workers</v>
      </c>
      <c r="B123" t="s">
        <v>5</v>
      </c>
      <c r="C123">
        <f t="shared" si="8"/>
        <v>0</v>
      </c>
      <c r="D123" s="2" t="s">
        <v>6</v>
      </c>
    </row>
    <row r="124" spans="1:23" x14ac:dyDescent="0.25">
      <c r="A124" s="2" t="str">
        <f>'Population Definitions'!B12</f>
        <v>Miners</v>
      </c>
      <c r="B124" t="s">
        <v>5</v>
      </c>
      <c r="C124">
        <f t="shared" si="8"/>
        <v>0</v>
      </c>
      <c r="D124" s="2" t="s">
        <v>6</v>
      </c>
    </row>
    <row r="125" spans="1:23" x14ac:dyDescent="0.25">
      <c r="A125" s="2" t="str">
        <f>'Population Definitions'!B13</f>
        <v>PLHIV Miners</v>
      </c>
      <c r="B125" t="s">
        <v>5</v>
      </c>
      <c r="C125">
        <f t="shared" si="8"/>
        <v>0</v>
      </c>
      <c r="D125" s="2" t="s">
        <v>6</v>
      </c>
    </row>
    <row r="127" spans="1:23" x14ac:dyDescent="0.2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25">
      <c r="A128" s="2" t="str">
        <f>'Population Definitions'!B2</f>
        <v>Gen 0-4</v>
      </c>
      <c r="B128" t="s">
        <v>5</v>
      </c>
      <c r="C128">
        <f t="shared" ref="C128:C139" si="9">IF(SUMPRODUCT(--(E128:W128&lt;&gt;""))=0,0,"N.A.")</f>
        <v>0</v>
      </c>
      <c r="D128" s="2" t="s">
        <v>6</v>
      </c>
    </row>
    <row r="129" spans="1:23" x14ac:dyDescent="0.25">
      <c r="A129" s="2" t="str">
        <f>'Population Definitions'!B3</f>
        <v>Gen 5-14</v>
      </c>
      <c r="B129" t="s">
        <v>5</v>
      </c>
      <c r="C129">
        <f t="shared" si="9"/>
        <v>0</v>
      </c>
      <c r="D129" s="2" t="s">
        <v>6</v>
      </c>
    </row>
    <row r="130" spans="1:23" x14ac:dyDescent="0.25">
      <c r="A130" s="2" t="str">
        <f>'Population Definitions'!B4</f>
        <v>Gen 15-64</v>
      </c>
      <c r="B130" t="s">
        <v>5</v>
      </c>
      <c r="C130" t="str">
        <f t="shared" si="9"/>
        <v>N.A.</v>
      </c>
      <c r="D130" s="2" t="s">
        <v>6</v>
      </c>
      <c r="E130" s="27">
        <v>6.862026065313926</v>
      </c>
    </row>
    <row r="131" spans="1:23" x14ac:dyDescent="0.25">
      <c r="A131" s="2" t="str">
        <f>'Population Definitions'!B5</f>
        <v>Gen 65+</v>
      </c>
      <c r="B131" t="s">
        <v>5</v>
      </c>
      <c r="C131">
        <f t="shared" si="9"/>
        <v>0</v>
      </c>
      <c r="D131" s="2" t="s">
        <v>6</v>
      </c>
      <c r="E131" s="26"/>
    </row>
    <row r="132" spans="1:23" x14ac:dyDescent="0.25">
      <c r="A132" s="2" t="str">
        <f>'Population Definitions'!B6</f>
        <v>PLHIV 15-64</v>
      </c>
      <c r="B132" t="s">
        <v>5</v>
      </c>
      <c r="C132" t="str">
        <f t="shared" si="9"/>
        <v>N.A.</v>
      </c>
      <c r="D132" s="2" t="s">
        <v>6</v>
      </c>
      <c r="E132" s="27">
        <v>4.6966837600645412</v>
      </c>
    </row>
    <row r="133" spans="1:23" x14ac:dyDescent="0.25">
      <c r="A133" s="2" t="str">
        <f>'Population Definitions'!B7</f>
        <v>PLHIV 65+</v>
      </c>
      <c r="B133" t="s">
        <v>5</v>
      </c>
      <c r="C133">
        <f t="shared" si="9"/>
        <v>0</v>
      </c>
      <c r="D133" s="2" t="s">
        <v>6</v>
      </c>
    </row>
    <row r="134" spans="1:23" x14ac:dyDescent="0.25">
      <c r="A134" s="2" t="str">
        <f>'Population Definitions'!B8</f>
        <v>Prisoners</v>
      </c>
      <c r="B134" t="s">
        <v>5</v>
      </c>
      <c r="C134">
        <f t="shared" si="9"/>
        <v>0</v>
      </c>
      <c r="D134" s="2" t="s">
        <v>6</v>
      </c>
    </row>
    <row r="135" spans="1:23" x14ac:dyDescent="0.25">
      <c r="A135" s="2" t="str">
        <f>'Population Definitions'!B9</f>
        <v>PLHIV Prisoners</v>
      </c>
      <c r="B135" t="s">
        <v>5</v>
      </c>
      <c r="C135">
        <f t="shared" si="9"/>
        <v>0</v>
      </c>
      <c r="D135" s="2" t="s">
        <v>6</v>
      </c>
    </row>
    <row r="136" spans="1:23" x14ac:dyDescent="0.25">
      <c r="A136" s="2" t="str">
        <f>'Population Definitions'!B10</f>
        <v>Health Care Workers</v>
      </c>
      <c r="B136" t="s">
        <v>5</v>
      </c>
      <c r="C136">
        <f t="shared" si="9"/>
        <v>0</v>
      </c>
      <c r="D136" s="2" t="s">
        <v>6</v>
      </c>
    </row>
    <row r="137" spans="1:23" x14ac:dyDescent="0.25">
      <c r="A137" s="2" t="str">
        <f>'Population Definitions'!B11</f>
        <v>PLHIV Health Care Workers</v>
      </c>
      <c r="B137" t="s">
        <v>5</v>
      </c>
      <c r="C137">
        <f t="shared" si="9"/>
        <v>0</v>
      </c>
      <c r="D137" s="2" t="s">
        <v>6</v>
      </c>
    </row>
    <row r="138" spans="1:23" x14ac:dyDescent="0.25">
      <c r="A138" s="2" t="str">
        <f>'Population Definitions'!B12</f>
        <v>Miners</v>
      </c>
      <c r="B138" t="s">
        <v>5</v>
      </c>
      <c r="C138">
        <f t="shared" si="9"/>
        <v>0</v>
      </c>
      <c r="D138" s="2" t="s">
        <v>6</v>
      </c>
    </row>
    <row r="139" spans="1:23" x14ac:dyDescent="0.25">
      <c r="A139" s="2" t="str">
        <f>'Population Definitions'!B13</f>
        <v>PLHIV Miners</v>
      </c>
      <c r="B139" t="s">
        <v>5</v>
      </c>
      <c r="C139">
        <f t="shared" si="9"/>
        <v>0</v>
      </c>
      <c r="D139" s="2" t="s">
        <v>6</v>
      </c>
    </row>
    <row r="141" spans="1:23" x14ac:dyDescent="0.2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25">
      <c r="A142" s="2" t="str">
        <f>'Population Definitions'!B2</f>
        <v>Gen 0-4</v>
      </c>
      <c r="B142" t="s">
        <v>5</v>
      </c>
      <c r="C142" t="str">
        <f t="shared" ref="C142:C153" si="10">IF(SUMPRODUCT(--(E142:W142&lt;&gt;""))=0,0,"N.A.")</f>
        <v>N.A.</v>
      </c>
      <c r="D142" s="2" t="s">
        <v>6</v>
      </c>
      <c r="E142" s="34">
        <v>178.88212218345666</v>
      </c>
    </row>
    <row r="143" spans="1:23" x14ac:dyDescent="0.25">
      <c r="A143" s="2" t="str">
        <f>'Population Definitions'!B3</f>
        <v>Gen 5-14</v>
      </c>
      <c r="B143" t="s">
        <v>5</v>
      </c>
      <c r="C143" t="str">
        <f t="shared" si="10"/>
        <v>N.A.</v>
      </c>
      <c r="D143" s="2" t="s">
        <v>6</v>
      </c>
      <c r="E143" s="34">
        <v>102.71636770678218</v>
      </c>
    </row>
    <row r="144" spans="1:23" x14ac:dyDescent="0.25">
      <c r="A144" s="2" t="str">
        <f>'Population Definitions'!B4</f>
        <v>Gen 15-64</v>
      </c>
      <c r="B144" t="s">
        <v>5</v>
      </c>
      <c r="C144" t="str">
        <f t="shared" si="10"/>
        <v>N.A.</v>
      </c>
      <c r="D144" s="2" t="s">
        <v>6</v>
      </c>
      <c r="E144" s="34">
        <v>198.10576465856585</v>
      </c>
    </row>
    <row r="145" spans="1:23" x14ac:dyDescent="0.25">
      <c r="A145" s="2" t="str">
        <f>'Population Definitions'!B5</f>
        <v>Gen 65+</v>
      </c>
      <c r="B145" t="s">
        <v>5</v>
      </c>
      <c r="C145" t="str">
        <f t="shared" si="10"/>
        <v>N.A.</v>
      </c>
      <c r="D145" s="2" t="s">
        <v>6</v>
      </c>
      <c r="E145" s="34">
        <v>24.122703403896331</v>
      </c>
    </row>
    <row r="146" spans="1:23" x14ac:dyDescent="0.25">
      <c r="A146" s="2" t="str">
        <f>'Population Definitions'!B6</f>
        <v>PLHIV 15-64</v>
      </c>
      <c r="B146" t="s">
        <v>5</v>
      </c>
      <c r="C146" t="str">
        <f t="shared" si="10"/>
        <v>N.A.</v>
      </c>
      <c r="D146" s="2" t="s">
        <v>6</v>
      </c>
      <c r="E146" s="34">
        <v>1447.6071711067266</v>
      </c>
    </row>
    <row r="147" spans="1:23" x14ac:dyDescent="0.25">
      <c r="A147" s="2" t="str">
        <f>'Population Definitions'!B7</f>
        <v>PLHIV 65+</v>
      </c>
      <c r="B147" t="s">
        <v>5</v>
      </c>
      <c r="C147" t="str">
        <f t="shared" si="10"/>
        <v>N.A.</v>
      </c>
      <c r="D147" s="2" t="s">
        <v>6</v>
      </c>
      <c r="E147" s="34">
        <v>9.284847911783725</v>
      </c>
    </row>
    <row r="148" spans="1:23" x14ac:dyDescent="0.25">
      <c r="A148" s="2" t="str">
        <f>'Population Definitions'!B8</f>
        <v>Prisoners</v>
      </c>
      <c r="B148" t="s">
        <v>5</v>
      </c>
      <c r="C148" t="str">
        <f t="shared" si="10"/>
        <v>N.A.</v>
      </c>
      <c r="D148" s="2" t="s">
        <v>6</v>
      </c>
      <c r="E148" s="34">
        <v>83.229296589255682</v>
      </c>
    </row>
    <row r="149" spans="1:23" x14ac:dyDescent="0.25">
      <c r="A149" s="2" t="str">
        <f>'Population Definitions'!B9</f>
        <v>PLHIV Prisoners</v>
      </c>
      <c r="B149" t="s">
        <v>5</v>
      </c>
      <c r="C149" t="str">
        <f t="shared" si="10"/>
        <v>N.A.</v>
      </c>
      <c r="D149" s="2" t="s">
        <v>6</v>
      </c>
      <c r="E149" s="34">
        <v>68.14670058125489</v>
      </c>
    </row>
    <row r="150" spans="1:23" x14ac:dyDescent="0.25">
      <c r="A150" s="2" t="str">
        <f>'Population Definitions'!B10</f>
        <v>Health Care Workers</v>
      </c>
      <c r="B150" t="s">
        <v>5</v>
      </c>
      <c r="C150">
        <f t="shared" si="10"/>
        <v>0</v>
      </c>
      <c r="D150" s="2" t="s">
        <v>6</v>
      </c>
    </row>
    <row r="151" spans="1:23" x14ac:dyDescent="0.25">
      <c r="A151" s="2" t="str">
        <f>'Population Definitions'!B11</f>
        <v>PLHIV Health Care Workers</v>
      </c>
      <c r="B151" t="s">
        <v>5</v>
      </c>
      <c r="C151">
        <f t="shared" si="10"/>
        <v>0</v>
      </c>
      <c r="D151" s="2" t="s">
        <v>6</v>
      </c>
    </row>
    <row r="152" spans="1:23" x14ac:dyDescent="0.25">
      <c r="A152" s="2" t="str">
        <f>'Population Definitions'!B12</f>
        <v>Miners</v>
      </c>
      <c r="B152" t="s">
        <v>5</v>
      </c>
      <c r="C152">
        <f t="shared" si="10"/>
        <v>0</v>
      </c>
      <c r="D152" s="2" t="s">
        <v>6</v>
      </c>
    </row>
    <row r="153" spans="1:23" x14ac:dyDescent="0.25">
      <c r="A153" s="2" t="str">
        <f>'Population Definitions'!B13</f>
        <v>PLHIV Miners</v>
      </c>
      <c r="B153" t="s">
        <v>5</v>
      </c>
      <c r="C153">
        <f t="shared" si="10"/>
        <v>0</v>
      </c>
      <c r="D153" s="2" t="s">
        <v>6</v>
      </c>
    </row>
    <row r="155" spans="1:23" x14ac:dyDescent="0.2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25">
      <c r="A156" s="2" t="str">
        <f>'Population Definitions'!B2</f>
        <v>Gen 0-4</v>
      </c>
      <c r="B156" t="s">
        <v>5</v>
      </c>
      <c r="C156" t="str">
        <f t="shared" ref="C156:C167" si="11">IF(SUMPRODUCT(--(E156:W156&lt;&gt;""))=0,0,"N.A.")</f>
        <v>N.A.</v>
      </c>
      <c r="D156" s="2" t="s">
        <v>6</v>
      </c>
      <c r="E156" s="35">
        <v>1.2854479894527737</v>
      </c>
    </row>
    <row r="157" spans="1:23" x14ac:dyDescent="0.25">
      <c r="A157" s="2" t="str">
        <f>'Population Definitions'!B3</f>
        <v>Gen 5-14</v>
      </c>
      <c r="B157" t="s">
        <v>5</v>
      </c>
      <c r="C157" t="str">
        <f t="shared" si="11"/>
        <v>N.A.</v>
      </c>
      <c r="D157" s="2" t="s">
        <v>6</v>
      </c>
      <c r="E157" s="35">
        <v>2.4967869472433435</v>
      </c>
    </row>
    <row r="158" spans="1:23" x14ac:dyDescent="0.25">
      <c r="A158" s="2" t="str">
        <f>'Population Definitions'!B4</f>
        <v>Gen 15-64</v>
      </c>
      <c r="B158" t="s">
        <v>5</v>
      </c>
      <c r="C158" t="str">
        <f t="shared" si="11"/>
        <v>N.A.</v>
      </c>
      <c r="D158" s="2" t="s">
        <v>6</v>
      </c>
      <c r="E158" s="35">
        <v>29.408215859327498</v>
      </c>
    </row>
    <row r="159" spans="1:23" x14ac:dyDescent="0.25">
      <c r="A159" s="2" t="str">
        <f>'Population Definitions'!B5</f>
        <v>Gen 65+</v>
      </c>
      <c r="B159" t="s">
        <v>5</v>
      </c>
      <c r="C159" t="str">
        <f t="shared" si="11"/>
        <v>N.A.</v>
      </c>
      <c r="D159" s="2" t="s">
        <v>6</v>
      </c>
      <c r="E159" s="35">
        <v>0.92293585989307281</v>
      </c>
    </row>
    <row r="160" spans="1:23" x14ac:dyDescent="0.25">
      <c r="A160" s="2" t="str">
        <f>'Population Definitions'!B6</f>
        <v>PLHIV 15-64</v>
      </c>
      <c r="B160" t="s">
        <v>5</v>
      </c>
      <c r="C160" t="str">
        <f t="shared" si="11"/>
        <v>N.A.</v>
      </c>
      <c r="D160" s="2" t="s">
        <v>6</v>
      </c>
      <c r="E160" s="35">
        <v>7.5492510537538076</v>
      </c>
    </row>
    <row r="161" spans="1:23" x14ac:dyDescent="0.25">
      <c r="A161" s="2" t="str">
        <f>'Population Definitions'!B7</f>
        <v>PLHIV 65+</v>
      </c>
      <c r="B161" t="s">
        <v>5</v>
      </c>
      <c r="C161">
        <f t="shared" si="11"/>
        <v>0</v>
      </c>
      <c r="D161" s="2" t="s">
        <v>6</v>
      </c>
    </row>
    <row r="162" spans="1:23" x14ac:dyDescent="0.25">
      <c r="A162" s="2" t="str">
        <f>'Population Definitions'!B8</f>
        <v>Prisoners</v>
      </c>
      <c r="B162" t="s">
        <v>5</v>
      </c>
      <c r="C162">
        <f t="shared" si="11"/>
        <v>0</v>
      </c>
      <c r="D162" s="2" t="s">
        <v>6</v>
      </c>
    </row>
    <row r="163" spans="1:23" x14ac:dyDescent="0.25">
      <c r="A163" s="2" t="str">
        <f>'Population Definitions'!B9</f>
        <v>PLHIV Prisoners</v>
      </c>
      <c r="B163" t="s">
        <v>5</v>
      </c>
      <c r="C163">
        <f t="shared" si="11"/>
        <v>0</v>
      </c>
      <c r="D163" s="2" t="s">
        <v>6</v>
      </c>
    </row>
    <row r="164" spans="1:23" x14ac:dyDescent="0.25">
      <c r="A164" s="2" t="str">
        <f>'Population Definitions'!B10</f>
        <v>Health Care Workers</v>
      </c>
      <c r="B164" t="s">
        <v>5</v>
      </c>
      <c r="C164">
        <f t="shared" si="11"/>
        <v>0</v>
      </c>
      <c r="D164" s="2" t="s">
        <v>6</v>
      </c>
    </row>
    <row r="165" spans="1:23" x14ac:dyDescent="0.25">
      <c r="A165" s="2" t="str">
        <f>'Population Definitions'!B11</f>
        <v>PLHIV Health Care Workers</v>
      </c>
      <c r="B165" t="s">
        <v>5</v>
      </c>
      <c r="C165">
        <f t="shared" si="11"/>
        <v>0</v>
      </c>
      <c r="D165" s="2" t="s">
        <v>6</v>
      </c>
    </row>
    <row r="166" spans="1:23" x14ac:dyDescent="0.25">
      <c r="A166" s="2" t="str">
        <f>'Population Definitions'!B12</f>
        <v>Miners</v>
      </c>
      <c r="B166" t="s">
        <v>5</v>
      </c>
      <c r="C166">
        <f t="shared" si="11"/>
        <v>0</v>
      </c>
      <c r="D166" s="2" t="s">
        <v>6</v>
      </c>
    </row>
    <row r="167" spans="1:23" x14ac:dyDescent="0.25">
      <c r="A167" s="2" t="str">
        <f>'Population Definitions'!B13</f>
        <v>PLHIV Miners</v>
      </c>
      <c r="B167" t="s">
        <v>5</v>
      </c>
      <c r="C167">
        <f t="shared" si="11"/>
        <v>0</v>
      </c>
      <c r="D167" s="2" t="s">
        <v>6</v>
      </c>
    </row>
    <row r="169" spans="1:23" x14ac:dyDescent="0.2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25">
      <c r="A170" s="2" t="str">
        <f>'Population Definitions'!B2</f>
        <v>Gen 0-4</v>
      </c>
      <c r="B170" t="s">
        <v>5</v>
      </c>
      <c r="C170">
        <f t="shared" ref="C170:C181" si="12">IF(SUMPRODUCT(--(E170:W170&lt;&gt;""))=0,0,"N.A.")</f>
        <v>0</v>
      </c>
      <c r="D170" s="2" t="s">
        <v>6</v>
      </c>
    </row>
    <row r="171" spans="1:23" x14ac:dyDescent="0.25">
      <c r="A171" s="2" t="str">
        <f>'Population Definitions'!B3</f>
        <v>Gen 5-14</v>
      </c>
      <c r="B171" t="s">
        <v>5</v>
      </c>
      <c r="C171">
        <f t="shared" si="12"/>
        <v>0</v>
      </c>
      <c r="D171" s="2" t="s">
        <v>6</v>
      </c>
    </row>
    <row r="172" spans="1:23" x14ac:dyDescent="0.25">
      <c r="A172" s="2" t="str">
        <f>'Population Definitions'!B4</f>
        <v>Gen 15-64</v>
      </c>
      <c r="B172" t="s">
        <v>5</v>
      </c>
      <c r="C172" t="str">
        <f t="shared" si="12"/>
        <v>N.A.</v>
      </c>
      <c r="D172" s="2" t="s">
        <v>6</v>
      </c>
      <c r="E172" s="37">
        <v>0.90263812670682764</v>
      </c>
    </row>
    <row r="173" spans="1:23" x14ac:dyDescent="0.25">
      <c r="A173" s="2" t="str">
        <f>'Population Definitions'!B5</f>
        <v>Gen 65+</v>
      </c>
      <c r="B173" t="s">
        <v>5</v>
      </c>
      <c r="C173">
        <f t="shared" si="12"/>
        <v>0</v>
      </c>
      <c r="D173" s="2" t="s">
        <v>6</v>
      </c>
      <c r="E173" s="37"/>
    </row>
    <row r="174" spans="1:23" x14ac:dyDescent="0.25">
      <c r="A174" s="2" t="str">
        <f>'Population Definitions'!B6</f>
        <v>PLHIV 15-64</v>
      </c>
      <c r="B174" t="s">
        <v>5</v>
      </c>
      <c r="C174" t="str">
        <f t="shared" si="12"/>
        <v>N.A.</v>
      </c>
      <c r="D174" s="2" t="s">
        <v>6</v>
      </c>
      <c r="E174" s="37">
        <v>1.5854253681725352</v>
      </c>
    </row>
    <row r="175" spans="1:23" x14ac:dyDescent="0.25">
      <c r="A175" s="2" t="str">
        <f>'Population Definitions'!B7</f>
        <v>PLHIV 65+</v>
      </c>
      <c r="B175" t="s">
        <v>5</v>
      </c>
      <c r="C175">
        <f t="shared" si="12"/>
        <v>0</v>
      </c>
      <c r="D175" s="2" t="s">
        <v>6</v>
      </c>
    </row>
    <row r="176" spans="1:23" x14ac:dyDescent="0.25">
      <c r="A176" s="2" t="str">
        <f>'Population Definitions'!B8</f>
        <v>Prisoners</v>
      </c>
      <c r="B176" t="s">
        <v>5</v>
      </c>
      <c r="C176">
        <f t="shared" si="12"/>
        <v>0</v>
      </c>
      <c r="D176" s="2" t="s">
        <v>6</v>
      </c>
    </row>
    <row r="177" spans="1:23" x14ac:dyDescent="0.25">
      <c r="A177" s="2" t="str">
        <f>'Population Definitions'!B9</f>
        <v>PLHIV Prisoners</v>
      </c>
      <c r="B177" t="s">
        <v>5</v>
      </c>
      <c r="C177">
        <f t="shared" si="12"/>
        <v>0</v>
      </c>
      <c r="D177" s="2" t="s">
        <v>6</v>
      </c>
    </row>
    <row r="178" spans="1:23" x14ac:dyDescent="0.25">
      <c r="A178" s="2" t="str">
        <f>'Population Definitions'!B10</f>
        <v>Health Care Workers</v>
      </c>
      <c r="B178" t="s">
        <v>5</v>
      </c>
      <c r="C178">
        <f t="shared" si="12"/>
        <v>0</v>
      </c>
      <c r="D178" s="2" t="s">
        <v>6</v>
      </c>
    </row>
    <row r="179" spans="1:23" x14ac:dyDescent="0.25">
      <c r="A179" s="2" t="str">
        <f>'Population Definitions'!B11</f>
        <v>PLHIV Health Care Workers</v>
      </c>
      <c r="B179" t="s">
        <v>5</v>
      </c>
      <c r="C179">
        <f t="shared" si="12"/>
        <v>0</v>
      </c>
      <c r="D179" s="2" t="s">
        <v>6</v>
      </c>
    </row>
    <row r="180" spans="1:23" x14ac:dyDescent="0.25">
      <c r="A180" s="2" t="str">
        <f>'Population Definitions'!B12</f>
        <v>Miners</v>
      </c>
      <c r="B180" t="s">
        <v>5</v>
      </c>
      <c r="C180">
        <f t="shared" si="12"/>
        <v>0</v>
      </c>
      <c r="D180" s="2" t="s">
        <v>6</v>
      </c>
    </row>
    <row r="181" spans="1:23" x14ac:dyDescent="0.25">
      <c r="A181" s="2" t="str">
        <f>'Population Definitions'!B13</f>
        <v>PLHIV Miners</v>
      </c>
      <c r="B181" t="s">
        <v>5</v>
      </c>
      <c r="C181">
        <f t="shared" si="12"/>
        <v>0</v>
      </c>
      <c r="D181" s="2" t="s">
        <v>6</v>
      </c>
    </row>
    <row r="183" spans="1:23" x14ac:dyDescent="0.2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25">
      <c r="A184" s="2" t="str">
        <f>'Population Definitions'!B2</f>
        <v>Gen 0-4</v>
      </c>
      <c r="B184" t="s">
        <v>5</v>
      </c>
      <c r="C184" t="str">
        <f t="shared" ref="C184:C195" si="13">IF(SUMPRODUCT(--(E184:W184&lt;&gt;""))=0,0,"N.A.")</f>
        <v>N.A.</v>
      </c>
      <c r="D184" s="2" t="s">
        <v>6</v>
      </c>
      <c r="E184" s="18">
        <v>3432.2587939999999</v>
      </c>
      <c r="F184" s="18">
        <v>3969.6766419999999</v>
      </c>
      <c r="G184" s="18">
        <v>4506.3394749999998</v>
      </c>
      <c r="H184" s="18">
        <v>4924.6011779999999</v>
      </c>
      <c r="I184" s="18">
        <v>4466.5978709999999</v>
      </c>
      <c r="J184" s="18">
        <v>4834.9063370000003</v>
      </c>
      <c r="K184" s="18">
        <v>4886.1212660000001</v>
      </c>
      <c r="L184" s="18">
        <v>4247.2580610000005</v>
      </c>
      <c r="M184" s="18">
        <v>2685.8322659999999</v>
      </c>
      <c r="N184" s="18">
        <v>1841.2555299999999</v>
      </c>
      <c r="O184" s="18">
        <v>1520.7903550000001</v>
      </c>
      <c r="P184" s="18">
        <v>1764.2699729999999</v>
      </c>
      <c r="Q184" s="18">
        <v>1576.2732149999999</v>
      </c>
      <c r="R184" s="18">
        <v>1662.159969</v>
      </c>
      <c r="S184" s="18">
        <v>1426.8334400000001</v>
      </c>
    </row>
    <row r="185" spans="1:23" x14ac:dyDescent="0.25">
      <c r="A185" s="2" t="str">
        <f>'Population Definitions'!B3</f>
        <v>Gen 5-14</v>
      </c>
      <c r="B185" t="s">
        <v>5</v>
      </c>
      <c r="C185" t="str">
        <f t="shared" si="13"/>
        <v>N.A.</v>
      </c>
      <c r="D185" s="2" t="s">
        <v>6</v>
      </c>
      <c r="E185" s="18">
        <v>1526.5064219999999</v>
      </c>
      <c r="F185" s="18">
        <v>1765.171317</v>
      </c>
      <c r="G185" s="18">
        <v>2003.4048720000001</v>
      </c>
      <c r="H185" s="18">
        <v>2418.084546</v>
      </c>
      <c r="I185" s="18">
        <v>2468.29396</v>
      </c>
      <c r="J185" s="18">
        <v>2514.3152</v>
      </c>
      <c r="K185" s="18">
        <v>2277.164295</v>
      </c>
      <c r="L185" s="18">
        <v>2345.7529989999998</v>
      </c>
      <c r="M185" s="18">
        <v>1905.924595</v>
      </c>
      <c r="N185" s="18">
        <v>1571.0217660000001</v>
      </c>
      <c r="O185" s="18">
        <v>1158.569219</v>
      </c>
      <c r="P185" s="18">
        <v>1213.4345519999999</v>
      </c>
      <c r="Q185" s="18">
        <v>1144.555552</v>
      </c>
      <c r="R185" s="18">
        <v>903.81968110000003</v>
      </c>
      <c r="S185" s="18">
        <v>664.9141482</v>
      </c>
    </row>
    <row r="186" spans="1:23" x14ac:dyDescent="0.25">
      <c r="A186" s="2" t="str">
        <f>'Population Definitions'!B4</f>
        <v>Gen 15-64</v>
      </c>
      <c r="B186" t="s">
        <v>5</v>
      </c>
      <c r="C186" t="str">
        <f t="shared" si="13"/>
        <v>N.A.</v>
      </c>
      <c r="D186" s="2" t="s">
        <v>6</v>
      </c>
      <c r="E186" s="18">
        <v>5118.5065370000002</v>
      </c>
      <c r="F186" s="18">
        <v>5924.8736349999999</v>
      </c>
      <c r="G186" s="18">
        <v>6745.0697980000004</v>
      </c>
      <c r="H186" s="18">
        <v>7507.1630180000002</v>
      </c>
      <c r="I186" s="18">
        <v>8211.0597010000001</v>
      </c>
      <c r="J186" s="18">
        <v>8631.9096769999996</v>
      </c>
      <c r="K186" s="18">
        <v>10862.721369999999</v>
      </c>
      <c r="L186" s="18">
        <v>11545.866309999999</v>
      </c>
      <c r="M186" s="18">
        <v>11718.340340000001</v>
      </c>
      <c r="N186" s="18">
        <v>11853.9329</v>
      </c>
      <c r="O186" s="18">
        <v>10694.99661</v>
      </c>
      <c r="P186" s="18">
        <v>10426.55559</v>
      </c>
      <c r="Q186" s="18">
        <v>11084.66972</v>
      </c>
      <c r="R186" s="18">
        <v>10585.970149999999</v>
      </c>
      <c r="S186" s="18">
        <v>9986.3122309999999</v>
      </c>
    </row>
    <row r="187" spans="1:23" x14ac:dyDescent="0.25">
      <c r="A187" s="2" t="str">
        <f>'Population Definitions'!B5</f>
        <v>Gen 65+</v>
      </c>
      <c r="B187" t="s">
        <v>5</v>
      </c>
      <c r="C187" t="str">
        <f t="shared" si="13"/>
        <v>N.A.</v>
      </c>
      <c r="D187" s="2" t="s">
        <v>6</v>
      </c>
      <c r="E187" s="18">
        <v>367.84993209999999</v>
      </c>
      <c r="F187" s="18">
        <v>425.36282240000003</v>
      </c>
      <c r="G187" s="18">
        <v>482.7719353</v>
      </c>
      <c r="H187" s="18">
        <v>555.37883810000005</v>
      </c>
      <c r="I187" s="18">
        <v>459.89996730000001</v>
      </c>
      <c r="J187" s="18">
        <v>577.20164550000004</v>
      </c>
      <c r="K187" s="18">
        <v>564.17219020000005</v>
      </c>
      <c r="L187" s="18">
        <v>622.31052390000002</v>
      </c>
      <c r="M187" s="18">
        <v>481.71455650000001</v>
      </c>
      <c r="N187" s="18">
        <v>573.42331549999994</v>
      </c>
      <c r="O187" s="18">
        <v>755.65044320000004</v>
      </c>
      <c r="P187" s="18">
        <v>511.6046834</v>
      </c>
      <c r="Q187" s="18">
        <v>601.83524769999997</v>
      </c>
      <c r="R187" s="18">
        <v>529.91419350000001</v>
      </c>
      <c r="S187" s="18">
        <v>478.93663709999998</v>
      </c>
    </row>
    <row r="188" spans="1:23" x14ac:dyDescent="0.25">
      <c r="A188" s="2" t="str">
        <f>'Population Definitions'!B6</f>
        <v>PLHIV 15-64</v>
      </c>
      <c r="B188" t="s">
        <v>5</v>
      </c>
      <c r="C188" t="str">
        <f t="shared" si="13"/>
        <v>N.A.</v>
      </c>
      <c r="D188" s="2" t="s">
        <v>6</v>
      </c>
      <c r="E188" s="18">
        <v>28667.498449999999</v>
      </c>
      <c r="F188" s="18">
        <v>33144.334999999999</v>
      </c>
      <c r="G188" s="18">
        <v>37608.35671</v>
      </c>
      <c r="H188" s="18">
        <v>41688.542959999999</v>
      </c>
      <c r="I188" s="18">
        <v>45385.329949999999</v>
      </c>
      <c r="J188" s="18">
        <v>47426.365689999999</v>
      </c>
      <c r="K188" s="18">
        <v>44946.681129999997</v>
      </c>
      <c r="L188" s="18">
        <v>45913.034050000002</v>
      </c>
      <c r="M188" s="18">
        <v>42660.382810000003</v>
      </c>
      <c r="N188" s="18">
        <v>40888.362849999998</v>
      </c>
      <c r="O188" s="18">
        <v>36484.122940000001</v>
      </c>
      <c r="P188" s="18">
        <v>32598.205720000002</v>
      </c>
      <c r="Q188" s="18">
        <v>31884.642400000001</v>
      </c>
      <c r="R188" s="18">
        <v>28405.672399999999</v>
      </c>
      <c r="S188" s="18">
        <v>24093.59333</v>
      </c>
    </row>
    <row r="189" spans="1:23" x14ac:dyDescent="0.25">
      <c r="A189" s="2" t="str">
        <f>'Population Definitions'!B7</f>
        <v>PLHIV 65+</v>
      </c>
      <c r="B189" t="s">
        <v>5</v>
      </c>
      <c r="C189" t="str">
        <f t="shared" si="13"/>
        <v>N.A.</v>
      </c>
      <c r="D189" s="2" t="s">
        <v>6</v>
      </c>
      <c r="E189" s="18">
        <v>172.7184159</v>
      </c>
      <c r="F189" s="18">
        <v>199.75029549999999</v>
      </c>
      <c r="G189" s="18">
        <v>226.74090580000001</v>
      </c>
      <c r="H189" s="18">
        <v>260.87783020000001</v>
      </c>
      <c r="I189" s="18">
        <v>216.0584389</v>
      </c>
      <c r="J189" s="18">
        <v>271.2035995</v>
      </c>
      <c r="K189" s="18">
        <v>265.1182483</v>
      </c>
      <c r="L189" s="18">
        <v>164.16707460000001</v>
      </c>
      <c r="M189" s="18">
        <v>345.3595507</v>
      </c>
      <c r="N189" s="18">
        <v>197.4955617</v>
      </c>
      <c r="O189" s="18">
        <v>634.27684099999999</v>
      </c>
      <c r="P189" s="18">
        <v>212.1413368</v>
      </c>
      <c r="Q189" s="18">
        <v>188.28693369999999</v>
      </c>
      <c r="R189" s="18">
        <v>174.6480325</v>
      </c>
      <c r="S189" s="18">
        <v>171.2877551</v>
      </c>
    </row>
    <row r="190" spans="1:23" x14ac:dyDescent="0.25">
      <c r="A190" s="2" t="str">
        <f>'Population Definitions'!B8</f>
        <v>Prisoners</v>
      </c>
      <c r="B190" t="s">
        <v>5</v>
      </c>
      <c r="C190" t="str">
        <f t="shared" si="13"/>
        <v>N.A.</v>
      </c>
      <c r="D190" s="2" t="s">
        <v>6</v>
      </c>
      <c r="E190" s="18">
        <v>230.283880275</v>
      </c>
      <c r="F190" s="18">
        <v>266.36128224999999</v>
      </c>
      <c r="G190" s="18">
        <v>302.39341224999998</v>
      </c>
      <c r="H190" s="18">
        <v>273.99220324999999</v>
      </c>
      <c r="I190" s="18">
        <v>312.3633845</v>
      </c>
      <c r="J190" s="18">
        <v>328.043452</v>
      </c>
      <c r="K190" s="18">
        <v>305.33495525000001</v>
      </c>
      <c r="L190" s="18">
        <v>318.72088650000001</v>
      </c>
      <c r="M190" s="18">
        <v>328.75055349999997</v>
      </c>
      <c r="N190" s="18">
        <v>437.83455674999999</v>
      </c>
      <c r="O190" s="18">
        <v>438.36049174999999</v>
      </c>
      <c r="P190" s="18">
        <v>400.37297475000003</v>
      </c>
      <c r="Q190" s="18">
        <v>327.84027049999997</v>
      </c>
      <c r="R190" s="18">
        <v>312.58845574999998</v>
      </c>
      <c r="S190" s="18">
        <v>247.56694984999999</v>
      </c>
    </row>
    <row r="191" spans="1:23" x14ac:dyDescent="0.25">
      <c r="A191" s="2" t="str">
        <f>'Population Definitions'!B9</f>
        <v>PLHIV Prisoners</v>
      </c>
      <c r="B191" t="s">
        <v>5</v>
      </c>
      <c r="C191" t="str">
        <f t="shared" si="13"/>
        <v>N.A.</v>
      </c>
      <c r="D191" s="2" t="s">
        <v>6</v>
      </c>
      <c r="E191" s="18">
        <v>513.47252330000003</v>
      </c>
      <c r="F191" s="18">
        <v>593.9156471</v>
      </c>
      <c r="G191" s="18">
        <v>674.25782579999998</v>
      </c>
      <c r="H191" s="18">
        <v>534.63083600000004</v>
      </c>
      <c r="I191" s="18">
        <v>696.48824349999995</v>
      </c>
      <c r="J191" s="18">
        <v>731.45067229999995</v>
      </c>
      <c r="K191" s="18">
        <v>649.14164779999999</v>
      </c>
      <c r="L191" s="18">
        <v>507.31787839999998</v>
      </c>
      <c r="M191" s="18">
        <v>583.47688579999999</v>
      </c>
      <c r="N191" s="18">
        <v>520.29756180000004</v>
      </c>
      <c r="O191" s="18">
        <v>411.19249430000002</v>
      </c>
      <c r="P191" s="18">
        <v>429.56422199999997</v>
      </c>
      <c r="Q191" s="18">
        <v>328.31473199999999</v>
      </c>
      <c r="R191" s="18">
        <v>235.81524970000001</v>
      </c>
      <c r="S191" s="18">
        <v>207.08076829999999</v>
      </c>
    </row>
    <row r="192" spans="1:23" x14ac:dyDescent="0.25">
      <c r="A192" s="2" t="str">
        <f>'Population Definitions'!B10</f>
        <v>Health Care Workers</v>
      </c>
      <c r="B192" t="s">
        <v>5</v>
      </c>
      <c r="C192">
        <f t="shared" si="13"/>
        <v>0</v>
      </c>
      <c r="D192" s="2" t="s">
        <v>6</v>
      </c>
      <c r="E192" s="18"/>
      <c r="F192" s="18"/>
      <c r="G192" s="18"/>
      <c r="H192" s="18"/>
      <c r="I192" s="18"/>
      <c r="J192" s="18"/>
      <c r="K192" s="18"/>
      <c r="L192" s="18"/>
      <c r="M192" s="18"/>
      <c r="N192" s="18"/>
      <c r="O192" s="18"/>
      <c r="P192" s="18"/>
      <c r="Q192" s="18"/>
      <c r="R192" s="18"/>
      <c r="S192" s="18"/>
    </row>
    <row r="193" spans="1:23" x14ac:dyDescent="0.25">
      <c r="A193" s="2" t="str">
        <f>'Population Definitions'!B11</f>
        <v>PLHIV Health Care Workers</v>
      </c>
      <c r="B193" t="s">
        <v>5</v>
      </c>
      <c r="C193">
        <f t="shared" si="13"/>
        <v>0</v>
      </c>
      <c r="D193" s="2" t="s">
        <v>6</v>
      </c>
      <c r="E193" s="18"/>
      <c r="F193" s="18"/>
      <c r="G193" s="18"/>
      <c r="H193" s="18"/>
      <c r="I193" s="18"/>
      <c r="J193" s="18"/>
      <c r="K193" s="18"/>
      <c r="L193" s="18"/>
      <c r="M193" s="18"/>
      <c r="N193" s="18"/>
      <c r="O193" s="18"/>
      <c r="P193" s="18"/>
      <c r="Q193" s="18"/>
      <c r="R193" s="18"/>
      <c r="S193" s="18"/>
    </row>
    <row r="194" spans="1:23" x14ac:dyDescent="0.25">
      <c r="A194" s="2" t="str">
        <f>'Population Definitions'!B12</f>
        <v>Miners</v>
      </c>
      <c r="B194" t="s">
        <v>5</v>
      </c>
      <c r="C194" t="str">
        <f t="shared" si="13"/>
        <v>N.A.</v>
      </c>
      <c r="D194" s="2" t="s">
        <v>6</v>
      </c>
      <c r="E194" s="18"/>
      <c r="F194" s="18"/>
      <c r="G194" s="18"/>
      <c r="H194" s="18"/>
      <c r="I194" s="18"/>
      <c r="J194" s="18"/>
      <c r="K194" s="18"/>
      <c r="L194" s="18"/>
      <c r="M194" s="18"/>
      <c r="N194" s="18"/>
      <c r="O194" s="18"/>
      <c r="P194" s="18"/>
      <c r="Q194" s="18"/>
      <c r="R194" s="18"/>
      <c r="S194" s="18">
        <v>446.64477047625502</v>
      </c>
    </row>
    <row r="195" spans="1:23" x14ac:dyDescent="0.25">
      <c r="A195" s="2" t="str">
        <f>'Population Definitions'!B13</f>
        <v>PLHIV Miners</v>
      </c>
      <c r="B195" t="s">
        <v>5</v>
      </c>
      <c r="C195" t="str">
        <f t="shared" si="13"/>
        <v>N.A.</v>
      </c>
      <c r="D195" s="2" t="s">
        <v>6</v>
      </c>
      <c r="E195" s="18"/>
      <c r="F195" s="18"/>
      <c r="G195" s="18"/>
      <c r="H195" s="18"/>
      <c r="I195" s="18"/>
      <c r="J195" s="18"/>
      <c r="K195" s="18"/>
      <c r="L195" s="18"/>
      <c r="M195" s="18"/>
      <c r="N195" s="18"/>
      <c r="O195" s="18"/>
      <c r="P195" s="18"/>
      <c r="Q195" s="18"/>
      <c r="R195" s="18"/>
      <c r="S195" s="18">
        <v>535.05921613554995</v>
      </c>
    </row>
    <row r="197" spans="1:23" x14ac:dyDescent="0.2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25">
      <c r="A198" s="2" t="str">
        <f>'Population Definitions'!B2</f>
        <v>Gen 0-4</v>
      </c>
      <c r="B198" t="s">
        <v>5</v>
      </c>
      <c r="C198" t="str">
        <f t="shared" ref="C198:C209" si="14">IF(SUMPRODUCT(--(E198:W198&lt;&gt;""))=0,0,"N.A.")</f>
        <v>N.A.</v>
      </c>
      <c r="D198" s="2" t="s">
        <v>6</v>
      </c>
      <c r="E198" s="19">
        <v>1.036838063</v>
      </c>
      <c r="F198" s="19">
        <v>1.495921404</v>
      </c>
      <c r="G198" s="19">
        <v>2.0350590500000001</v>
      </c>
      <c r="H198" s="19">
        <v>2.5921739979999998</v>
      </c>
      <c r="I198" s="19">
        <v>2.6851255749999998</v>
      </c>
      <c r="J198" s="19">
        <v>3.2681663539999999</v>
      </c>
      <c r="K198" s="19">
        <v>3.6683001470000001</v>
      </c>
      <c r="L198" s="19">
        <v>2.248956454</v>
      </c>
      <c r="M198" s="19">
        <v>1.624010253</v>
      </c>
      <c r="N198" s="19">
        <v>3.711036703</v>
      </c>
      <c r="O198" s="19">
        <v>5.2173427139999999</v>
      </c>
      <c r="P198" s="19">
        <v>4.2659808449999996</v>
      </c>
      <c r="Q198" s="19">
        <v>6.2339445790000001</v>
      </c>
      <c r="R198" s="19">
        <v>5.8655582290000003</v>
      </c>
      <c r="S198" s="19">
        <v>4.2342667059999997</v>
      </c>
    </row>
    <row r="199" spans="1:23" x14ac:dyDescent="0.25">
      <c r="A199" s="2" t="str">
        <f>'Population Definitions'!B3</f>
        <v>Gen 5-14</v>
      </c>
      <c r="B199" t="s">
        <v>5</v>
      </c>
      <c r="C199" t="str">
        <f t="shared" si="14"/>
        <v>N.A.</v>
      </c>
      <c r="D199" s="2" t="s">
        <v>6</v>
      </c>
      <c r="E199" s="19">
        <v>0.80776311000000001</v>
      </c>
      <c r="F199" s="19">
        <v>1.4193983480000001</v>
      </c>
      <c r="G199" s="19">
        <v>2.1621154950000001</v>
      </c>
      <c r="H199" s="19">
        <v>3.2752435919999998</v>
      </c>
      <c r="I199" s="19">
        <v>4.023042759</v>
      </c>
      <c r="J199" s="19">
        <v>4.7908995189999999</v>
      </c>
      <c r="K199" s="19">
        <v>4.966863654</v>
      </c>
      <c r="L199" s="19">
        <v>5.7635766479999999</v>
      </c>
      <c r="M199" s="19">
        <v>17.86411279</v>
      </c>
      <c r="N199" s="19">
        <v>14.28570062</v>
      </c>
      <c r="O199" s="19">
        <v>7.6086247910000004</v>
      </c>
      <c r="P199" s="19">
        <v>3.128385953</v>
      </c>
      <c r="Q199" s="19">
        <v>16.783696939999999</v>
      </c>
      <c r="R199" s="19">
        <v>14.0821164</v>
      </c>
      <c r="S199" s="19">
        <v>15.99343024</v>
      </c>
    </row>
    <row r="200" spans="1:23" x14ac:dyDescent="0.25">
      <c r="A200" s="2" t="str">
        <f>'Population Definitions'!B4</f>
        <v>Gen 15-64</v>
      </c>
      <c r="B200" t="s">
        <v>5</v>
      </c>
      <c r="C200" t="str">
        <f t="shared" si="14"/>
        <v>N.A.</v>
      </c>
      <c r="D200" s="2" t="s">
        <v>6</v>
      </c>
      <c r="E200" s="19">
        <v>237.47042669999999</v>
      </c>
      <c r="F200" s="19">
        <v>270.96084530000002</v>
      </c>
      <c r="G200" s="19">
        <v>288.90489980000001</v>
      </c>
      <c r="H200" s="19">
        <v>291.27271610000003</v>
      </c>
      <c r="I200" s="19">
        <v>283.77734959999998</v>
      </c>
      <c r="J200" s="19">
        <v>252.10840089999999</v>
      </c>
      <c r="K200" s="19">
        <v>227.0931569</v>
      </c>
      <c r="L200" s="19">
        <v>459.21965849999998</v>
      </c>
      <c r="M200" s="19">
        <v>294.6259063</v>
      </c>
      <c r="N200" s="19">
        <v>128.4222201</v>
      </c>
      <c r="O200" s="19">
        <v>121.859512</v>
      </c>
      <c r="P200" s="19">
        <v>124.5675212</v>
      </c>
      <c r="Q200" s="19">
        <v>126.8024848</v>
      </c>
      <c r="R200" s="19">
        <v>197.91611639999999</v>
      </c>
      <c r="S200" s="19">
        <v>242.24184600000001</v>
      </c>
    </row>
    <row r="201" spans="1:23" x14ac:dyDescent="0.25">
      <c r="A201" s="2" t="str">
        <f>'Population Definitions'!B5</f>
        <v>Gen 65+</v>
      </c>
      <c r="B201" t="s">
        <v>5</v>
      </c>
      <c r="C201" t="str">
        <f t="shared" si="14"/>
        <v>N.A.</v>
      </c>
      <c r="D201" s="2" t="s">
        <v>6</v>
      </c>
      <c r="E201" s="19">
        <v>0.78419698100000002</v>
      </c>
      <c r="F201" s="19">
        <v>1.0233371769999999</v>
      </c>
      <c r="G201" s="19">
        <v>1.2937839499999999</v>
      </c>
      <c r="H201" s="19">
        <v>1.6406811990000001</v>
      </c>
      <c r="I201" s="19">
        <v>1.4848213779999999</v>
      </c>
      <c r="J201" s="19">
        <v>2.0220145079999998</v>
      </c>
      <c r="K201" s="19">
        <v>2.1313539439999998</v>
      </c>
      <c r="L201" s="19">
        <v>2.5220395629999999</v>
      </c>
      <c r="M201" s="19">
        <v>2.0847223819999998</v>
      </c>
      <c r="N201" s="19">
        <v>5.357137732</v>
      </c>
      <c r="O201" s="19">
        <v>4.3018829050000003</v>
      </c>
      <c r="P201" s="19">
        <v>1.058931415</v>
      </c>
      <c r="Q201" s="19">
        <v>0.64455908500000003</v>
      </c>
      <c r="R201" s="19">
        <v>13.269686610000001</v>
      </c>
      <c r="S201" s="19">
        <v>11.85594678</v>
      </c>
    </row>
    <row r="202" spans="1:23" x14ac:dyDescent="0.25">
      <c r="A202" s="2" t="str">
        <f>'Population Definitions'!B6</f>
        <v>PLHIV 15-64</v>
      </c>
      <c r="B202" t="s">
        <v>5</v>
      </c>
      <c r="C202" t="str">
        <f t="shared" si="14"/>
        <v>N.A.</v>
      </c>
      <c r="D202" s="2" t="s">
        <v>6</v>
      </c>
      <c r="E202" s="19">
        <v>150.46652839999999</v>
      </c>
      <c r="F202" s="19">
        <v>189.42155450000001</v>
      </c>
      <c r="G202" s="19">
        <v>232.5086671</v>
      </c>
      <c r="H202" s="19">
        <v>277.24020189999999</v>
      </c>
      <c r="I202" s="19">
        <v>323.08578720000003</v>
      </c>
      <c r="J202" s="19">
        <v>359.86991230000001</v>
      </c>
      <c r="K202" s="19">
        <v>362.11592239999999</v>
      </c>
      <c r="L202" s="19">
        <v>391.38018240000002</v>
      </c>
      <c r="M202" s="19">
        <v>383.73602069999998</v>
      </c>
      <c r="N202" s="19">
        <v>387.20063979999998</v>
      </c>
      <c r="O202" s="19">
        <v>362.60325160000002</v>
      </c>
      <c r="P202" s="19">
        <v>339.3287249</v>
      </c>
      <c r="Q202" s="19">
        <v>410.7896629</v>
      </c>
      <c r="R202" s="19">
        <v>859.52635980000002</v>
      </c>
      <c r="S202" s="19">
        <v>1127.8064220000001</v>
      </c>
    </row>
    <row r="203" spans="1:23" x14ac:dyDescent="0.25">
      <c r="A203" s="2" t="str">
        <f>'Population Definitions'!B7</f>
        <v>PLHIV 65+</v>
      </c>
      <c r="B203" t="s">
        <v>5</v>
      </c>
      <c r="C203" t="str">
        <f t="shared" si="14"/>
        <v>N.A.</v>
      </c>
      <c r="D203" s="2" t="s">
        <v>6</v>
      </c>
      <c r="E203" s="19">
        <v>0.39416720700000002</v>
      </c>
      <c r="F203" s="19">
        <v>0.48295384200000002</v>
      </c>
      <c r="G203" s="19">
        <v>0.57897718200000003</v>
      </c>
      <c r="H203" s="19">
        <v>0.70155224599999999</v>
      </c>
      <c r="I203" s="19">
        <v>0.61035618800000002</v>
      </c>
      <c r="J203" s="19">
        <v>0.80296767300000005</v>
      </c>
      <c r="K203" s="19">
        <v>0.82096248999999999</v>
      </c>
      <c r="L203" s="19">
        <v>0.53066360700000004</v>
      </c>
      <c r="M203" s="19">
        <v>1.1632981250000001</v>
      </c>
      <c r="N203" s="19">
        <v>1.9110432829999999</v>
      </c>
      <c r="O203" s="19">
        <v>10.18916308</v>
      </c>
      <c r="P203" s="19">
        <v>1.785055815</v>
      </c>
      <c r="Q203" s="19">
        <v>1.558486145</v>
      </c>
      <c r="R203" s="19">
        <v>3.7913390310000001</v>
      </c>
      <c r="S203" s="19">
        <v>4.4713582870000002</v>
      </c>
    </row>
    <row r="204" spans="1:23" x14ac:dyDescent="0.25">
      <c r="A204" s="2" t="str">
        <f>'Population Definitions'!B8</f>
        <v>Prisoners</v>
      </c>
      <c r="B204" t="s">
        <v>5</v>
      </c>
      <c r="C204">
        <f t="shared" si="14"/>
        <v>0</v>
      </c>
      <c r="D204" s="2" t="s">
        <v>6</v>
      </c>
    </row>
    <row r="205" spans="1:23" x14ac:dyDescent="0.25">
      <c r="A205" s="2" t="str">
        <f>'Population Definitions'!B9</f>
        <v>PLHIV Prisoners</v>
      </c>
      <c r="B205" t="s">
        <v>5</v>
      </c>
      <c r="C205">
        <f t="shared" si="14"/>
        <v>0</v>
      </c>
      <c r="D205" s="2" t="s">
        <v>6</v>
      </c>
    </row>
    <row r="206" spans="1:23" x14ac:dyDescent="0.25">
      <c r="A206" s="2" t="str">
        <f>'Population Definitions'!B10</f>
        <v>Health Care Workers</v>
      </c>
      <c r="B206" t="s">
        <v>5</v>
      </c>
      <c r="C206">
        <f t="shared" si="14"/>
        <v>0</v>
      </c>
      <c r="D206" s="2" t="s">
        <v>6</v>
      </c>
    </row>
    <row r="207" spans="1:23" x14ac:dyDescent="0.25">
      <c r="A207" s="2" t="str">
        <f>'Population Definitions'!B11</f>
        <v>PLHIV Health Care Workers</v>
      </c>
      <c r="B207" t="s">
        <v>5</v>
      </c>
      <c r="C207">
        <f t="shared" si="14"/>
        <v>0</v>
      </c>
      <c r="D207" s="2" t="s">
        <v>6</v>
      </c>
    </row>
    <row r="208" spans="1:23" x14ac:dyDescent="0.25">
      <c r="A208" s="2" t="str">
        <f>'Population Definitions'!B12</f>
        <v>Miners</v>
      </c>
      <c r="B208" t="s">
        <v>5</v>
      </c>
      <c r="C208" t="str">
        <f t="shared" si="14"/>
        <v>N.A.</v>
      </c>
      <c r="D208" s="2" t="s">
        <v>6</v>
      </c>
      <c r="S208" s="20">
        <v>13.195420406192873</v>
      </c>
    </row>
    <row r="209" spans="1:23" x14ac:dyDescent="0.25">
      <c r="A209" s="2" t="str">
        <f>'Population Definitions'!B13</f>
        <v>PLHIV Miners</v>
      </c>
      <c r="B209" t="s">
        <v>5</v>
      </c>
      <c r="C209" t="str">
        <f t="shared" si="14"/>
        <v>N.A.</v>
      </c>
      <c r="D209" s="2" t="s">
        <v>6</v>
      </c>
      <c r="S209" s="20">
        <v>11.737993198711962</v>
      </c>
    </row>
    <row r="211" spans="1:23" x14ac:dyDescent="0.2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25">
      <c r="A212" s="2" t="str">
        <f>'Population Definitions'!B2</f>
        <v>Gen 0-4</v>
      </c>
      <c r="B212" t="s">
        <v>5</v>
      </c>
      <c r="C212">
        <f t="shared" ref="C212:C223" si="15">IF(SUMPRODUCT(--(E212:W212&lt;&gt;""))=0,0,"N.A.")</f>
        <v>0</v>
      </c>
      <c r="D212" s="2" t="s">
        <v>6</v>
      </c>
    </row>
    <row r="213" spans="1:23" x14ac:dyDescent="0.25">
      <c r="A213" s="2" t="str">
        <f>'Population Definitions'!B3</f>
        <v>Gen 5-14</v>
      </c>
      <c r="B213" t="s">
        <v>5</v>
      </c>
      <c r="C213">
        <f t="shared" si="15"/>
        <v>0</v>
      </c>
      <c r="D213" s="2" t="s">
        <v>6</v>
      </c>
    </row>
    <row r="214" spans="1:23" x14ac:dyDescent="0.25">
      <c r="A214" s="2" t="str">
        <f>'Population Definitions'!B4</f>
        <v>Gen 15-64</v>
      </c>
      <c r="B214" t="s">
        <v>5</v>
      </c>
      <c r="C214" t="str">
        <f t="shared" si="15"/>
        <v>N.A.</v>
      </c>
      <c r="D214" s="2" t="s">
        <v>6</v>
      </c>
      <c r="E214" s="21">
        <v>10.95225596</v>
      </c>
      <c r="F214" s="21">
        <v>11.904191900000001</v>
      </c>
      <c r="G214" s="21">
        <v>13.518327210000001</v>
      </c>
      <c r="H214" s="21">
        <v>16.117828670000002</v>
      </c>
      <c r="I214" s="21">
        <v>17.679646340000001</v>
      </c>
      <c r="J214" s="21">
        <v>16.166088590000001</v>
      </c>
      <c r="K214" s="21">
        <v>19.769871949999999</v>
      </c>
      <c r="L214" s="21">
        <v>5.9855280469999999</v>
      </c>
      <c r="M214" s="21">
        <v>30.197624569999999</v>
      </c>
      <c r="N214" s="21">
        <v>25.003720690000002</v>
      </c>
      <c r="O214" s="21">
        <v>17.956354510000001</v>
      </c>
      <c r="P214" s="21">
        <v>6.5411706289999998</v>
      </c>
      <c r="Q214" s="21">
        <v>5.4547015070000002</v>
      </c>
      <c r="R214" s="21">
        <v>16.598565600000001</v>
      </c>
      <c r="S214" s="21">
        <v>6.2615822799999998</v>
      </c>
    </row>
    <row r="215" spans="1:23" x14ac:dyDescent="0.25">
      <c r="A215" s="2" t="str">
        <f>'Population Definitions'!B5</f>
        <v>Gen 65+</v>
      </c>
      <c r="B215" t="s">
        <v>5</v>
      </c>
      <c r="C215">
        <f t="shared" si="15"/>
        <v>0</v>
      </c>
      <c r="D215" s="2" t="s">
        <v>6</v>
      </c>
    </row>
    <row r="216" spans="1:23" x14ac:dyDescent="0.25">
      <c r="A216" s="2" t="str">
        <f>'Population Definitions'!B6</f>
        <v>PLHIV 15-64</v>
      </c>
      <c r="B216" t="s">
        <v>5</v>
      </c>
      <c r="C216" t="str">
        <f t="shared" si="15"/>
        <v>N.A.</v>
      </c>
      <c r="D216" s="2" t="s">
        <v>6</v>
      </c>
      <c r="E216" s="22">
        <v>7.493624552</v>
      </c>
      <c r="F216" s="22">
        <v>7.639771026</v>
      </c>
      <c r="G216" s="22">
        <v>10.80178061</v>
      </c>
      <c r="H216" s="22">
        <v>14.984018499999999</v>
      </c>
      <c r="I216" s="22">
        <v>19.88335571</v>
      </c>
      <c r="J216" s="22">
        <v>26.269156150000001</v>
      </c>
      <c r="K216" s="22">
        <v>23.438395849999999</v>
      </c>
      <c r="L216" s="22">
        <v>16.06084663</v>
      </c>
      <c r="M216" s="22">
        <v>20.254603629999998</v>
      </c>
      <c r="N216" s="22">
        <v>38.582422379999997</v>
      </c>
      <c r="O216" s="22">
        <v>27.696314879999999</v>
      </c>
      <c r="P216" s="22">
        <v>23.58820133</v>
      </c>
      <c r="Q216" s="22">
        <v>21.163208180000002</v>
      </c>
      <c r="R216" s="22">
        <v>9.484742486</v>
      </c>
      <c r="S216" s="22">
        <v>22.567695010000001</v>
      </c>
    </row>
    <row r="217" spans="1:23" x14ac:dyDescent="0.25">
      <c r="A217" s="2" t="str">
        <f>'Population Definitions'!B7</f>
        <v>PLHIV 65+</v>
      </c>
      <c r="B217" t="s">
        <v>5</v>
      </c>
      <c r="C217">
        <f t="shared" si="15"/>
        <v>0</v>
      </c>
      <c r="D217" s="2" t="s">
        <v>6</v>
      </c>
    </row>
    <row r="218" spans="1:23" x14ac:dyDescent="0.25">
      <c r="A218" s="2" t="str">
        <f>'Population Definitions'!B8</f>
        <v>Prisoners</v>
      </c>
      <c r="B218" t="s">
        <v>5</v>
      </c>
      <c r="C218">
        <f t="shared" si="15"/>
        <v>0</v>
      </c>
      <c r="D218" s="2" t="s">
        <v>6</v>
      </c>
    </row>
    <row r="219" spans="1:23" x14ac:dyDescent="0.25">
      <c r="A219" s="2" t="str">
        <f>'Population Definitions'!B9</f>
        <v>PLHIV Prisoners</v>
      </c>
      <c r="B219" t="s">
        <v>5</v>
      </c>
      <c r="C219">
        <f t="shared" si="15"/>
        <v>0</v>
      </c>
      <c r="D219" s="2" t="s">
        <v>6</v>
      </c>
    </row>
    <row r="220" spans="1:23" x14ac:dyDescent="0.25">
      <c r="A220" s="2" t="str">
        <f>'Population Definitions'!B10</f>
        <v>Health Care Workers</v>
      </c>
      <c r="B220" t="s">
        <v>5</v>
      </c>
      <c r="C220">
        <f t="shared" si="15"/>
        <v>0</v>
      </c>
      <c r="D220" s="2" t="s">
        <v>6</v>
      </c>
    </row>
    <row r="221" spans="1:23" x14ac:dyDescent="0.25">
      <c r="A221" s="2" t="str">
        <f>'Population Definitions'!B11</f>
        <v>PLHIV Health Care Workers</v>
      </c>
      <c r="B221" t="s">
        <v>5</v>
      </c>
      <c r="C221">
        <f t="shared" si="15"/>
        <v>0</v>
      </c>
      <c r="D221" s="2" t="s">
        <v>6</v>
      </c>
    </row>
    <row r="222" spans="1:23" x14ac:dyDescent="0.25">
      <c r="A222" s="2" t="str">
        <f>'Population Definitions'!B12</f>
        <v>Miners</v>
      </c>
      <c r="B222" t="s">
        <v>5</v>
      </c>
      <c r="C222" t="str">
        <f t="shared" si="15"/>
        <v>N.A.</v>
      </c>
      <c r="D222" s="2" t="s">
        <v>6</v>
      </c>
      <c r="S222" s="23">
        <v>1.1729262583282574</v>
      </c>
    </row>
    <row r="223" spans="1:23" x14ac:dyDescent="0.25">
      <c r="A223" s="2" t="str">
        <f>'Population Definitions'!B13</f>
        <v>PLHIV Miners</v>
      </c>
      <c r="B223" t="s">
        <v>5</v>
      </c>
      <c r="C223" t="str">
        <f t="shared" si="15"/>
        <v>N.A.</v>
      </c>
      <c r="D223" s="2" t="s">
        <v>6</v>
      </c>
      <c r="S223" s="23">
        <v>1.0433771732188413</v>
      </c>
    </row>
    <row r="225" spans="1:23" x14ac:dyDescent="0.2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25">
      <c r="A226" s="2" t="str">
        <f>'Population Definitions'!B2</f>
        <v>Gen 0-4</v>
      </c>
      <c r="B226" t="s">
        <v>5</v>
      </c>
      <c r="C226" t="str">
        <f t="shared" ref="C226:C237" si="16">IF(SUMPRODUCT(--(E226:W226&lt;&gt;""))=0,0,"N.A.")</f>
        <v>N.A.</v>
      </c>
      <c r="D226" s="2" t="s">
        <v>6</v>
      </c>
      <c r="E226" s="28">
        <v>278.05931041853324</v>
      </c>
      <c r="F226" s="28">
        <v>321.50323119825754</v>
      </c>
      <c r="G226" s="28">
        <v>365.29048934996609</v>
      </c>
      <c r="H226" s="28">
        <v>436.6482320247656</v>
      </c>
      <c r="I226" s="28">
        <v>530.25162132257935</v>
      </c>
      <c r="J226" s="28">
        <v>947.39052740020247</v>
      </c>
      <c r="K226" s="28">
        <v>1635.2826064695128</v>
      </c>
      <c r="L226" s="28">
        <v>2188.4035468704133</v>
      </c>
      <c r="M226" s="28">
        <v>3041.7686283585576</v>
      </c>
      <c r="N226" s="28">
        <v>3355.2189473648614</v>
      </c>
      <c r="O226" s="28">
        <v>3401.1964182630591</v>
      </c>
      <c r="P226" s="28">
        <v>3386.4276456630364</v>
      </c>
      <c r="Q226" s="28">
        <v>3448.925413210296</v>
      </c>
      <c r="R226" s="28">
        <v>3655.9422273703753</v>
      </c>
      <c r="S226" s="28">
        <v>3158.4426998541448</v>
      </c>
    </row>
    <row r="227" spans="1:23" x14ac:dyDescent="0.25">
      <c r="A227" s="2" t="str">
        <f>'Population Definitions'!B3</f>
        <v>Gen 5-14</v>
      </c>
      <c r="B227" t="s">
        <v>5</v>
      </c>
      <c r="C227" t="str">
        <f t="shared" si="16"/>
        <v>N.A.</v>
      </c>
      <c r="D227" s="2" t="s">
        <v>6</v>
      </c>
      <c r="E227" s="28">
        <v>157.58784316810909</v>
      </c>
      <c r="F227" s="28">
        <v>182.31667550011881</v>
      </c>
      <c r="G227" s="28">
        <v>207.42505870482489</v>
      </c>
      <c r="H227" s="28">
        <v>192.28465521173925</v>
      </c>
      <c r="I227" s="28">
        <v>296.98141619391953</v>
      </c>
      <c r="J227" s="28">
        <v>431.37560724721561</v>
      </c>
      <c r="K227" s="28">
        <v>581.32273392618845</v>
      </c>
      <c r="L227" s="28">
        <v>674.37216249786286</v>
      </c>
      <c r="M227" s="28">
        <v>1023.703309762673</v>
      </c>
      <c r="N227" s="28">
        <v>1106.7879830480806</v>
      </c>
      <c r="O227" s="28">
        <v>1327.1358588566609</v>
      </c>
      <c r="P227" s="28">
        <v>1385.8303903790281</v>
      </c>
      <c r="Q227" s="28">
        <v>1485.6405689261619</v>
      </c>
      <c r="R227" s="28">
        <v>1396.2764117831177</v>
      </c>
      <c r="S227" s="28">
        <v>1260.0587971529083</v>
      </c>
    </row>
    <row r="228" spans="1:23" x14ac:dyDescent="0.25">
      <c r="A228" s="2" t="str">
        <f>'Population Definitions'!B4</f>
        <v>Gen 15-64</v>
      </c>
      <c r="B228" t="s">
        <v>5</v>
      </c>
      <c r="C228" t="str">
        <f t="shared" si="16"/>
        <v>N.A.</v>
      </c>
      <c r="D228" s="2" t="s">
        <v>6</v>
      </c>
      <c r="E228" s="28">
        <v>271.54188681786127</v>
      </c>
      <c r="F228" s="28">
        <v>316.17308377997233</v>
      </c>
      <c r="G228" s="28">
        <v>360.35957222152899</v>
      </c>
      <c r="H228" s="28">
        <v>450.38701904893333</v>
      </c>
      <c r="I228" s="28">
        <v>569.15853831500795</v>
      </c>
      <c r="J228" s="28">
        <v>694.81183635132686</v>
      </c>
      <c r="K228" s="28">
        <v>488.01769569589811</v>
      </c>
      <c r="L228" s="28">
        <v>1225.0837444717545</v>
      </c>
      <c r="M228" s="28">
        <v>1626.8424542479254</v>
      </c>
      <c r="N228" s="28">
        <v>2042.3594247081885</v>
      </c>
      <c r="O228" s="28">
        <v>2412.6921037125503</v>
      </c>
      <c r="P228" s="28">
        <v>2755.4508955649849</v>
      </c>
      <c r="Q228" s="28">
        <v>3083.848073211092</v>
      </c>
      <c r="R228" s="28">
        <v>4159.6574058975566</v>
      </c>
      <c r="S228" s="28">
        <v>5779.2374861545923</v>
      </c>
    </row>
    <row r="229" spans="1:23" x14ac:dyDescent="0.25">
      <c r="A229" s="2" t="str">
        <f>'Population Definitions'!B5</f>
        <v>Gen 65+</v>
      </c>
      <c r="B229" t="s">
        <v>5</v>
      </c>
      <c r="C229" t="str">
        <f t="shared" si="16"/>
        <v>N.A.</v>
      </c>
      <c r="D229" s="2" t="s">
        <v>6</v>
      </c>
      <c r="E229" s="28">
        <v>36.692429742224569</v>
      </c>
      <c r="F229" s="28">
        <v>42.46655565068663</v>
      </c>
      <c r="G229" s="28">
        <v>48.322309213653817</v>
      </c>
      <c r="H229" s="28">
        <v>62.590612481994377</v>
      </c>
      <c r="I229" s="28">
        <v>93.064531035349773</v>
      </c>
      <c r="J229" s="28">
        <v>114.10879732633006</v>
      </c>
      <c r="K229" s="28">
        <v>116.26594191100598</v>
      </c>
      <c r="L229" s="28">
        <v>172.7661067542515</v>
      </c>
      <c r="M229" s="28">
        <v>151.30572271646059</v>
      </c>
      <c r="N229" s="28">
        <v>295.64969011485903</v>
      </c>
      <c r="O229" s="28">
        <v>365.30193198614535</v>
      </c>
      <c r="P229" s="28">
        <v>335.7328882339873</v>
      </c>
      <c r="Q229" s="28">
        <v>398.44835934374947</v>
      </c>
      <c r="R229" s="28">
        <v>480.34036252113515</v>
      </c>
      <c r="S229" s="28">
        <v>684.00280675275621</v>
      </c>
    </row>
    <row r="230" spans="1:23" x14ac:dyDescent="0.25">
      <c r="A230" s="2" t="str">
        <f>'Population Definitions'!B6</f>
        <v>PLHIV 15-64</v>
      </c>
      <c r="B230" t="s">
        <v>5</v>
      </c>
      <c r="C230" t="str">
        <f t="shared" si="16"/>
        <v>N.A.</v>
      </c>
      <c r="D230" s="2" t="s">
        <v>6</v>
      </c>
      <c r="E230" s="28">
        <v>2243.1842743332945</v>
      </c>
      <c r="F230" s="28">
        <v>2587.6595644321733</v>
      </c>
      <c r="G230" s="28">
        <v>2940.6616698601374</v>
      </c>
      <c r="H230" s="28">
        <v>3644.4276324138632</v>
      </c>
      <c r="I230" s="28">
        <v>4554.6309362169286</v>
      </c>
      <c r="J230" s="28">
        <v>5487.3223380354384</v>
      </c>
      <c r="K230" s="28">
        <v>8833.8375215136839</v>
      </c>
      <c r="L230" s="28">
        <v>8329.3816369313299</v>
      </c>
      <c r="M230" s="28">
        <v>12246.254236850949</v>
      </c>
      <c r="N230" s="28">
        <v>14810.493083673702</v>
      </c>
      <c r="O230" s="28">
        <v>19715.508868371089</v>
      </c>
      <c r="P230" s="28">
        <v>18807.977999364666</v>
      </c>
      <c r="Q230" s="28">
        <v>19952.029429935112</v>
      </c>
      <c r="R230" s="28">
        <v>23314.036151892469</v>
      </c>
      <c r="S230" s="28">
        <v>26812.06147566759</v>
      </c>
    </row>
    <row r="231" spans="1:23" x14ac:dyDescent="0.25">
      <c r="A231" s="2" t="str">
        <f>'Population Definitions'!B7</f>
        <v>PLHIV 65+</v>
      </c>
      <c r="B231" t="s">
        <v>5</v>
      </c>
      <c r="C231" t="str">
        <f t="shared" si="16"/>
        <v>N.A.</v>
      </c>
      <c r="D231" s="2" t="s">
        <v>6</v>
      </c>
      <c r="E231" s="28">
        <v>14.364518772625559</v>
      </c>
      <c r="F231" s="28">
        <v>16.600857318482355</v>
      </c>
      <c r="G231" s="28">
        <v>18.857419698180902</v>
      </c>
      <c r="H231" s="28">
        <v>24.366666697189419</v>
      </c>
      <c r="I231" s="28">
        <v>36.088779409149623</v>
      </c>
      <c r="J231" s="28">
        <v>44.088358733892129</v>
      </c>
      <c r="K231" s="28">
        <v>65.448778242788194</v>
      </c>
      <c r="L231" s="28">
        <v>67.446455723286121</v>
      </c>
      <c r="M231" s="28">
        <v>139.78206437568858</v>
      </c>
      <c r="N231" s="28">
        <v>121.7526795217851</v>
      </c>
      <c r="O231" s="28">
        <v>380.49261056191517</v>
      </c>
      <c r="P231" s="28">
        <v>197.33940222073645</v>
      </c>
      <c r="Q231" s="28">
        <v>213.59626082094027</v>
      </c>
      <c r="R231" s="28">
        <v>207.80261518381013</v>
      </c>
      <c r="S231" s="28">
        <v>344.18434305148003</v>
      </c>
    </row>
    <row r="232" spans="1:23" x14ac:dyDescent="0.25">
      <c r="A232" s="2" t="str">
        <f>'Population Definitions'!B8</f>
        <v>Prisoners</v>
      </c>
      <c r="B232" t="s">
        <v>5</v>
      </c>
      <c r="C232" t="str">
        <f t="shared" si="16"/>
        <v>N.A.</v>
      </c>
      <c r="D232" s="2" t="s">
        <v>6</v>
      </c>
      <c r="E232" s="28">
        <v>129.94155845851776</v>
      </c>
      <c r="F232" s="28">
        <v>150.1799923632565</v>
      </c>
      <c r="G232" s="28">
        <v>170.5111651433775</v>
      </c>
      <c r="H232" s="28">
        <v>112.49358806186174</v>
      </c>
      <c r="I232" s="28">
        <v>89.885285096909001</v>
      </c>
      <c r="J232" s="28">
        <v>58.731702872660748</v>
      </c>
      <c r="K232" s="28">
        <v>35.69210396184225</v>
      </c>
      <c r="L232" s="28">
        <v>39.868046556886</v>
      </c>
      <c r="M232" s="28">
        <v>43.83805079013225</v>
      </c>
      <c r="N232" s="28">
        <v>44.299418048438746</v>
      </c>
      <c r="O232" s="28">
        <v>75.365758781897753</v>
      </c>
      <c r="P232" s="28">
        <v>103.38603282416676</v>
      </c>
      <c r="Q232" s="28">
        <v>88.156126032275495</v>
      </c>
      <c r="R232" s="28">
        <v>189.56231631087024</v>
      </c>
      <c r="S232" s="28">
        <v>259.91419346238251</v>
      </c>
    </row>
    <row r="233" spans="1:23" x14ac:dyDescent="0.25">
      <c r="A233" s="2" t="str">
        <f>'Population Definitions'!B9</f>
        <v>PLHIV Prisoners</v>
      </c>
      <c r="B233" t="s">
        <v>5</v>
      </c>
      <c r="C233" t="str">
        <f t="shared" si="16"/>
        <v>N.A.</v>
      </c>
      <c r="D233" s="2" t="s">
        <v>6</v>
      </c>
      <c r="E233" s="28">
        <v>106.39388821264373</v>
      </c>
      <c r="F233" s="28">
        <v>122.96476592108021</v>
      </c>
      <c r="G233" s="28">
        <v>139.61157660782987</v>
      </c>
      <c r="H233" s="28">
        <v>82.202472090330303</v>
      </c>
      <c r="I233" s="28">
        <v>73.596508214999687</v>
      </c>
      <c r="J233" s="28">
        <v>48.088496891215179</v>
      </c>
      <c r="K233" s="28">
        <v>55.263078266677468</v>
      </c>
      <c r="L233" s="28">
        <v>73.114496536582649</v>
      </c>
      <c r="M233" s="28">
        <v>123.16047767751013</v>
      </c>
      <c r="N233" s="28">
        <v>169.73195993262223</v>
      </c>
      <c r="O233" s="28">
        <v>180.81986473831421</v>
      </c>
      <c r="P233" s="28">
        <v>208.38633345091142</v>
      </c>
      <c r="Q233" s="28">
        <v>139.30209269909804</v>
      </c>
      <c r="R233" s="28">
        <v>148.8535980694875</v>
      </c>
      <c r="S233" s="28">
        <v>207.45026287349788</v>
      </c>
    </row>
    <row r="234" spans="1:23" x14ac:dyDescent="0.25">
      <c r="A234" s="2" t="str">
        <f>'Population Definitions'!B10</f>
        <v>Health Care Workers</v>
      </c>
      <c r="B234" t="s">
        <v>5</v>
      </c>
      <c r="C234">
        <f t="shared" si="16"/>
        <v>0</v>
      </c>
      <c r="D234" s="2" t="s">
        <v>6</v>
      </c>
      <c r="E234" s="28"/>
      <c r="F234" s="28"/>
      <c r="G234" s="28"/>
      <c r="H234" s="28"/>
      <c r="I234" s="28"/>
      <c r="J234" s="28"/>
      <c r="K234" s="28"/>
      <c r="L234" s="28"/>
      <c r="M234" s="28"/>
      <c r="N234" s="28"/>
      <c r="O234" s="28"/>
      <c r="P234" s="28"/>
      <c r="Q234" s="28"/>
      <c r="R234" s="28"/>
      <c r="S234" s="28"/>
    </row>
    <row r="235" spans="1:23" x14ac:dyDescent="0.25">
      <c r="A235" s="2" t="str">
        <f>'Population Definitions'!B11</f>
        <v>PLHIV Health Care Workers</v>
      </c>
      <c r="B235" t="s">
        <v>5</v>
      </c>
      <c r="C235">
        <f t="shared" si="16"/>
        <v>0</v>
      </c>
      <c r="D235" s="2" t="s">
        <v>6</v>
      </c>
      <c r="E235" s="28"/>
      <c r="F235" s="28"/>
      <c r="G235" s="28"/>
      <c r="H235" s="28"/>
      <c r="I235" s="28"/>
      <c r="J235" s="28"/>
      <c r="K235" s="28"/>
      <c r="L235" s="28"/>
      <c r="M235" s="28"/>
      <c r="N235" s="28"/>
      <c r="O235" s="28"/>
      <c r="P235" s="28"/>
      <c r="Q235" s="28"/>
      <c r="R235" s="28"/>
      <c r="S235" s="28"/>
    </row>
    <row r="236" spans="1:23" x14ac:dyDescent="0.25">
      <c r="A236" s="2" t="str">
        <f>'Population Definitions'!B12</f>
        <v>Miners</v>
      </c>
      <c r="B236" t="s">
        <v>5</v>
      </c>
      <c r="C236" t="str">
        <f t="shared" si="16"/>
        <v>N.A.</v>
      </c>
      <c r="D236" s="2" t="s">
        <v>6</v>
      </c>
      <c r="E236" s="28"/>
      <c r="F236" s="28"/>
      <c r="G236" s="28"/>
      <c r="H236" s="28"/>
      <c r="I236" s="28"/>
      <c r="J236" s="28"/>
      <c r="K236" s="28"/>
      <c r="L236" s="28"/>
      <c r="M236" s="28"/>
      <c r="N236" s="28"/>
      <c r="O236" s="28"/>
      <c r="P236" s="28"/>
      <c r="Q236" s="28"/>
      <c r="R236" s="28"/>
      <c r="S236" s="28">
        <v>419.60522952374492</v>
      </c>
    </row>
    <row r="237" spans="1:23" x14ac:dyDescent="0.25">
      <c r="A237" s="2" t="str">
        <f>'Population Definitions'!B13</f>
        <v>PLHIV Miners</v>
      </c>
      <c r="B237" t="s">
        <v>5</v>
      </c>
      <c r="C237" t="str">
        <f t="shared" si="16"/>
        <v>N.A.</v>
      </c>
      <c r="D237" s="2" t="s">
        <v>6</v>
      </c>
      <c r="E237" s="28"/>
      <c r="F237" s="28"/>
      <c r="G237" s="28"/>
      <c r="H237" s="28"/>
      <c r="I237" s="28"/>
      <c r="J237" s="28"/>
      <c r="K237" s="28"/>
      <c r="L237" s="28"/>
      <c r="M237" s="28"/>
      <c r="N237" s="28"/>
      <c r="O237" s="28"/>
      <c r="P237" s="28"/>
      <c r="Q237" s="28"/>
      <c r="R237" s="28"/>
      <c r="S237" s="28">
        <v>862.44078386444994</v>
      </c>
    </row>
    <row r="239" spans="1:23" x14ac:dyDescent="0.2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25">
      <c r="A240" s="2" t="str">
        <f>'Population Definitions'!B2</f>
        <v>Gen 0-4</v>
      </c>
      <c r="B240" t="s">
        <v>5</v>
      </c>
      <c r="C240" t="str">
        <f t="shared" ref="C240:C251" si="17">IF(SUMPRODUCT(--(E240:W240&lt;&gt;""))=0,0,"N.A.")</f>
        <v>N.A.</v>
      </c>
      <c r="D240" s="2" t="s">
        <v>6</v>
      </c>
      <c r="E240" s="29">
        <v>1.5392676223437942</v>
      </c>
      <c r="F240" s="29">
        <v>1.6429032107823092</v>
      </c>
      <c r="G240" s="29">
        <v>1.602750039656228</v>
      </c>
      <c r="H240" s="29">
        <v>1.8816740856994973</v>
      </c>
      <c r="I240" s="29">
        <v>2.0083098169657645</v>
      </c>
      <c r="J240" s="29">
        <v>3.3183515508757933</v>
      </c>
      <c r="K240" s="29">
        <v>4.3967150311109764</v>
      </c>
      <c r="L240" s="29">
        <v>10.815250519132618</v>
      </c>
      <c r="M240" s="29">
        <v>7.9830411134153749</v>
      </c>
      <c r="N240" s="29">
        <v>1.2525920375074791</v>
      </c>
      <c r="O240" s="29">
        <v>5.6878277248343307</v>
      </c>
      <c r="P240" s="29">
        <v>11.600142776610163</v>
      </c>
      <c r="Q240" s="29">
        <v>1.2723906181692848</v>
      </c>
      <c r="R240" s="29">
        <v>7.7226515084071163</v>
      </c>
      <c r="S240" s="29">
        <v>3.4714760125061899</v>
      </c>
    </row>
    <row r="241" spans="1:23" x14ac:dyDescent="0.25">
      <c r="A241" s="2" t="str">
        <f>'Population Definitions'!B3</f>
        <v>Gen 5-14</v>
      </c>
      <c r="B241" t="s">
        <v>5</v>
      </c>
      <c r="C241" t="str">
        <f t="shared" si="17"/>
        <v>N.A.</v>
      </c>
      <c r="D241" s="2" t="s">
        <v>6</v>
      </c>
      <c r="E241" s="29">
        <v>3.2711179401491512</v>
      </c>
      <c r="F241" s="29">
        <v>3.5961135827646897</v>
      </c>
      <c r="G241" s="29">
        <v>3.656362879621573</v>
      </c>
      <c r="H241" s="29">
        <v>3.1495143711063274</v>
      </c>
      <c r="I241" s="29">
        <v>4.3391998945523946</v>
      </c>
      <c r="J241" s="29">
        <v>5.0132888218912548</v>
      </c>
      <c r="K241" s="29">
        <v>5.8424314310788175</v>
      </c>
      <c r="L241" s="29">
        <v>14.193085660515782</v>
      </c>
      <c r="M241" s="29">
        <v>3.9915205567076875</v>
      </c>
      <c r="N241" s="29">
        <v>8.3506135833831969</v>
      </c>
      <c r="O241" s="29">
        <v>4.9768492592300406</v>
      </c>
      <c r="P241" s="29">
        <v>10.208125643416949</v>
      </c>
      <c r="Q241" s="29">
        <v>4.1108004587007665</v>
      </c>
      <c r="R241" s="29">
        <v>5.7637543207173971</v>
      </c>
      <c r="S241" s="29">
        <v>16.026096563131748</v>
      </c>
    </row>
    <row r="242" spans="1:23" x14ac:dyDescent="0.25">
      <c r="A242" s="2" t="str">
        <f>'Population Definitions'!B4</f>
        <v>Gen 15-64</v>
      </c>
      <c r="B242" t="s">
        <v>5</v>
      </c>
      <c r="C242" t="str">
        <f t="shared" si="17"/>
        <v>N.A.</v>
      </c>
      <c r="D242" s="2" t="s">
        <v>6</v>
      </c>
      <c r="E242" s="29">
        <v>38.528614782865283</v>
      </c>
      <c r="F242" s="29">
        <v>42.370436068821711</v>
      </c>
      <c r="G242" s="29">
        <v>46.997671735282736</v>
      </c>
      <c r="H242" s="29">
        <v>54.487048289333757</v>
      </c>
      <c r="I242" s="29">
        <v>61.56104344956502</v>
      </c>
      <c r="J242" s="29">
        <v>64.993397520830811</v>
      </c>
      <c r="K242" s="29">
        <v>38.371892510653332</v>
      </c>
      <c r="L242" s="29">
        <v>68.855293145503467</v>
      </c>
      <c r="M242" s="29">
        <v>117.63523269774292</v>
      </c>
      <c r="N242" s="29">
        <v>181.48757229158687</v>
      </c>
      <c r="O242" s="29">
        <v>118.4266729763866</v>
      </c>
      <c r="P242" s="29">
        <v>33.444844678871043</v>
      </c>
      <c r="Q242" s="29">
        <v>36.390090629505011</v>
      </c>
      <c r="R242" s="29">
        <v>53.895390944411695</v>
      </c>
      <c r="S242" s="29">
        <v>102.87612837700402</v>
      </c>
    </row>
    <row r="243" spans="1:23" x14ac:dyDescent="0.25">
      <c r="A243" s="2" t="str">
        <f>'Population Definitions'!B5</f>
        <v>Gen 65+</v>
      </c>
      <c r="B243" t="s">
        <v>5</v>
      </c>
      <c r="C243" t="str">
        <f t="shared" si="17"/>
        <v>N.A.</v>
      </c>
      <c r="D243" s="2" t="s">
        <v>6</v>
      </c>
      <c r="E243" s="29">
        <v>1.1051752371857659</v>
      </c>
      <c r="F243" s="29">
        <v>1.2180368268567614</v>
      </c>
      <c r="G243" s="29">
        <v>1.2762467920127638</v>
      </c>
      <c r="H243" s="29">
        <v>1.4954143441941941</v>
      </c>
      <c r="I243" s="29">
        <v>1.9133089345162904</v>
      </c>
      <c r="J243" s="29">
        <v>1.9483786299825268</v>
      </c>
      <c r="K243" s="29">
        <v>1.792536358125226</v>
      </c>
      <c r="L243" s="29">
        <v>2.0130702279533477</v>
      </c>
      <c r="M243" s="29">
        <v>3.991520556707687</v>
      </c>
      <c r="N243" s="29">
        <v>1.2288086443902486</v>
      </c>
      <c r="O243" s="29">
        <v>1.3927506008157671</v>
      </c>
      <c r="P243" s="29">
        <v>1.1600142776610163</v>
      </c>
      <c r="Q243" s="29">
        <v>0.74615499213630898</v>
      </c>
      <c r="R243" s="29">
        <v>2.3953637402711498</v>
      </c>
      <c r="S243" s="29">
        <v>5.5543616200099031</v>
      </c>
    </row>
    <row r="244" spans="1:23" x14ac:dyDescent="0.25">
      <c r="A244" s="2" t="str">
        <f>'Population Definitions'!B6</f>
        <v>PLHIV 15-64</v>
      </c>
      <c r="B244" t="s">
        <v>5</v>
      </c>
      <c r="C244" t="str">
        <f t="shared" si="17"/>
        <v>N.A.</v>
      </c>
      <c r="D244" s="2" t="s">
        <v>6</v>
      </c>
      <c r="E244" s="29">
        <v>9.8905077118769391</v>
      </c>
      <c r="F244" s="29">
        <v>16.719722183321391</v>
      </c>
      <c r="G244" s="29">
        <v>16.915499609742309</v>
      </c>
      <c r="H244" s="29">
        <v>22.629212110538138</v>
      </c>
      <c r="I244" s="29">
        <v>23.13426062346873</v>
      </c>
      <c r="J244" s="29">
        <v>24.025172514788913</v>
      </c>
      <c r="K244" s="29">
        <v>33.144512115876537</v>
      </c>
      <c r="L244" s="29">
        <v>144.48391829610523</v>
      </c>
      <c r="M244" s="29">
        <v>140.52790046978814</v>
      </c>
      <c r="N244" s="29">
        <v>86.401322677354443</v>
      </c>
      <c r="O244" s="29">
        <v>4.9768492592300415</v>
      </c>
      <c r="P244" s="29">
        <v>225.93390708107421</v>
      </c>
      <c r="Q244" s="29">
        <v>159.40815350242212</v>
      </c>
      <c r="R244" s="29">
        <v>434.30146149169946</v>
      </c>
      <c r="S244" s="29">
        <v>630.99238271571483</v>
      </c>
    </row>
    <row r="245" spans="1:23" x14ac:dyDescent="0.25">
      <c r="A245" s="2" t="str">
        <f>'Population Definitions'!B7</f>
        <v>PLHIV 65+</v>
      </c>
      <c r="B245" t="s">
        <v>5</v>
      </c>
      <c r="C245" t="str">
        <f t="shared" si="17"/>
        <v>N.A.</v>
      </c>
      <c r="D245" s="2" t="s">
        <v>6</v>
      </c>
      <c r="E245" s="29">
        <v>0.13765404512083404</v>
      </c>
      <c r="F245" s="29">
        <v>0.16003295293191155</v>
      </c>
      <c r="G245" s="29">
        <v>0.17253818133739535</v>
      </c>
      <c r="H245" s="29">
        <v>0.22183928731374436</v>
      </c>
      <c r="I245" s="29">
        <v>0.35228742166061439</v>
      </c>
      <c r="J245" s="29">
        <v>0.46463397736809436</v>
      </c>
      <c r="K245" s="29">
        <v>0.63889721696682988</v>
      </c>
      <c r="L245" s="29">
        <v>0.57794560777774695</v>
      </c>
      <c r="M245" s="29">
        <v>1.252681547917655</v>
      </c>
      <c r="N245" s="29">
        <v>1.4330533850077822</v>
      </c>
      <c r="O245" s="29">
        <v>4.4263493748954055</v>
      </c>
      <c r="P245" s="29">
        <v>1.7340437369620101</v>
      </c>
      <c r="Q245" s="29">
        <v>1.2723906181692848</v>
      </c>
      <c r="R245" s="29">
        <v>2.2903467737109362</v>
      </c>
      <c r="S245" s="29">
        <v>5.5543616200099031</v>
      </c>
    </row>
    <row r="246" spans="1:23" x14ac:dyDescent="0.25">
      <c r="A246" s="2" t="str">
        <f>'Population Definitions'!B8</f>
        <v>Prisoners</v>
      </c>
      <c r="B246" t="s">
        <v>5</v>
      </c>
      <c r="C246">
        <f t="shared" si="17"/>
        <v>0</v>
      </c>
      <c r="D246" s="2" t="s">
        <v>6</v>
      </c>
    </row>
    <row r="247" spans="1:23" x14ac:dyDescent="0.25">
      <c r="A247" s="2" t="str">
        <f>'Population Definitions'!B9</f>
        <v>PLHIV Prisoners</v>
      </c>
      <c r="B247" t="s">
        <v>5</v>
      </c>
      <c r="C247">
        <f t="shared" si="17"/>
        <v>0</v>
      </c>
      <c r="D247" s="2" t="s">
        <v>6</v>
      </c>
    </row>
    <row r="248" spans="1:23" x14ac:dyDescent="0.25">
      <c r="A248" s="2" t="str">
        <f>'Population Definitions'!B10</f>
        <v>Health Care Workers</v>
      </c>
      <c r="B248" t="s">
        <v>5</v>
      </c>
      <c r="C248">
        <f t="shared" si="17"/>
        <v>0</v>
      </c>
      <c r="D248" s="2" t="s">
        <v>6</v>
      </c>
    </row>
    <row r="249" spans="1:23" x14ac:dyDescent="0.25">
      <c r="A249" s="2" t="str">
        <f>'Population Definitions'!B11</f>
        <v>PLHIV Health Care Workers</v>
      </c>
      <c r="B249" t="s">
        <v>5</v>
      </c>
      <c r="C249">
        <f t="shared" si="17"/>
        <v>0</v>
      </c>
      <c r="D249" s="2" t="s">
        <v>6</v>
      </c>
    </row>
    <row r="250" spans="1:23" x14ac:dyDescent="0.25">
      <c r="A250" s="2" t="str">
        <f>'Population Definitions'!B12</f>
        <v>Miners</v>
      </c>
      <c r="B250" t="s">
        <v>5</v>
      </c>
      <c r="C250" t="str">
        <f t="shared" si="17"/>
        <v>N.A.</v>
      </c>
      <c r="D250" s="2" t="s">
        <v>6</v>
      </c>
      <c r="S250" s="30">
        <v>12.396579506122848</v>
      </c>
    </row>
    <row r="251" spans="1:23" x14ac:dyDescent="0.25">
      <c r="A251" s="2" t="str">
        <f>'Population Definitions'!B13</f>
        <v>PLHIV Miners</v>
      </c>
      <c r="B251" t="s">
        <v>5</v>
      </c>
      <c r="C251" t="str">
        <f t="shared" si="17"/>
        <v>N.A.</v>
      </c>
      <c r="D251" s="2" t="s">
        <v>6</v>
      </c>
      <c r="S251" s="30">
        <v>18.920006888972249</v>
      </c>
    </row>
    <row r="253" spans="1:23" x14ac:dyDescent="0.2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25">
      <c r="A254" s="2" t="str">
        <f>'Population Definitions'!B2</f>
        <v>Gen 0-4</v>
      </c>
      <c r="B254" t="s">
        <v>5</v>
      </c>
      <c r="C254" t="str">
        <f t="shared" ref="C254:C265" si="18">IF(SUMPRODUCT(--(E254:W254&lt;&gt;""))=0,0,"N.A.")</f>
        <v>N.A.</v>
      </c>
      <c r="D254" s="2" t="s">
        <v>6</v>
      </c>
      <c r="P254">
        <v>0</v>
      </c>
      <c r="Q254">
        <v>1</v>
      </c>
      <c r="R254">
        <v>0</v>
      </c>
    </row>
    <row r="255" spans="1:23" x14ac:dyDescent="0.25">
      <c r="A255" s="2" t="str">
        <f>'Population Definitions'!B3</f>
        <v>Gen 5-14</v>
      </c>
      <c r="B255" t="s">
        <v>5</v>
      </c>
      <c r="C255" t="str">
        <f t="shared" si="18"/>
        <v>N.A.</v>
      </c>
      <c r="D255" s="2" t="s">
        <v>6</v>
      </c>
      <c r="K255">
        <v>0</v>
      </c>
      <c r="L255">
        <v>1</v>
      </c>
      <c r="M255">
        <v>0</v>
      </c>
    </row>
    <row r="256" spans="1:23" x14ac:dyDescent="0.25">
      <c r="A256" s="2" t="str">
        <f>'Population Definitions'!B4</f>
        <v>Gen 15-64</v>
      </c>
      <c r="B256" t="s">
        <v>5</v>
      </c>
      <c r="C256" t="str">
        <f t="shared" si="18"/>
        <v>N.A.</v>
      </c>
      <c r="D256" s="2" t="s">
        <v>6</v>
      </c>
      <c r="E256" s="31">
        <v>2.7271188851172354</v>
      </c>
      <c r="F256" s="31">
        <v>2.9724171083982047</v>
      </c>
      <c r="G256" s="31">
        <v>3.1002521347406704</v>
      </c>
      <c r="H256" s="31">
        <v>3.455236384017923</v>
      </c>
      <c r="I256" s="31">
        <v>3.7618318304221479</v>
      </c>
      <c r="J256" s="31">
        <v>3.9658262443144352</v>
      </c>
      <c r="K256" s="31">
        <v>2.3573281212945023</v>
      </c>
      <c r="L256" s="31">
        <v>6.4360272495994275</v>
      </c>
      <c r="M256" s="31">
        <v>6.0590180151785624</v>
      </c>
      <c r="N256" s="31">
        <v>4.3965623652684167</v>
      </c>
      <c r="O256" s="31">
        <v>4.0808762403674166</v>
      </c>
      <c r="P256" s="31">
        <v>3.4800428329830497</v>
      </c>
      <c r="Q256" s="31">
        <v>4.4533671635924978</v>
      </c>
      <c r="R256" s="31">
        <v>3.1922331622434816</v>
      </c>
      <c r="S256" s="31">
        <v>3.7029077466732683</v>
      </c>
    </row>
    <row r="257" spans="1:23" x14ac:dyDescent="0.25">
      <c r="A257" s="2" t="str">
        <f>'Population Definitions'!B5</f>
        <v>Gen 65+</v>
      </c>
      <c r="B257" t="s">
        <v>5</v>
      </c>
      <c r="C257" t="str">
        <f t="shared" si="18"/>
        <v>N.A.</v>
      </c>
      <c r="D257" s="2" t="s">
        <v>6</v>
      </c>
      <c r="J257">
        <v>0</v>
      </c>
      <c r="K257">
        <v>0</v>
      </c>
      <c r="N257">
        <v>0</v>
      </c>
      <c r="O257">
        <v>1</v>
      </c>
      <c r="P257">
        <v>1</v>
      </c>
      <c r="Q257">
        <v>0</v>
      </c>
    </row>
    <row r="258" spans="1:23" x14ac:dyDescent="0.25">
      <c r="A258" s="2" t="str">
        <f>'Population Definitions'!B6</f>
        <v>PLHIV 15-64</v>
      </c>
      <c r="B258" t="s">
        <v>5</v>
      </c>
      <c r="C258" t="str">
        <f t="shared" si="18"/>
        <v>N.A.</v>
      </c>
      <c r="D258" s="2" t="s">
        <v>6</v>
      </c>
      <c r="E258" s="32">
        <v>4.7900075728704206</v>
      </c>
      <c r="F258" s="32">
        <v>5.1485725593844318</v>
      </c>
      <c r="G258" s="32">
        <v>5.2251901530683345</v>
      </c>
      <c r="H258" s="32">
        <v>5.8263392888977865</v>
      </c>
      <c r="I258" s="32">
        <v>6.6175986639520321</v>
      </c>
      <c r="J258" s="32">
        <v>7.2048578523456284</v>
      </c>
      <c r="K258" s="32">
        <v>10.617954398796073</v>
      </c>
      <c r="L258" s="32">
        <v>13.310874538944274</v>
      </c>
      <c r="M258" s="32">
        <v>4.7261612535959312</v>
      </c>
      <c r="N258" s="32">
        <v>9.0928903463505897</v>
      </c>
      <c r="O258" s="32">
        <v>15.355159916870466</v>
      </c>
      <c r="P258" s="32">
        <v>12.528154198738978</v>
      </c>
      <c r="Q258" s="32">
        <v>9.4306598758429363</v>
      </c>
      <c r="R258" s="32">
        <v>8.7060904424822212</v>
      </c>
      <c r="S258" s="32">
        <v>3.193757931505695</v>
      </c>
    </row>
    <row r="259" spans="1:23" x14ac:dyDescent="0.25">
      <c r="A259" s="2" t="str">
        <f>'Population Definitions'!B7</f>
        <v>PLHIV 65+</v>
      </c>
      <c r="B259" t="s">
        <v>5</v>
      </c>
      <c r="C259">
        <f t="shared" si="18"/>
        <v>0</v>
      </c>
      <c r="D259" s="2" t="s">
        <v>6</v>
      </c>
    </row>
    <row r="260" spans="1:23" x14ac:dyDescent="0.25">
      <c r="A260" s="2" t="str">
        <f>'Population Definitions'!B8</f>
        <v>Prisoners</v>
      </c>
      <c r="B260" t="s">
        <v>5</v>
      </c>
      <c r="C260">
        <f t="shared" si="18"/>
        <v>0</v>
      </c>
      <c r="D260" s="2" t="s">
        <v>6</v>
      </c>
    </row>
    <row r="261" spans="1:23" x14ac:dyDescent="0.25">
      <c r="A261" s="2" t="str">
        <f>'Population Definitions'!B9</f>
        <v>PLHIV Prisoners</v>
      </c>
      <c r="B261" t="s">
        <v>5</v>
      </c>
      <c r="C261">
        <f t="shared" si="18"/>
        <v>0</v>
      </c>
      <c r="D261" s="2" t="s">
        <v>6</v>
      </c>
    </row>
    <row r="262" spans="1:23" x14ac:dyDescent="0.25">
      <c r="A262" s="2" t="str">
        <f>'Population Definitions'!B10</f>
        <v>Health Care Workers</v>
      </c>
      <c r="B262" t="s">
        <v>5</v>
      </c>
      <c r="C262">
        <f t="shared" si="18"/>
        <v>0</v>
      </c>
      <c r="D262" s="2" t="s">
        <v>6</v>
      </c>
    </row>
    <row r="263" spans="1:23" x14ac:dyDescent="0.25">
      <c r="A263" s="2" t="str">
        <f>'Population Definitions'!B11</f>
        <v>PLHIV Health Care Workers</v>
      </c>
      <c r="B263" t="s">
        <v>5</v>
      </c>
      <c r="C263">
        <f t="shared" si="18"/>
        <v>0</v>
      </c>
      <c r="D263" s="2" t="s">
        <v>6</v>
      </c>
    </row>
    <row r="264" spans="1:23" x14ac:dyDescent="0.25">
      <c r="A264" s="2" t="str">
        <f>'Population Definitions'!B12</f>
        <v>Miners</v>
      </c>
      <c r="B264" t="s">
        <v>5</v>
      </c>
      <c r="C264" t="str">
        <f t="shared" si="18"/>
        <v>N.A.</v>
      </c>
      <c r="D264" s="2" t="s">
        <v>6</v>
      </c>
      <c r="S264" s="33">
        <v>1.1019181783220311</v>
      </c>
    </row>
    <row r="265" spans="1:23" x14ac:dyDescent="0.25">
      <c r="A265" s="2" t="str">
        <f>'Population Definitions'!B13</f>
        <v>PLHIV Miners</v>
      </c>
      <c r="B265" t="s">
        <v>5</v>
      </c>
      <c r="C265" t="str">
        <f t="shared" si="18"/>
        <v>N.A.</v>
      </c>
      <c r="D265" s="2" t="s">
        <v>6</v>
      </c>
      <c r="S265" s="33">
        <v>1.6817783901308749</v>
      </c>
    </row>
    <row r="267" spans="1:23" x14ac:dyDescent="0.2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25">
      <c r="A268" s="2" t="str">
        <f>'Population Definitions'!B2</f>
        <v>Gen 0-4</v>
      </c>
      <c r="B268" t="s">
        <v>5</v>
      </c>
      <c r="C268" t="str">
        <f t="shared" ref="C268:C279" si="19">IF(SUMPRODUCT(--(E268:W268&lt;&gt;""))=0,0,"N.A.")</f>
        <v>N.A.</v>
      </c>
      <c r="D268" s="2" t="s">
        <v>6</v>
      </c>
      <c r="E268" s="16">
        <v>3433.2956319999998</v>
      </c>
      <c r="F268" s="16">
        <v>3971.172564</v>
      </c>
      <c r="G268" s="16">
        <v>4508.3745339999996</v>
      </c>
      <c r="H268" s="16">
        <v>4927.1933520000002</v>
      </c>
      <c r="I268" s="16">
        <v>4469.2829970000003</v>
      </c>
      <c r="J268" s="16">
        <v>4838.1745030000002</v>
      </c>
      <c r="K268" s="16">
        <v>4889.7895660000004</v>
      </c>
      <c r="L268" s="16">
        <v>4249.5070180000002</v>
      </c>
      <c r="M268" s="16">
        <v>2689.0802859999999</v>
      </c>
      <c r="N268" s="16">
        <v>1844.9665669999999</v>
      </c>
      <c r="O268" s="16">
        <v>1526.0076979999999</v>
      </c>
      <c r="P268" s="16">
        <v>1768.5359539999999</v>
      </c>
      <c r="Q268" s="16">
        <v>1582.507159</v>
      </c>
      <c r="R268" s="16">
        <v>1668.025527</v>
      </c>
      <c r="S268" s="16">
        <v>1431.0677069999999</v>
      </c>
    </row>
    <row r="269" spans="1:23" x14ac:dyDescent="0.25">
      <c r="A269" s="2" t="str">
        <f>'Population Definitions'!B3</f>
        <v>Gen 5-14</v>
      </c>
      <c r="B269" t="s">
        <v>5</v>
      </c>
      <c r="C269" t="str">
        <f t="shared" si="19"/>
        <v>N.A.</v>
      </c>
      <c r="D269" s="2" t="s">
        <v>6</v>
      </c>
      <c r="E269" s="16">
        <v>1527.314185</v>
      </c>
      <c r="F269" s="16">
        <v>1766.5907159999999</v>
      </c>
      <c r="G269" s="16">
        <v>2005.5669869999999</v>
      </c>
      <c r="H269" s="16">
        <v>2421.3597890000001</v>
      </c>
      <c r="I269" s="16">
        <v>2472.3170030000001</v>
      </c>
      <c r="J269" s="16">
        <v>2519.1061</v>
      </c>
      <c r="K269" s="16">
        <v>2282.1311580000001</v>
      </c>
      <c r="L269" s="16">
        <v>2351.5165750000001</v>
      </c>
      <c r="M269" s="16">
        <v>1923.7887069999999</v>
      </c>
      <c r="N269" s="16">
        <v>1585.3074670000001</v>
      </c>
      <c r="O269" s="16">
        <v>1166.1778440000001</v>
      </c>
      <c r="P269" s="16">
        <v>1216.5629369999999</v>
      </c>
      <c r="Q269" s="16">
        <v>1161.3392490000001</v>
      </c>
      <c r="R269" s="16">
        <v>917.90179750000004</v>
      </c>
      <c r="S269" s="16">
        <v>680.9075785</v>
      </c>
    </row>
    <row r="270" spans="1:23" x14ac:dyDescent="0.25">
      <c r="A270" s="2" t="str">
        <f>'Population Definitions'!B4</f>
        <v>Gen 15-64</v>
      </c>
      <c r="B270" t="s">
        <v>5</v>
      </c>
      <c r="C270" t="str">
        <f t="shared" si="19"/>
        <v>N.A.</v>
      </c>
      <c r="D270" s="2" t="s">
        <v>6</v>
      </c>
      <c r="E270" s="16">
        <v>5366.92922</v>
      </c>
      <c r="F270" s="16">
        <v>6207.7386720000004</v>
      </c>
      <c r="G270" s="16">
        <v>7047.4930249999998</v>
      </c>
      <c r="H270" s="16">
        <v>7814.5535630000004</v>
      </c>
      <c r="I270" s="16">
        <v>8512.5166969999991</v>
      </c>
      <c r="J270" s="16">
        <v>8900.1841659999991</v>
      </c>
      <c r="K270" s="16">
        <v>11109.5844</v>
      </c>
      <c r="L270" s="16">
        <v>12011.0715</v>
      </c>
      <c r="M270" s="16">
        <v>12043.16387</v>
      </c>
      <c r="N270" s="16">
        <v>12007.358850000001</v>
      </c>
      <c r="O270" s="16">
        <v>10834.812470000001</v>
      </c>
      <c r="P270" s="16">
        <v>10557.664280000001</v>
      </c>
      <c r="Q270" s="16">
        <v>11216.92691</v>
      </c>
      <c r="R270" s="16">
        <v>10800.484829999999</v>
      </c>
      <c r="S270" s="16">
        <v>10234.81566</v>
      </c>
    </row>
    <row r="271" spans="1:23" x14ac:dyDescent="0.25">
      <c r="A271" s="2" t="str">
        <f>'Population Definitions'!B5</f>
        <v>Gen 65+</v>
      </c>
      <c r="B271" t="s">
        <v>5</v>
      </c>
      <c r="C271" t="str">
        <f t="shared" si="19"/>
        <v>N.A.</v>
      </c>
      <c r="D271" s="2" t="s">
        <v>6</v>
      </c>
      <c r="E271" s="16">
        <v>368.63412899999997</v>
      </c>
      <c r="F271" s="16">
        <v>426.38615959999998</v>
      </c>
      <c r="G271" s="16">
        <v>484.06571930000001</v>
      </c>
      <c r="H271" s="16">
        <v>557.01951929999996</v>
      </c>
      <c r="I271" s="16">
        <v>461.3847887</v>
      </c>
      <c r="J271" s="16">
        <v>579.22366</v>
      </c>
      <c r="K271" s="16">
        <v>566.30354420000003</v>
      </c>
      <c r="L271" s="16">
        <v>624.83256340000003</v>
      </c>
      <c r="M271" s="16">
        <v>483.79927889999999</v>
      </c>
      <c r="N271" s="16">
        <v>578.78045329999998</v>
      </c>
      <c r="O271" s="16">
        <v>759.95232610000005</v>
      </c>
      <c r="P271" s="16">
        <v>512.6636148</v>
      </c>
      <c r="Q271" s="16">
        <v>602.47980680000001</v>
      </c>
      <c r="R271" s="16">
        <v>543.18388010000001</v>
      </c>
      <c r="S271" s="16">
        <v>490.79258390000001</v>
      </c>
    </row>
    <row r="272" spans="1:23" x14ac:dyDescent="0.25">
      <c r="A272" s="2" t="str">
        <f>'Population Definitions'!B6</f>
        <v>PLHIV 15-64</v>
      </c>
      <c r="B272" t="s">
        <v>5</v>
      </c>
      <c r="C272" t="str">
        <f t="shared" si="19"/>
        <v>N.A.</v>
      </c>
      <c r="D272" s="2" t="s">
        <v>6</v>
      </c>
      <c r="E272" s="16">
        <v>28825.458610000001</v>
      </c>
      <c r="F272" s="16">
        <v>33341.39632</v>
      </c>
      <c r="G272" s="16">
        <v>37851.667159999997</v>
      </c>
      <c r="H272" s="16">
        <v>41980.767180000003</v>
      </c>
      <c r="I272" s="16">
        <v>45728.299099999997</v>
      </c>
      <c r="J272" s="16">
        <v>47812.504760000003</v>
      </c>
      <c r="K272" s="16">
        <v>45332.23545</v>
      </c>
      <c r="L272" s="16">
        <v>46320.47507</v>
      </c>
      <c r="M272" s="16">
        <v>43064.373440000003</v>
      </c>
      <c r="N272" s="16">
        <v>41314.145909999999</v>
      </c>
      <c r="O272" s="16">
        <v>36874.422509999997</v>
      </c>
      <c r="P272" s="16">
        <v>32961.122649999998</v>
      </c>
      <c r="Q272" s="16">
        <v>32316.595270000002</v>
      </c>
      <c r="R272" s="16">
        <v>29274.683499999999</v>
      </c>
      <c r="S272" s="16">
        <v>25243.96744</v>
      </c>
    </row>
    <row r="273" spans="1:23" x14ac:dyDescent="0.25">
      <c r="A273" s="2" t="str">
        <f>'Population Definitions'!B7</f>
        <v>PLHIV 65+</v>
      </c>
      <c r="B273" t="s">
        <v>5</v>
      </c>
      <c r="C273" t="str">
        <f t="shared" si="19"/>
        <v>N.A.</v>
      </c>
      <c r="D273" s="2" t="s">
        <v>6</v>
      </c>
      <c r="E273" s="16">
        <v>173.11258309999999</v>
      </c>
      <c r="F273" s="16">
        <v>200.23324940000001</v>
      </c>
      <c r="G273" s="16">
        <v>227.31988290000001</v>
      </c>
      <c r="H273" s="16">
        <v>261.57938250000001</v>
      </c>
      <c r="I273" s="16">
        <v>216.66879510000001</v>
      </c>
      <c r="J273" s="16">
        <v>272.00656720000001</v>
      </c>
      <c r="K273" s="16">
        <v>265.93921080000001</v>
      </c>
      <c r="L273" s="16">
        <v>164.6977382</v>
      </c>
      <c r="M273" s="16">
        <v>346.52284880000002</v>
      </c>
      <c r="N273" s="16">
        <v>199.40660500000001</v>
      </c>
      <c r="O273" s="16">
        <v>644.46600409999996</v>
      </c>
      <c r="P273" s="16">
        <v>213.92639260000001</v>
      </c>
      <c r="Q273" s="16">
        <v>189.8454198</v>
      </c>
      <c r="R273" s="16">
        <v>178.43937149999999</v>
      </c>
      <c r="S273" s="16">
        <v>175.75911339999999</v>
      </c>
    </row>
    <row r="274" spans="1:23" x14ac:dyDescent="0.25">
      <c r="A274" s="2" t="str">
        <f>'Population Definitions'!B8</f>
        <v>Prisoners</v>
      </c>
      <c r="B274" t="s">
        <v>5</v>
      </c>
      <c r="C274" t="str">
        <f t="shared" si="19"/>
        <v>N.A.</v>
      </c>
      <c r="D274" s="2" t="s">
        <v>6</v>
      </c>
      <c r="E274" s="16">
        <v>230.283880275</v>
      </c>
      <c r="F274" s="16">
        <v>266.36128224999999</v>
      </c>
      <c r="G274" s="16">
        <v>302.39341224999998</v>
      </c>
      <c r="H274" s="16">
        <v>273.99220324999999</v>
      </c>
      <c r="I274" s="16">
        <v>312.3633845</v>
      </c>
      <c r="J274" s="16">
        <v>328.043452</v>
      </c>
      <c r="K274" s="16">
        <v>305.33495525000001</v>
      </c>
      <c r="L274" s="16">
        <v>318.72088650000001</v>
      </c>
      <c r="M274" s="16">
        <v>328.75055349999997</v>
      </c>
      <c r="N274" s="16">
        <v>437.83455674999999</v>
      </c>
      <c r="O274" s="16">
        <v>438.36049174999999</v>
      </c>
      <c r="P274" s="16">
        <v>400.37297475000003</v>
      </c>
      <c r="Q274" s="16">
        <v>327.84027049999997</v>
      </c>
      <c r="R274" s="16">
        <v>312.58845574999998</v>
      </c>
      <c r="S274" s="16">
        <v>247.56694984999999</v>
      </c>
    </row>
    <row r="275" spans="1:23" x14ac:dyDescent="0.25">
      <c r="A275" s="2" t="str">
        <f>'Population Definitions'!B9</f>
        <v>PLHIV Prisoners</v>
      </c>
      <c r="B275" t="s">
        <v>5</v>
      </c>
      <c r="C275" t="str">
        <f t="shared" si="19"/>
        <v>N.A.</v>
      </c>
      <c r="D275" s="2" t="s">
        <v>6</v>
      </c>
      <c r="E275" s="16">
        <v>513.47252330000003</v>
      </c>
      <c r="F275" s="16">
        <v>593.9156471</v>
      </c>
      <c r="G275" s="16">
        <v>674.25782579999998</v>
      </c>
      <c r="H275" s="16">
        <v>534.63083600000004</v>
      </c>
      <c r="I275" s="16">
        <v>696.48824349999995</v>
      </c>
      <c r="J275" s="16">
        <v>731.45067229999995</v>
      </c>
      <c r="K275" s="16">
        <v>649.14164779999999</v>
      </c>
      <c r="L275" s="16">
        <v>507.31787839999998</v>
      </c>
      <c r="M275" s="16">
        <v>583.47688579999999</v>
      </c>
      <c r="N275" s="16">
        <v>520.29756180000004</v>
      </c>
      <c r="O275" s="16">
        <v>411.19249430000002</v>
      </c>
      <c r="P275" s="16">
        <v>429.56422199999997</v>
      </c>
      <c r="Q275" s="16">
        <v>328.31473199999999</v>
      </c>
      <c r="R275" s="16">
        <v>235.81524970000001</v>
      </c>
      <c r="S275" s="16">
        <v>207.08076829999999</v>
      </c>
    </row>
    <row r="276" spans="1:23" x14ac:dyDescent="0.25">
      <c r="A276" s="2" t="str">
        <f>'Population Definitions'!B10</f>
        <v>Health Care Workers</v>
      </c>
      <c r="B276" t="s">
        <v>5</v>
      </c>
      <c r="C276">
        <f t="shared" si="19"/>
        <v>0</v>
      </c>
      <c r="D276" s="2" t="s">
        <v>6</v>
      </c>
      <c r="E276" s="16"/>
      <c r="F276" s="16"/>
      <c r="G276" s="16"/>
      <c r="H276" s="16"/>
      <c r="I276" s="16"/>
      <c r="J276" s="16"/>
      <c r="K276" s="16"/>
      <c r="L276" s="16"/>
      <c r="M276" s="16"/>
      <c r="N276" s="16"/>
      <c r="O276" s="16"/>
      <c r="P276" s="16"/>
      <c r="Q276" s="16"/>
      <c r="R276" s="16"/>
      <c r="S276" s="16"/>
    </row>
    <row r="277" spans="1:23" x14ac:dyDescent="0.25">
      <c r="A277" s="2" t="str">
        <f>'Population Definitions'!B11</f>
        <v>PLHIV Health Care Workers</v>
      </c>
      <c r="B277" t="s">
        <v>5</v>
      </c>
      <c r="C277">
        <f t="shared" si="19"/>
        <v>0</v>
      </c>
      <c r="D277" s="2" t="s">
        <v>6</v>
      </c>
      <c r="E277" s="16"/>
      <c r="F277" s="16"/>
      <c r="G277" s="16"/>
      <c r="H277" s="16"/>
      <c r="I277" s="16"/>
      <c r="J277" s="16"/>
      <c r="K277" s="16"/>
      <c r="L277" s="16"/>
      <c r="M277" s="16"/>
      <c r="N277" s="16"/>
      <c r="O277" s="16"/>
      <c r="P277" s="16"/>
      <c r="Q277" s="16"/>
      <c r="R277" s="16"/>
      <c r="S277" s="16"/>
    </row>
    <row r="278" spans="1:23" x14ac:dyDescent="0.25">
      <c r="A278" s="2" t="str">
        <f>'Population Definitions'!B12</f>
        <v>Miners</v>
      </c>
      <c r="B278" t="s">
        <v>5</v>
      </c>
      <c r="C278" t="str">
        <f t="shared" si="19"/>
        <v>N.A.</v>
      </c>
      <c r="D278" s="2" t="s">
        <v>6</v>
      </c>
      <c r="E278" s="16"/>
      <c r="F278" s="16"/>
      <c r="G278" s="16"/>
      <c r="H278" s="16"/>
      <c r="I278" s="16"/>
      <c r="J278" s="16"/>
      <c r="K278" s="16"/>
      <c r="L278" s="16"/>
      <c r="M278" s="16"/>
      <c r="N278" s="16"/>
      <c r="O278" s="16"/>
      <c r="P278" s="16"/>
      <c r="Q278" s="16"/>
      <c r="R278" s="16"/>
      <c r="S278" s="16">
        <v>461.0131171407761</v>
      </c>
    </row>
    <row r="279" spans="1:23" x14ac:dyDescent="0.25">
      <c r="A279" s="2" t="str">
        <f>'Population Definitions'!B13</f>
        <v>PLHIV Miners</v>
      </c>
      <c r="B279" t="s">
        <v>5</v>
      </c>
      <c r="C279" t="str">
        <f t="shared" si="19"/>
        <v>N.A.</v>
      </c>
      <c r="D279" s="2" t="s">
        <v>6</v>
      </c>
      <c r="E279" s="16"/>
      <c r="F279" s="16"/>
      <c r="G279" s="16"/>
      <c r="H279" s="16"/>
      <c r="I279" s="16"/>
      <c r="J279" s="16"/>
      <c r="K279" s="16"/>
      <c r="L279" s="16"/>
      <c r="M279" s="16"/>
      <c r="N279" s="16"/>
      <c r="O279" s="16"/>
      <c r="P279" s="16"/>
      <c r="Q279" s="16"/>
      <c r="R279" s="16"/>
      <c r="S279" s="16">
        <v>547.84058650748068</v>
      </c>
    </row>
    <row r="281" spans="1:23" x14ac:dyDescent="0.2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25">
      <c r="A282" s="2" t="str">
        <f>'Population Definitions'!B2</f>
        <v>Gen 0-4</v>
      </c>
      <c r="B282" t="s">
        <v>5</v>
      </c>
      <c r="C282" t="str">
        <f t="shared" ref="C282:C293" si="20">IF(SUMPRODUCT(--(E282:W282&lt;&gt;""))=0,0,"N.A.")</f>
        <v>N.A.</v>
      </c>
      <c r="D282" s="2" t="s">
        <v>6</v>
      </c>
      <c r="E282" s="17">
        <v>279.59857804087704</v>
      </c>
      <c r="F282" s="17">
        <v>323.14613440903986</v>
      </c>
      <c r="G282" s="17">
        <v>366.89323938962229</v>
      </c>
      <c r="H282" s="17">
        <v>438.52990611046511</v>
      </c>
      <c r="I282" s="17">
        <v>532.25993113954507</v>
      </c>
      <c r="J282" s="17">
        <v>950.7088789510783</v>
      </c>
      <c r="K282" s="17">
        <v>1639.6793215006237</v>
      </c>
      <c r="L282" s="17">
        <v>2199.2187973895461</v>
      </c>
      <c r="M282" s="17">
        <v>3049.7516694719729</v>
      </c>
      <c r="N282" s="17">
        <v>3356.4715394023688</v>
      </c>
      <c r="O282" s="17">
        <v>3406.8842459878933</v>
      </c>
      <c r="P282" s="17">
        <v>3398.0277884396469</v>
      </c>
      <c r="Q282" s="17">
        <v>3451.4701944466347</v>
      </c>
      <c r="R282" s="17">
        <v>3663.6648788787825</v>
      </c>
      <c r="S282" s="17">
        <v>3161.914175866651</v>
      </c>
    </row>
    <row r="283" spans="1:23" x14ac:dyDescent="0.25">
      <c r="A283" s="2" t="str">
        <f>'Population Definitions'!B3</f>
        <v>Gen 5-14</v>
      </c>
      <c r="B283" t="s">
        <v>5</v>
      </c>
      <c r="C283" t="str">
        <f t="shared" si="20"/>
        <v>N.A.</v>
      </c>
      <c r="D283" s="2" t="s">
        <v>6</v>
      </c>
      <c r="E283" s="17">
        <v>160.85896110825823</v>
      </c>
      <c r="F283" s="17">
        <v>185.91278908288351</v>
      </c>
      <c r="G283" s="17">
        <v>211.08142158444647</v>
      </c>
      <c r="H283" s="17">
        <v>195.43416958284558</v>
      </c>
      <c r="I283" s="17">
        <v>301.32061608847192</v>
      </c>
      <c r="J283" s="17">
        <v>436.38889606910686</v>
      </c>
      <c r="K283" s="17">
        <v>587.16516535726726</v>
      </c>
      <c r="L283" s="17">
        <v>690.02094925176493</v>
      </c>
      <c r="M283" s="17">
        <v>1027.6948303193808</v>
      </c>
      <c r="N283" s="17">
        <v>1115.1385966314638</v>
      </c>
      <c r="O283" s="17">
        <v>1332.1127081158909</v>
      </c>
      <c r="P283" s="17">
        <v>1396.038516022445</v>
      </c>
      <c r="Q283" s="17">
        <v>1489.7513693848628</v>
      </c>
      <c r="R283" s="17">
        <v>1402.040166103835</v>
      </c>
      <c r="S283" s="17">
        <v>1276.0848937160401</v>
      </c>
    </row>
    <row r="284" spans="1:23" x14ac:dyDescent="0.25">
      <c r="A284" s="2" t="str">
        <f>'Population Definitions'!B4</f>
        <v>Gen 15-64</v>
      </c>
      <c r="B284" t="s">
        <v>5</v>
      </c>
      <c r="C284" t="str">
        <f t="shared" si="20"/>
        <v>N.A.</v>
      </c>
      <c r="D284" s="2" t="s">
        <v>6</v>
      </c>
      <c r="E284" s="17">
        <v>312.79762048584377</v>
      </c>
      <c r="F284" s="17">
        <v>361.51593695719225</v>
      </c>
      <c r="G284" s="17">
        <v>410.4574960915524</v>
      </c>
      <c r="H284" s="17">
        <v>508.32930372228498</v>
      </c>
      <c r="I284" s="17">
        <v>634.48141359499516</v>
      </c>
      <c r="J284" s="17">
        <v>763.77106011647209</v>
      </c>
      <c r="K284" s="17">
        <v>528.74691632784595</v>
      </c>
      <c r="L284" s="17">
        <v>1300.3750648668572</v>
      </c>
      <c r="M284" s="17">
        <v>1750.5367049608469</v>
      </c>
      <c r="N284" s="17">
        <v>2228.2435593650439</v>
      </c>
      <c r="O284" s="17">
        <v>2535.1996529293042</v>
      </c>
      <c r="P284" s="17">
        <v>2792.3757830768391</v>
      </c>
      <c r="Q284" s="17">
        <v>3124.6915310041895</v>
      </c>
      <c r="R284" s="17">
        <v>4216.7450300042119</v>
      </c>
      <c r="S284" s="17">
        <v>5885.8165222782691</v>
      </c>
    </row>
    <row r="285" spans="1:23" x14ac:dyDescent="0.25">
      <c r="A285" s="2" t="str">
        <f>'Population Definitions'!B5</f>
        <v>Gen 65+</v>
      </c>
      <c r="B285" t="s">
        <v>5</v>
      </c>
      <c r="C285" t="str">
        <f t="shared" si="20"/>
        <v>N.A.</v>
      </c>
      <c r="D285" s="2" t="s">
        <v>6</v>
      </c>
      <c r="E285" s="17">
        <v>37.797604979410337</v>
      </c>
      <c r="F285" s="17">
        <v>43.68459247754339</v>
      </c>
      <c r="G285" s="17">
        <v>49.59855600566658</v>
      </c>
      <c r="H285" s="17">
        <v>64.086026826188572</v>
      </c>
      <c r="I285" s="17">
        <v>94.977839969866068</v>
      </c>
      <c r="J285" s="17">
        <v>116.12028351296753</v>
      </c>
      <c r="K285" s="17">
        <v>118.15878993967577</v>
      </c>
      <c r="L285" s="17">
        <v>174.77917698220483</v>
      </c>
      <c r="M285" s="17">
        <v>155.29724327316828</v>
      </c>
      <c r="N285" s="17">
        <v>296.87849875924928</v>
      </c>
      <c r="O285" s="17">
        <v>367.93889490176866</v>
      </c>
      <c r="P285" s="17">
        <v>338.05291678930934</v>
      </c>
      <c r="Q285" s="17">
        <v>399.1945143358858</v>
      </c>
      <c r="R285" s="17">
        <v>482.73572626140628</v>
      </c>
      <c r="S285" s="17">
        <v>689.55716837276611</v>
      </c>
    </row>
    <row r="286" spans="1:23" x14ac:dyDescent="0.25">
      <c r="A286" s="2" t="str">
        <f>'Population Definitions'!B6</f>
        <v>PLHIV 15-64</v>
      </c>
      <c r="B286" t="s">
        <v>5</v>
      </c>
      <c r="C286" t="str">
        <f t="shared" si="20"/>
        <v>N.A.</v>
      </c>
      <c r="D286" s="2" t="s">
        <v>6</v>
      </c>
      <c r="E286" s="17">
        <v>2257.8647896180419</v>
      </c>
      <c r="F286" s="17">
        <v>2609.5278591748788</v>
      </c>
      <c r="G286" s="17">
        <v>2962.8023596229482</v>
      </c>
      <c r="H286" s="17">
        <v>3672.8831838132992</v>
      </c>
      <c r="I286" s="17">
        <v>4584.3827955043498</v>
      </c>
      <c r="J286" s="17">
        <v>5518.5523684025729</v>
      </c>
      <c r="K286" s="17">
        <v>8877.5999880283562</v>
      </c>
      <c r="L286" s="17">
        <v>8487.1764297663794</v>
      </c>
      <c r="M286" s="17">
        <v>12391.508298574334</v>
      </c>
      <c r="N286" s="17">
        <v>14905.987296697407</v>
      </c>
      <c r="O286" s="17">
        <v>19735.840877547191</v>
      </c>
      <c r="P286" s="17">
        <v>19046.44006064448</v>
      </c>
      <c r="Q286" s="17">
        <v>20120.868243313376</v>
      </c>
      <c r="R286" s="17">
        <v>23757.04370382665</v>
      </c>
      <c r="S286" s="17">
        <v>27446.247616314813</v>
      </c>
    </row>
    <row r="287" spans="1:23" x14ac:dyDescent="0.25">
      <c r="A287" s="2" t="str">
        <f>'Population Definitions'!B7</f>
        <v>PLHIV 65+</v>
      </c>
      <c r="B287" t="s">
        <v>5</v>
      </c>
      <c r="C287" t="str">
        <f t="shared" si="20"/>
        <v>N.A.</v>
      </c>
      <c r="D287" s="2" t="s">
        <v>6</v>
      </c>
      <c r="E287" s="17">
        <v>14.502172817746391</v>
      </c>
      <c r="F287" s="17">
        <v>16.760890271414265</v>
      </c>
      <c r="G287" s="17">
        <v>19.029957879518296</v>
      </c>
      <c r="H287" s="17">
        <v>24.588505984503165</v>
      </c>
      <c r="I287" s="17">
        <v>36.441066830810236</v>
      </c>
      <c r="J287" s="17">
        <v>44.552992711260224</v>
      </c>
      <c r="K287" s="17">
        <v>66.087675459755019</v>
      </c>
      <c r="L287" s="17">
        <v>68.024401331063871</v>
      </c>
      <c r="M287" s="17">
        <v>141.03474592360624</v>
      </c>
      <c r="N287" s="17">
        <v>123.18573290679288</v>
      </c>
      <c r="O287" s="17">
        <v>384.91895993681055</v>
      </c>
      <c r="P287" s="17">
        <v>199.07344595769845</v>
      </c>
      <c r="Q287" s="17">
        <v>214.86865143910956</v>
      </c>
      <c r="R287" s="17">
        <v>210.09296195752108</v>
      </c>
      <c r="S287" s="17">
        <v>349.73870467148993</v>
      </c>
    </row>
    <row r="288" spans="1:23" x14ac:dyDescent="0.25">
      <c r="A288" s="2" t="str">
        <f>'Population Definitions'!B8</f>
        <v>Prisoners</v>
      </c>
      <c r="B288" t="s">
        <v>5</v>
      </c>
      <c r="C288" t="str">
        <f t="shared" si="20"/>
        <v>N.A.</v>
      </c>
      <c r="D288" s="2" t="s">
        <v>6</v>
      </c>
      <c r="E288" s="17">
        <v>129.94155845851776</v>
      </c>
      <c r="F288" s="17">
        <v>150.1799923632565</v>
      </c>
      <c r="G288" s="17">
        <v>170.5111651433775</v>
      </c>
      <c r="H288" s="17">
        <v>112.49358806186174</v>
      </c>
      <c r="I288" s="17">
        <v>89.885285096909001</v>
      </c>
      <c r="J288" s="17">
        <v>58.731702872660748</v>
      </c>
      <c r="K288" s="17">
        <v>35.69210396184225</v>
      </c>
      <c r="L288" s="17">
        <v>39.868046556886</v>
      </c>
      <c r="M288" s="17">
        <v>43.83805079013225</v>
      </c>
      <c r="N288" s="17">
        <v>44.299418048438746</v>
      </c>
      <c r="O288" s="17">
        <v>75.365758781897753</v>
      </c>
      <c r="P288" s="17">
        <v>103.38603282416676</v>
      </c>
      <c r="Q288" s="17">
        <v>88.156126032275495</v>
      </c>
      <c r="R288" s="17">
        <v>189.56231631087024</v>
      </c>
      <c r="S288" s="17">
        <v>259.91419346238251</v>
      </c>
    </row>
    <row r="289" spans="1:23" x14ac:dyDescent="0.25">
      <c r="A289" s="2" t="str">
        <f>'Population Definitions'!B9</f>
        <v>PLHIV Prisoners</v>
      </c>
      <c r="B289" t="s">
        <v>5</v>
      </c>
      <c r="C289" t="str">
        <f t="shared" si="20"/>
        <v>N.A.</v>
      </c>
      <c r="D289" s="2" t="s">
        <v>6</v>
      </c>
      <c r="E289" s="17">
        <v>106.39388821264373</v>
      </c>
      <c r="F289" s="17">
        <v>122.96476592108021</v>
      </c>
      <c r="G289" s="17">
        <v>139.61157660782987</v>
      </c>
      <c r="H289" s="17">
        <v>82.202472090330303</v>
      </c>
      <c r="I289" s="17">
        <v>73.596508214999687</v>
      </c>
      <c r="J289" s="17">
        <v>48.088496891215179</v>
      </c>
      <c r="K289" s="17">
        <v>55.263078266677468</v>
      </c>
      <c r="L289" s="17">
        <v>73.114496536582649</v>
      </c>
      <c r="M289" s="17">
        <v>123.16047767751013</v>
      </c>
      <c r="N289" s="17">
        <v>169.73195993262223</v>
      </c>
      <c r="O289" s="17">
        <v>180.81986473831421</v>
      </c>
      <c r="P289" s="17">
        <v>208.38633345091142</v>
      </c>
      <c r="Q289" s="17">
        <v>139.30209269909804</v>
      </c>
      <c r="R289" s="17">
        <v>148.8535980694875</v>
      </c>
      <c r="S289" s="17">
        <v>207.45026287349788</v>
      </c>
    </row>
    <row r="290" spans="1:23" x14ac:dyDescent="0.25">
      <c r="A290" s="2" t="str">
        <f>'Population Definitions'!B10</f>
        <v>Health Care Workers</v>
      </c>
      <c r="B290" t="s">
        <v>5</v>
      </c>
      <c r="C290">
        <f t="shared" si="20"/>
        <v>0</v>
      </c>
      <c r="D290" s="2" t="s">
        <v>6</v>
      </c>
      <c r="E290" s="17"/>
      <c r="F290" s="17"/>
      <c r="G290" s="17"/>
      <c r="H290" s="17"/>
      <c r="I290" s="17"/>
      <c r="J290" s="17"/>
      <c r="K290" s="17"/>
      <c r="L290" s="17"/>
      <c r="M290" s="17"/>
      <c r="N290" s="17"/>
      <c r="O290" s="17"/>
      <c r="P290" s="17"/>
      <c r="Q290" s="17"/>
      <c r="R290" s="17"/>
      <c r="S290" s="17"/>
    </row>
    <row r="291" spans="1:23" x14ac:dyDescent="0.25">
      <c r="A291" s="2" t="str">
        <f>'Population Definitions'!B11</f>
        <v>PLHIV Health Care Workers</v>
      </c>
      <c r="B291" t="s">
        <v>5</v>
      </c>
      <c r="C291">
        <f t="shared" si="20"/>
        <v>0</v>
      </c>
      <c r="D291" s="2" t="s">
        <v>6</v>
      </c>
      <c r="E291" s="17"/>
      <c r="F291" s="17"/>
      <c r="G291" s="17"/>
      <c r="H291" s="17"/>
      <c r="I291" s="17"/>
      <c r="J291" s="17"/>
      <c r="K291" s="17"/>
      <c r="L291" s="17"/>
      <c r="M291" s="17"/>
      <c r="N291" s="17"/>
      <c r="O291" s="17"/>
      <c r="P291" s="17"/>
      <c r="Q291" s="17"/>
      <c r="R291" s="17"/>
      <c r="S291" s="17"/>
    </row>
    <row r="292" spans="1:23" x14ac:dyDescent="0.25">
      <c r="A292" s="2" t="str">
        <f>'Population Definitions'!B12</f>
        <v>Miners</v>
      </c>
      <c r="B292" t="s">
        <v>5</v>
      </c>
      <c r="C292" t="str">
        <f t="shared" si="20"/>
        <v>N.A.</v>
      </c>
      <c r="D292" s="2" t="s">
        <v>6</v>
      </c>
      <c r="E292" s="17"/>
      <c r="F292" s="17"/>
      <c r="G292" s="17"/>
      <c r="H292" s="17"/>
      <c r="I292" s="17"/>
      <c r="J292" s="17"/>
      <c r="K292" s="17"/>
      <c r="L292" s="17"/>
      <c r="M292" s="17"/>
      <c r="N292" s="17"/>
      <c r="O292" s="17"/>
      <c r="P292" s="17"/>
      <c r="Q292" s="17"/>
      <c r="R292" s="17"/>
      <c r="S292" s="17">
        <v>433.10372720818981</v>
      </c>
    </row>
    <row r="293" spans="1:23" x14ac:dyDescent="0.25">
      <c r="A293" s="2" t="str">
        <f>'Population Definitions'!B13</f>
        <v>PLHIV Miners</v>
      </c>
      <c r="B293" t="s">
        <v>5</v>
      </c>
      <c r="C293" t="str">
        <f t="shared" si="20"/>
        <v>N.A.</v>
      </c>
      <c r="D293" s="2" t="s">
        <v>6</v>
      </c>
      <c r="E293" s="17"/>
      <c r="F293" s="17"/>
      <c r="G293" s="17"/>
      <c r="H293" s="17"/>
      <c r="I293" s="17"/>
      <c r="J293" s="17"/>
      <c r="K293" s="17"/>
      <c r="L293" s="17"/>
      <c r="M293" s="17"/>
      <c r="N293" s="17"/>
      <c r="O293" s="17"/>
      <c r="P293" s="17"/>
      <c r="Q293" s="17"/>
      <c r="R293" s="17"/>
      <c r="S293" s="17">
        <v>883.04256914355301</v>
      </c>
    </row>
    <row r="295" spans="1:23" x14ac:dyDescent="0.2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25">
      <c r="A296" s="2" t="str">
        <f>'Population Definitions'!B2</f>
        <v>Gen 0-4</v>
      </c>
      <c r="B296" t="s">
        <v>5</v>
      </c>
      <c r="C296" t="str">
        <f t="shared" ref="C296:C307" si="21">IF(SUMPRODUCT(--(E296:W296&lt;&gt;""))=0,0,"N.A.")</f>
        <v>N.A.</v>
      </c>
      <c r="D296" s="2" t="s">
        <v>6</v>
      </c>
      <c r="E296" s="15">
        <v>3772.852343</v>
      </c>
      <c r="F296" s="15">
        <v>4363.925894</v>
      </c>
      <c r="G296" s="15">
        <v>4954.2577289999999</v>
      </c>
      <c r="H296" s="15">
        <v>5459.8629030000002</v>
      </c>
      <c r="I296" s="15">
        <v>5115.4443940000001</v>
      </c>
      <c r="J296" s="15">
        <v>5993.5594590000001</v>
      </c>
      <c r="K296" s="15">
        <v>6884.3711219999996</v>
      </c>
      <c r="L296" s="15">
        <v>6928.7058349999998</v>
      </c>
      <c r="M296" s="15">
        <v>6411.5924800000003</v>
      </c>
      <c r="N296" s="15">
        <v>5946.4228819999998</v>
      </c>
      <c r="O296" s="15">
        <v>5692.7730680000004</v>
      </c>
      <c r="P296" s="15">
        <v>5933.9793559999998</v>
      </c>
      <c r="Q296" s="15">
        <v>5810.0363479999996</v>
      </c>
      <c r="R296" s="15">
        <v>6143.5940890000002</v>
      </c>
      <c r="S296" s="15">
        <v>5287.752262</v>
      </c>
    </row>
    <row r="297" spans="1:23" x14ac:dyDescent="0.25">
      <c r="A297" s="2" t="str">
        <f>'Population Definitions'!B3</f>
        <v>Gen 5-14</v>
      </c>
      <c r="B297" t="s">
        <v>5</v>
      </c>
      <c r="C297" t="str">
        <f t="shared" si="21"/>
        <v>N.A.</v>
      </c>
      <c r="D297" s="2" t="s">
        <v>6</v>
      </c>
      <c r="E297" s="15">
        <v>1722.6683250000001</v>
      </c>
      <c r="F297" s="15">
        <v>1992.5499930000001</v>
      </c>
      <c r="G297" s="15">
        <v>2262.0929970000002</v>
      </c>
      <c r="H297" s="15">
        <v>2658.748004</v>
      </c>
      <c r="I297" s="15">
        <v>2838.1190080000001</v>
      </c>
      <c r="J297" s="15">
        <v>3049.4442260000001</v>
      </c>
      <c r="K297" s="15">
        <v>2996.3859480000001</v>
      </c>
      <c r="L297" s="15">
        <v>3192.134759</v>
      </c>
      <c r="M297" s="15">
        <v>3178.1880660000002</v>
      </c>
      <c r="N297" s="15">
        <v>2947.9563629999998</v>
      </c>
      <c r="O297" s="15">
        <v>2795.4087479999998</v>
      </c>
      <c r="P297" s="15">
        <v>2927.884853</v>
      </c>
      <c r="Q297" s="15">
        <v>2986.0594529999998</v>
      </c>
      <c r="R297" s="15">
        <v>2630.6476670000002</v>
      </c>
      <c r="S297" s="15">
        <v>2239.080234</v>
      </c>
    </row>
    <row r="298" spans="1:23" x14ac:dyDescent="0.25">
      <c r="A298" s="2" t="str">
        <f>'Population Definitions'!B4</f>
        <v>Gen 15-64</v>
      </c>
      <c r="B298" t="s">
        <v>5</v>
      </c>
      <c r="C298" t="str">
        <f t="shared" si="21"/>
        <v>N.A.</v>
      </c>
      <c r="D298" s="2" t="s">
        <v>6</v>
      </c>
      <c r="E298" s="15">
        <v>5746.8042960000002</v>
      </c>
      <c r="F298" s="15">
        <v>6647.1268410000002</v>
      </c>
      <c r="G298" s="15">
        <v>7546.3196049999997</v>
      </c>
      <c r="H298" s="15">
        <v>8432.0064170000005</v>
      </c>
      <c r="I298" s="15">
        <v>9282.7745589999995</v>
      </c>
      <c r="J298" s="15">
        <v>9828.3858610000007</v>
      </c>
      <c r="K298" s="15">
        <v>11752.776529999999</v>
      </c>
      <c r="L298" s="15">
        <v>13595.25373</v>
      </c>
      <c r="M298" s="15">
        <v>14179.86054</v>
      </c>
      <c r="N298" s="15">
        <v>14730.171630000001</v>
      </c>
      <c r="O298" s="15">
        <v>13935.47025</v>
      </c>
      <c r="P298" s="15">
        <v>13980.67433</v>
      </c>
      <c r="Q298" s="15">
        <v>15044.20163</v>
      </c>
      <c r="R298" s="15">
        <v>15951.70147</v>
      </c>
      <c r="S298" s="15">
        <v>17413.928189999999</v>
      </c>
    </row>
    <row r="299" spans="1:23" x14ac:dyDescent="0.25">
      <c r="A299" s="2" t="str">
        <f>'Population Definitions'!B5</f>
        <v>Gen 65+</v>
      </c>
      <c r="B299" t="s">
        <v>5</v>
      </c>
      <c r="C299" t="str">
        <f t="shared" si="21"/>
        <v>N.A.</v>
      </c>
      <c r="D299" s="2" t="s">
        <v>6</v>
      </c>
      <c r="E299" s="15">
        <v>414.53718950000001</v>
      </c>
      <c r="F299" s="15">
        <v>479.48061860000001</v>
      </c>
      <c r="G299" s="15">
        <v>544.34255270000006</v>
      </c>
      <c r="H299" s="15">
        <v>634.8629565</v>
      </c>
      <c r="I299" s="15">
        <v>576.68750109999996</v>
      </c>
      <c r="J299" s="15">
        <v>720.3432305</v>
      </c>
      <c r="K299" s="15">
        <v>710.03734629999997</v>
      </c>
      <c r="L299" s="15">
        <v>837.75733690000004</v>
      </c>
      <c r="M299" s="15">
        <v>673.35434580000003</v>
      </c>
      <c r="N299" s="15">
        <v>941.55254279999997</v>
      </c>
      <c r="O299" s="15">
        <v>1209.9573559999999</v>
      </c>
      <c r="P299" s="15">
        <v>927.06290149999995</v>
      </c>
      <c r="Q299" s="15">
        <v>1091.432736</v>
      </c>
      <c r="R299" s="15">
        <v>1132.8985270000001</v>
      </c>
      <c r="S299" s="15">
        <v>1331.866798</v>
      </c>
    </row>
    <row r="300" spans="1:23" x14ac:dyDescent="0.25">
      <c r="A300" s="2" t="str">
        <f>'Population Definitions'!B6</f>
        <v>PLHIV 15-64</v>
      </c>
      <c r="B300" t="s">
        <v>5</v>
      </c>
      <c r="C300" t="str">
        <f t="shared" si="21"/>
        <v>N.A.</v>
      </c>
      <c r="D300" s="2" t="s">
        <v>6</v>
      </c>
      <c r="E300" s="15">
        <v>31567.508109999999</v>
      </c>
      <c r="F300" s="15">
        <v>36513.028749999998</v>
      </c>
      <c r="G300" s="15">
        <v>41452.343430000001</v>
      </c>
      <c r="H300" s="15">
        <v>46442.111799999999</v>
      </c>
      <c r="I300" s="15">
        <v>51293.721210000003</v>
      </c>
      <c r="J300" s="15">
        <v>54519.134440000002</v>
      </c>
      <c r="K300" s="15">
        <v>56131.357550000001</v>
      </c>
      <c r="L300" s="15">
        <v>56676.046170000001</v>
      </c>
      <c r="M300" s="15">
        <v>58209.652900000001</v>
      </c>
      <c r="N300" s="15">
        <v>59567.206270000002</v>
      </c>
      <c r="O300" s="15">
        <v>61039.918440000001</v>
      </c>
      <c r="P300" s="15">
        <v>56332.643949999998</v>
      </c>
      <c r="Q300" s="15">
        <v>56982.794029999997</v>
      </c>
      <c r="R300" s="15">
        <v>58306.006399999998</v>
      </c>
      <c r="S300" s="15">
        <v>58743.592779999999</v>
      </c>
    </row>
    <row r="301" spans="1:23" x14ac:dyDescent="0.25">
      <c r="A301" s="2" t="str">
        <f>'Population Definitions'!B7</f>
        <v>PLHIV 65+</v>
      </c>
      <c r="B301" t="s">
        <v>5</v>
      </c>
      <c r="C301" t="str">
        <f t="shared" si="21"/>
        <v>N.A.</v>
      </c>
      <c r="D301" s="2" t="s">
        <v>6</v>
      </c>
      <c r="E301" s="15">
        <v>190.72465439999999</v>
      </c>
      <c r="F301" s="15">
        <v>220.60451420000001</v>
      </c>
      <c r="G301" s="15">
        <v>250.44687880000001</v>
      </c>
      <c r="H301" s="15">
        <v>291.44632719999998</v>
      </c>
      <c r="I301" s="15">
        <v>260.90810240000002</v>
      </c>
      <c r="J301" s="15">
        <v>326.15127819999998</v>
      </c>
      <c r="K301" s="15">
        <v>321.08694939999998</v>
      </c>
      <c r="L301" s="15">
        <v>247.56848110000001</v>
      </c>
      <c r="M301" s="15">
        <v>518.66918009999995</v>
      </c>
      <c r="N301" s="15">
        <v>399.26250099999999</v>
      </c>
      <c r="O301" s="15">
        <v>1115.23838</v>
      </c>
      <c r="P301" s="15">
        <v>457.95887959999999</v>
      </c>
      <c r="Q301" s="15">
        <v>453.02703359999998</v>
      </c>
      <c r="R301" s="15">
        <v>435.09097220000001</v>
      </c>
      <c r="S301" s="15">
        <v>602.34623299999998</v>
      </c>
    </row>
    <row r="302" spans="1:23" x14ac:dyDescent="0.25">
      <c r="A302" s="2" t="str">
        <f>'Population Definitions'!B8</f>
        <v>Prisoners</v>
      </c>
      <c r="B302" t="s">
        <v>5</v>
      </c>
      <c r="C302" t="str">
        <f t="shared" si="21"/>
        <v>N.A.</v>
      </c>
      <c r="D302" s="2" t="s">
        <v>6</v>
      </c>
      <c r="E302" s="15">
        <v>388.09057774999997</v>
      </c>
      <c r="F302" s="15">
        <v>448.89075100000002</v>
      </c>
      <c r="G302" s="15">
        <v>509.61462825000001</v>
      </c>
      <c r="H302" s="15">
        <v>410.63490024999999</v>
      </c>
      <c r="I302" s="15">
        <v>421.48375600000003</v>
      </c>
      <c r="J302" s="15">
        <v>399.41937725000003</v>
      </c>
      <c r="K302" s="15">
        <v>348.75247674999997</v>
      </c>
      <c r="L302" s="15">
        <v>367.29014374999997</v>
      </c>
      <c r="M302" s="15">
        <v>382.25906700000002</v>
      </c>
      <c r="N302" s="15">
        <v>491.96644075</v>
      </c>
      <c r="O302" s="15">
        <v>530.53604325000003</v>
      </c>
      <c r="P302" s="15">
        <v>527.10786200000007</v>
      </c>
      <c r="Q302" s="15">
        <v>435.81819725000003</v>
      </c>
      <c r="R302" s="15">
        <v>544.15962049999996</v>
      </c>
      <c r="S302" s="15">
        <v>564.59233374999997</v>
      </c>
    </row>
    <row r="303" spans="1:23" x14ac:dyDescent="0.25">
      <c r="A303" s="2" t="str">
        <f>'Population Definitions'!B9</f>
        <v>PLHIV Prisoners</v>
      </c>
      <c r="B303" t="s">
        <v>5</v>
      </c>
      <c r="C303" t="str">
        <f t="shared" si="21"/>
        <v>N.A.</v>
      </c>
      <c r="D303" s="2" t="s">
        <v>6</v>
      </c>
      <c r="E303" s="15">
        <v>642.68190270000002</v>
      </c>
      <c r="F303" s="15">
        <v>743.36760149999998</v>
      </c>
      <c r="G303" s="15">
        <v>843.92695360000005</v>
      </c>
      <c r="H303" s="15">
        <v>634.47979339999995</v>
      </c>
      <c r="I303" s="15">
        <v>785.83410590000005</v>
      </c>
      <c r="J303" s="15">
        <v>789.89203859999998</v>
      </c>
      <c r="K303" s="15">
        <v>716.36620519999997</v>
      </c>
      <c r="L303" s="15">
        <v>596.38963100000001</v>
      </c>
      <c r="M303" s="15">
        <v>733.80597150000006</v>
      </c>
      <c r="N303" s="15">
        <v>727.70233519999999</v>
      </c>
      <c r="O303" s="15">
        <v>632.34293449999996</v>
      </c>
      <c r="P303" s="15">
        <v>685.01283269999999</v>
      </c>
      <c r="Q303" s="15">
        <v>498.93873559999997</v>
      </c>
      <c r="R303" s="15">
        <v>417.65624930000001</v>
      </c>
      <c r="S303" s="15">
        <v>460.11427279999998</v>
      </c>
    </row>
    <row r="304" spans="1:23" x14ac:dyDescent="0.25">
      <c r="A304" s="2" t="str">
        <f>'Population Definitions'!B10</f>
        <v>Health Care Workers</v>
      </c>
      <c r="B304" t="s">
        <v>5</v>
      </c>
      <c r="C304">
        <f t="shared" si="21"/>
        <v>0</v>
      </c>
      <c r="D304" s="2" t="s">
        <v>6</v>
      </c>
      <c r="E304" s="15"/>
      <c r="F304" s="15"/>
      <c r="G304" s="15"/>
      <c r="H304" s="15"/>
      <c r="I304" s="15"/>
      <c r="J304" s="15"/>
      <c r="K304" s="15"/>
      <c r="L304" s="15"/>
      <c r="M304" s="15"/>
      <c r="N304" s="15"/>
      <c r="O304" s="15"/>
      <c r="P304" s="15"/>
      <c r="Q304" s="15"/>
      <c r="R304" s="15"/>
      <c r="S304" s="15"/>
    </row>
    <row r="305" spans="1:19" x14ac:dyDescent="0.25">
      <c r="A305" s="2" t="str">
        <f>'Population Definitions'!B11</f>
        <v>PLHIV Health Care Workers</v>
      </c>
      <c r="B305" t="s">
        <v>5</v>
      </c>
      <c r="C305">
        <f t="shared" si="21"/>
        <v>0</v>
      </c>
      <c r="D305" s="2" t="s">
        <v>6</v>
      </c>
      <c r="E305" s="15"/>
      <c r="F305" s="15"/>
      <c r="G305" s="15"/>
      <c r="H305" s="15"/>
      <c r="I305" s="15"/>
      <c r="J305" s="15"/>
      <c r="K305" s="15"/>
      <c r="L305" s="15"/>
      <c r="M305" s="15"/>
      <c r="N305" s="15"/>
      <c r="O305" s="15"/>
      <c r="P305" s="15"/>
      <c r="Q305" s="15"/>
      <c r="R305" s="15"/>
      <c r="S305" s="15"/>
    </row>
    <row r="306" spans="1:19" x14ac:dyDescent="0.25">
      <c r="A306" s="2" t="str">
        <f>'Population Definitions'!B12</f>
        <v>Miners</v>
      </c>
      <c r="B306" t="s">
        <v>5</v>
      </c>
      <c r="C306" t="str">
        <f t="shared" si="21"/>
        <v>N.A.</v>
      </c>
      <c r="D306" s="2" t="s">
        <v>6</v>
      </c>
      <c r="E306" s="15"/>
      <c r="F306" s="15"/>
      <c r="G306" s="15"/>
      <c r="H306" s="15"/>
      <c r="I306" s="15"/>
      <c r="J306" s="15"/>
      <c r="K306" s="15"/>
      <c r="L306" s="15"/>
      <c r="M306" s="15"/>
      <c r="N306" s="15"/>
      <c r="O306" s="15"/>
      <c r="P306" s="15"/>
      <c r="Q306" s="15"/>
      <c r="R306" s="15"/>
      <c r="S306" s="15">
        <v>894.11684434896597</v>
      </c>
    </row>
    <row r="307" spans="1:19" x14ac:dyDescent="0.25">
      <c r="A307" s="2" t="str">
        <f>'Population Definitions'!B13</f>
        <v>PLHIV Miners</v>
      </c>
      <c r="B307" t="s">
        <v>5</v>
      </c>
      <c r="C307" t="str">
        <f t="shared" si="21"/>
        <v>N.A.</v>
      </c>
      <c r="D307" s="2" t="s">
        <v>6</v>
      </c>
      <c r="E307" s="15"/>
      <c r="F307" s="15"/>
      <c r="G307" s="15"/>
      <c r="H307" s="15"/>
      <c r="I307" s="15"/>
      <c r="J307" s="15"/>
      <c r="K307" s="15"/>
      <c r="L307" s="15"/>
      <c r="M307" s="15"/>
      <c r="N307" s="15"/>
      <c r="O307" s="15"/>
      <c r="P307" s="15"/>
      <c r="Q307" s="15"/>
      <c r="R307" s="15"/>
      <c r="S307" s="1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22" workbookViewId="0">
      <selection activeCell="G35" sqref="G35"/>
    </sheetView>
  </sheetViews>
  <sheetFormatPr defaultColWidth="9" defaultRowHeight="15" x14ac:dyDescent="0.25"/>
  <cols>
    <col min="1" max="1" width="50.7109375" style="46" customWidth="1"/>
    <col min="2" max="2" width="15.7109375" style="46" customWidth="1"/>
    <col min="3" max="3" width="10.7109375" style="46" customWidth="1"/>
    <col min="4" max="4" width="9" style="46"/>
    <col min="5" max="5" width="9.85546875" style="46" bestFit="1" customWidth="1"/>
    <col min="6" max="16384" width="9" style="46"/>
  </cols>
  <sheetData>
    <row r="1" spans="1:23" x14ac:dyDescent="0.2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48" t="str">
        <f>'Population Definitions'!$B$2</f>
        <v>Gen 0-4</v>
      </c>
      <c r="B2" s="46" t="s">
        <v>5</v>
      </c>
      <c r="C2" s="46" t="str">
        <f t="shared" ref="C2:C13" si="0">IF(SUMPRODUCT(--(E2:W2&lt;&gt;""))=0,0,"N.A.")</f>
        <v>N.A.</v>
      </c>
      <c r="D2" s="48" t="s">
        <v>6</v>
      </c>
      <c r="E2" s="49">
        <v>196086.5355</v>
      </c>
      <c r="F2" s="49">
        <v>345769.89500000002</v>
      </c>
    </row>
    <row r="3" spans="1:23" x14ac:dyDescent="0.25">
      <c r="A3" s="48" t="str">
        <f>'Population Definitions'!$B$3</f>
        <v>Gen 5-14</v>
      </c>
      <c r="B3" s="46" t="s">
        <v>5</v>
      </c>
      <c r="C3" s="46" t="str">
        <f t="shared" si="0"/>
        <v>N.A.</v>
      </c>
      <c r="D3" s="48" t="s">
        <v>6</v>
      </c>
      <c r="E3" s="49">
        <v>20108.095701425736</v>
      </c>
      <c r="F3" s="49">
        <v>20571.5493687784</v>
      </c>
    </row>
    <row r="4" spans="1:23" x14ac:dyDescent="0.25">
      <c r="A4" s="48" t="str">
        <f>'Population Definitions'!$B$4</f>
        <v>Gen 15-64</v>
      </c>
      <c r="B4" s="46" t="s">
        <v>5</v>
      </c>
      <c r="C4" s="46" t="str">
        <f t="shared" si="0"/>
        <v>N.A.</v>
      </c>
      <c r="D4" s="48" t="s">
        <v>6</v>
      </c>
      <c r="E4" s="49">
        <v>549888.96905186586</v>
      </c>
      <c r="F4" s="49"/>
    </row>
    <row r="5" spans="1:23" x14ac:dyDescent="0.25">
      <c r="A5" s="48" t="str">
        <f>'Population Definitions'!$B$5</f>
        <v>Gen 65+</v>
      </c>
      <c r="B5" s="46" t="s">
        <v>5</v>
      </c>
      <c r="C5" s="46">
        <f t="shared" si="0"/>
        <v>0</v>
      </c>
      <c r="D5" s="48" t="s">
        <v>6</v>
      </c>
    </row>
    <row r="6" spans="1:23" x14ac:dyDescent="0.25">
      <c r="A6" s="48" t="str">
        <f>'Population Definitions'!$B$6</f>
        <v>PLHIV 15-64</v>
      </c>
      <c r="B6" s="46" t="s">
        <v>5</v>
      </c>
      <c r="C6" s="46">
        <f t="shared" si="0"/>
        <v>0</v>
      </c>
      <c r="D6" s="48" t="s">
        <v>6</v>
      </c>
    </row>
    <row r="7" spans="1:23" x14ac:dyDescent="0.25">
      <c r="A7" s="48" t="str">
        <f>'Population Definitions'!$B$7</f>
        <v>PLHIV 65+</v>
      </c>
      <c r="B7" s="46" t="s">
        <v>5</v>
      </c>
      <c r="C7" s="46">
        <f t="shared" si="0"/>
        <v>0</v>
      </c>
      <c r="D7" s="48" t="s">
        <v>6</v>
      </c>
    </row>
    <row r="8" spans="1:23" x14ac:dyDescent="0.25">
      <c r="A8" s="48" t="str">
        <f>'Population Definitions'!$B$8</f>
        <v>Prisoners</v>
      </c>
      <c r="B8" s="46" t="s">
        <v>5</v>
      </c>
      <c r="C8" s="46">
        <f t="shared" si="0"/>
        <v>0</v>
      </c>
      <c r="D8" s="48" t="s">
        <v>6</v>
      </c>
    </row>
    <row r="9" spans="1:23" x14ac:dyDescent="0.25">
      <c r="A9" s="48" t="str">
        <f>'Population Definitions'!$B$9</f>
        <v>PLHIV Prisoners</v>
      </c>
      <c r="B9" s="46" t="s">
        <v>5</v>
      </c>
      <c r="C9" s="46">
        <f t="shared" si="0"/>
        <v>0</v>
      </c>
      <c r="D9" s="48" t="s">
        <v>6</v>
      </c>
    </row>
    <row r="10" spans="1:23" x14ac:dyDescent="0.25">
      <c r="A10" s="48" t="str">
        <f>'Population Definitions'!$B$10</f>
        <v>Health Care Workers</v>
      </c>
      <c r="B10" s="46" t="s">
        <v>5</v>
      </c>
      <c r="C10" s="46">
        <f t="shared" si="0"/>
        <v>0</v>
      </c>
      <c r="D10" s="48" t="s">
        <v>6</v>
      </c>
    </row>
    <row r="11" spans="1:23" x14ac:dyDescent="0.25">
      <c r="A11" s="48" t="str">
        <f>'Population Definitions'!$B$11</f>
        <v>PLHIV Health Care Workers</v>
      </c>
      <c r="B11" s="46" t="s">
        <v>5</v>
      </c>
      <c r="C11" s="46">
        <f t="shared" si="0"/>
        <v>0</v>
      </c>
      <c r="D11" s="48" t="s">
        <v>6</v>
      </c>
    </row>
    <row r="12" spans="1:23" x14ac:dyDescent="0.25">
      <c r="A12" s="48" t="str">
        <f>'Population Definitions'!$B$12</f>
        <v>Miners</v>
      </c>
      <c r="B12" s="46" t="s">
        <v>5</v>
      </c>
      <c r="C12" s="46">
        <f t="shared" si="0"/>
        <v>0</v>
      </c>
      <c r="D12" s="48" t="s">
        <v>6</v>
      </c>
    </row>
    <row r="13" spans="1:23" x14ac:dyDescent="0.25">
      <c r="A13" s="48" t="str">
        <f>'Population Definitions'!$B$13</f>
        <v>PLHIV Miners</v>
      </c>
      <c r="B13" s="46" t="s">
        <v>5</v>
      </c>
      <c r="C13" s="46">
        <f t="shared" si="0"/>
        <v>0</v>
      </c>
      <c r="D13" s="48" t="s">
        <v>6</v>
      </c>
    </row>
    <row r="15" spans="1:23" x14ac:dyDescent="0.2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48" t="str">
        <f>'Population Definitions'!$B$2</f>
        <v>Gen 0-4</v>
      </c>
      <c r="B16" s="46" t="s">
        <v>5</v>
      </c>
      <c r="C16" s="46" t="str">
        <f t="shared" ref="C16:C27" si="1">IF(SUMPRODUCT(--(E16:W16&lt;&gt;""))=0,0,"N.A.")</f>
        <v>N.A.</v>
      </c>
      <c r="D16" s="48" t="s">
        <v>6</v>
      </c>
      <c r="E16" s="52">
        <v>23978.344343204255</v>
      </c>
    </row>
    <row r="17" spans="1:23" x14ac:dyDescent="0.25">
      <c r="A17" s="48" t="str">
        <f>'Population Definitions'!$B$3</f>
        <v>Gen 5-14</v>
      </c>
      <c r="B17" s="46" t="s">
        <v>5</v>
      </c>
      <c r="C17" s="46" t="str">
        <f t="shared" si="1"/>
        <v>N.A.</v>
      </c>
      <c r="D17" s="48" t="s">
        <v>6</v>
      </c>
      <c r="E17" s="52">
        <v>1881.1506352822039</v>
      </c>
    </row>
    <row r="18" spans="1:23" x14ac:dyDescent="0.25">
      <c r="A18" s="48" t="str">
        <f>'Population Definitions'!$B$4</f>
        <v>Gen 15-64</v>
      </c>
      <c r="B18" s="46" t="s">
        <v>5</v>
      </c>
      <c r="C18" s="46" t="str">
        <f t="shared" si="1"/>
        <v>N.A.</v>
      </c>
      <c r="D18" s="48" t="s">
        <v>6</v>
      </c>
      <c r="E18" s="52">
        <v>111046.39073066738</v>
      </c>
    </row>
    <row r="19" spans="1:23" x14ac:dyDescent="0.25">
      <c r="A19" s="48" t="str">
        <f>'Population Definitions'!$B$5</f>
        <v>Gen 65+</v>
      </c>
      <c r="B19" s="46" t="s">
        <v>5</v>
      </c>
      <c r="C19" s="46" t="str">
        <f t="shared" si="1"/>
        <v>N.A.</v>
      </c>
      <c r="D19" s="48" t="s">
        <v>6</v>
      </c>
      <c r="E19" s="52">
        <v>559.0348756011075</v>
      </c>
    </row>
    <row r="20" spans="1:23" x14ac:dyDescent="0.25">
      <c r="A20" s="48" t="str">
        <f>'Population Definitions'!$B$6</f>
        <v>PLHIV 15-64</v>
      </c>
      <c r="B20" s="46" t="s">
        <v>5</v>
      </c>
      <c r="C20" s="46" t="str">
        <f t="shared" si="1"/>
        <v>N.A.</v>
      </c>
      <c r="D20" s="48" t="s">
        <v>6</v>
      </c>
      <c r="E20" s="52">
        <v>25642.40270181272</v>
      </c>
    </row>
    <row r="21" spans="1:23" x14ac:dyDescent="0.25">
      <c r="A21" s="48" t="str">
        <f>'Population Definitions'!$B$7</f>
        <v>PLHIV 65+</v>
      </c>
      <c r="B21" s="46" t="s">
        <v>5</v>
      </c>
      <c r="C21" s="46" t="str">
        <f t="shared" si="1"/>
        <v>N.A.</v>
      </c>
      <c r="D21" s="48" t="s">
        <v>6</v>
      </c>
      <c r="E21" s="52">
        <v>115.26492280435555</v>
      </c>
    </row>
    <row r="22" spans="1:23" x14ac:dyDescent="0.25">
      <c r="A22" s="48" t="str">
        <f>'Population Definitions'!$B$8</f>
        <v>Prisoners</v>
      </c>
      <c r="B22" s="46" t="s">
        <v>5</v>
      </c>
      <c r="C22" s="46" t="str">
        <f t="shared" si="1"/>
        <v>N.A.</v>
      </c>
      <c r="D22" s="48" t="s">
        <v>6</v>
      </c>
      <c r="E22" s="52">
        <v>3168.1275594077397</v>
      </c>
    </row>
    <row r="23" spans="1:23" x14ac:dyDescent="0.25">
      <c r="A23" s="48" t="str">
        <f>'Population Definitions'!$B$9</f>
        <v>PLHIV Prisoners</v>
      </c>
      <c r="B23" s="46" t="s">
        <v>5</v>
      </c>
      <c r="C23" s="46" t="str">
        <f t="shared" si="1"/>
        <v>N.A.</v>
      </c>
      <c r="D23" s="48" t="s">
        <v>6</v>
      </c>
      <c r="E23" s="52">
        <v>429.96016877676465</v>
      </c>
    </row>
    <row r="24" spans="1:23" x14ac:dyDescent="0.25">
      <c r="A24" s="48" t="str">
        <f>'Population Definitions'!$B$10</f>
        <v>Health Care Workers</v>
      </c>
      <c r="B24" s="46" t="s">
        <v>5</v>
      </c>
      <c r="C24" s="46" t="str">
        <f t="shared" si="1"/>
        <v>N.A.</v>
      </c>
      <c r="D24" s="48" t="s">
        <v>6</v>
      </c>
      <c r="E24" s="52">
        <v>884.22498996991453</v>
      </c>
    </row>
    <row r="25" spans="1:23" x14ac:dyDescent="0.25">
      <c r="A25" s="48" t="str">
        <f>'Population Definitions'!$B$11</f>
        <v>PLHIV Health Care Workers</v>
      </c>
      <c r="B25" s="46" t="s">
        <v>5</v>
      </c>
      <c r="C25" s="46" t="str">
        <f t="shared" si="1"/>
        <v>N.A.</v>
      </c>
      <c r="D25" s="48" t="s">
        <v>6</v>
      </c>
      <c r="E25" s="52">
        <v>1567.1981776765374</v>
      </c>
    </row>
    <row r="26" spans="1:23" x14ac:dyDescent="0.25">
      <c r="A26" s="48" t="str">
        <f>'Population Definitions'!$B$12</f>
        <v>Miners</v>
      </c>
      <c r="B26" s="46" t="s">
        <v>5</v>
      </c>
      <c r="C26" s="46" t="str">
        <f t="shared" si="1"/>
        <v>N.A.</v>
      </c>
      <c r="D26" s="48" t="s">
        <v>6</v>
      </c>
      <c r="E26" s="52">
        <v>324.67907887243854</v>
      </c>
    </row>
    <row r="27" spans="1:23" x14ac:dyDescent="0.25">
      <c r="A27" s="48" t="str">
        <f>'Population Definitions'!$B$13</f>
        <v>PLHIV Miners</v>
      </c>
      <c r="B27" s="46" t="s">
        <v>5</v>
      </c>
      <c r="C27" s="46" t="str">
        <f t="shared" si="1"/>
        <v>N.A.</v>
      </c>
      <c r="D27" s="48" t="s">
        <v>6</v>
      </c>
      <c r="E27" s="52">
        <v>66.73784880410004</v>
      </c>
    </row>
    <row r="29" spans="1:23" x14ac:dyDescent="0.2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48" t="str">
        <f>'Population Definitions'!$B$2</f>
        <v>Gen 0-4</v>
      </c>
      <c r="B30" s="46" t="s">
        <v>5</v>
      </c>
      <c r="C30" s="46">
        <f t="shared" ref="C30:C41" si="2">IF(SUMPRODUCT(--(E30:W30&lt;&gt;""))=0,0,"N.A.")</f>
        <v>0</v>
      </c>
      <c r="D30" s="48" t="s">
        <v>6</v>
      </c>
    </row>
    <row r="31" spans="1:23" x14ac:dyDescent="0.25">
      <c r="A31" s="48" t="str">
        <f>'Population Definitions'!$B$3</f>
        <v>Gen 5-14</v>
      </c>
      <c r="B31" s="46" t="s">
        <v>5</v>
      </c>
      <c r="C31" s="46">
        <f t="shared" si="2"/>
        <v>0</v>
      </c>
      <c r="D31" s="48" t="s">
        <v>6</v>
      </c>
    </row>
    <row r="32" spans="1:23" x14ac:dyDescent="0.25">
      <c r="A32" s="48" t="str">
        <f>'Population Definitions'!$B$4</f>
        <v>Gen 15-64</v>
      </c>
      <c r="B32" s="46" t="s">
        <v>5</v>
      </c>
      <c r="C32" s="46">
        <f t="shared" si="2"/>
        <v>0</v>
      </c>
      <c r="D32" s="48" t="s">
        <v>6</v>
      </c>
    </row>
    <row r="33" spans="1:23" x14ac:dyDescent="0.25">
      <c r="A33" s="48" t="str">
        <f>'Population Definitions'!$B$5</f>
        <v>Gen 65+</v>
      </c>
      <c r="B33" s="46" t="s">
        <v>5</v>
      </c>
      <c r="C33" s="46">
        <f t="shared" si="2"/>
        <v>0</v>
      </c>
      <c r="D33" s="48" t="s">
        <v>6</v>
      </c>
    </row>
    <row r="34" spans="1:23" x14ac:dyDescent="0.25">
      <c r="A34" s="48" t="str">
        <f>'Population Definitions'!$B$6</f>
        <v>PLHIV 15-64</v>
      </c>
      <c r="B34" s="46" t="s">
        <v>5</v>
      </c>
      <c r="C34" s="46">
        <f t="shared" si="2"/>
        <v>0</v>
      </c>
      <c r="D34" s="48" t="s">
        <v>6</v>
      </c>
    </row>
    <row r="35" spans="1:23" x14ac:dyDescent="0.25">
      <c r="A35" s="48" t="str">
        <f>'Population Definitions'!$B$7</f>
        <v>PLHIV 65+</v>
      </c>
      <c r="B35" s="46" t="s">
        <v>5</v>
      </c>
      <c r="C35" s="46">
        <f t="shared" si="2"/>
        <v>0</v>
      </c>
      <c r="D35" s="48" t="s">
        <v>6</v>
      </c>
    </row>
    <row r="36" spans="1:23" x14ac:dyDescent="0.25">
      <c r="A36" s="48" t="str">
        <f>'Population Definitions'!$B$8</f>
        <v>Prisoners</v>
      </c>
      <c r="B36" s="46" t="s">
        <v>5</v>
      </c>
      <c r="C36" s="46">
        <f t="shared" si="2"/>
        <v>0</v>
      </c>
      <c r="D36" s="48" t="s">
        <v>6</v>
      </c>
    </row>
    <row r="37" spans="1:23" x14ac:dyDescent="0.25">
      <c r="A37" s="48" t="str">
        <f>'Population Definitions'!$B$9</f>
        <v>PLHIV Prisoners</v>
      </c>
      <c r="B37" s="46" t="s">
        <v>5</v>
      </c>
      <c r="C37" s="46">
        <f t="shared" si="2"/>
        <v>0</v>
      </c>
      <c r="D37" s="48" t="s">
        <v>6</v>
      </c>
    </row>
    <row r="38" spans="1:23" x14ac:dyDescent="0.25">
      <c r="A38" s="48" t="str">
        <f>'Population Definitions'!$B$10</f>
        <v>Health Care Workers</v>
      </c>
      <c r="B38" s="46" t="s">
        <v>5</v>
      </c>
      <c r="C38" s="46">
        <f t="shared" si="2"/>
        <v>0</v>
      </c>
      <c r="D38" s="48" t="s">
        <v>6</v>
      </c>
    </row>
    <row r="39" spans="1:23" x14ac:dyDescent="0.25">
      <c r="A39" s="48" t="str">
        <f>'Population Definitions'!$B$11</f>
        <v>PLHIV Health Care Workers</v>
      </c>
      <c r="B39" s="46" t="s">
        <v>5</v>
      </c>
      <c r="C39" s="46">
        <f t="shared" si="2"/>
        <v>0</v>
      </c>
      <c r="D39" s="48" t="s">
        <v>6</v>
      </c>
    </row>
    <row r="40" spans="1:23" x14ac:dyDescent="0.25">
      <c r="A40" s="48" t="str">
        <f>'Population Definitions'!$B$12</f>
        <v>Miners</v>
      </c>
      <c r="B40" s="46" t="s">
        <v>5</v>
      </c>
      <c r="C40" s="46">
        <f t="shared" si="2"/>
        <v>0</v>
      </c>
      <c r="D40" s="48" t="s">
        <v>6</v>
      </c>
    </row>
    <row r="41" spans="1:23" x14ac:dyDescent="0.25">
      <c r="A41" s="48" t="str">
        <f>'Population Definitions'!$B$13</f>
        <v>PLHIV Miners</v>
      </c>
      <c r="B41" s="46" t="s">
        <v>5</v>
      </c>
      <c r="C41" s="46">
        <f t="shared" si="2"/>
        <v>0</v>
      </c>
      <c r="D41" s="48" t="s">
        <v>6</v>
      </c>
    </row>
    <row r="43" spans="1:23" x14ac:dyDescent="0.2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48" t="str">
        <f>'Population Definitions'!$B$2</f>
        <v>Gen 0-4</v>
      </c>
      <c r="B44" s="46" t="s">
        <v>5</v>
      </c>
      <c r="C44" s="46" t="str">
        <f t="shared" ref="C44:C55" si="3">IF(SUMPRODUCT(--(E44:W44&lt;&gt;""))=0,0,"N.A.")</f>
        <v>N.A.</v>
      </c>
      <c r="D44" s="48" t="s">
        <v>6</v>
      </c>
      <c r="E44" s="53">
        <v>215805.09908883827</v>
      </c>
    </row>
    <row r="45" spans="1:23" x14ac:dyDescent="0.25">
      <c r="A45" s="48" t="str">
        <f>'Population Definitions'!$B$3</f>
        <v>Gen 5-14</v>
      </c>
      <c r="B45" s="46" t="s">
        <v>5</v>
      </c>
      <c r="C45" s="46" t="str">
        <f t="shared" si="3"/>
        <v>N.A.</v>
      </c>
      <c r="D45" s="48" t="s">
        <v>6</v>
      </c>
      <c r="E45" s="53">
        <v>16930.355717539835</v>
      </c>
    </row>
    <row r="46" spans="1:23" x14ac:dyDescent="0.25">
      <c r="A46" s="48" t="str">
        <f>'Population Definitions'!$B$4</f>
        <v>Gen 15-64</v>
      </c>
      <c r="B46" s="46" t="s">
        <v>5</v>
      </c>
      <c r="C46" s="46" t="str">
        <f t="shared" si="3"/>
        <v>N.A.</v>
      </c>
      <c r="D46" s="48" t="s">
        <v>6</v>
      </c>
      <c r="E46" s="53">
        <v>1277033.4934026748</v>
      </c>
    </row>
    <row r="47" spans="1:23" x14ac:dyDescent="0.25">
      <c r="A47" s="48" t="str">
        <f>'Population Definitions'!$B$5</f>
        <v>Gen 65+</v>
      </c>
      <c r="B47" s="46" t="s">
        <v>5</v>
      </c>
      <c r="C47" s="46" t="str">
        <f t="shared" si="3"/>
        <v>N.A.</v>
      </c>
      <c r="D47" s="48" t="s">
        <v>6</v>
      </c>
      <c r="E47" s="53">
        <v>5031.3138804099681</v>
      </c>
    </row>
    <row r="48" spans="1:23" x14ac:dyDescent="0.25">
      <c r="A48" s="48" t="str">
        <f>'Population Definitions'!$B$6</f>
        <v>PLHIV 15-64</v>
      </c>
      <c r="B48" s="46" t="s">
        <v>5</v>
      </c>
      <c r="C48" s="46" t="str">
        <f t="shared" si="3"/>
        <v>N.A.</v>
      </c>
      <c r="D48" s="48" t="s">
        <v>6</v>
      </c>
      <c r="E48" s="53">
        <v>230781.62431631447</v>
      </c>
    </row>
    <row r="49" spans="1:23" x14ac:dyDescent="0.25">
      <c r="A49" s="48" t="str">
        <f>'Population Definitions'!$B$7</f>
        <v>PLHIV 65+</v>
      </c>
      <c r="B49" s="46" t="s">
        <v>5</v>
      </c>
      <c r="C49" s="46" t="str">
        <f t="shared" si="3"/>
        <v>N.A.</v>
      </c>
      <c r="D49" s="48" t="s">
        <v>6</v>
      </c>
      <c r="E49" s="53">
        <v>1037.3843052391999</v>
      </c>
    </row>
    <row r="50" spans="1:23" x14ac:dyDescent="0.25">
      <c r="A50" s="48" t="str">
        <f>'Population Definitions'!$B$8</f>
        <v>Prisoners</v>
      </c>
      <c r="B50" s="46" t="s">
        <v>5</v>
      </c>
      <c r="C50" s="46" t="str">
        <f t="shared" si="3"/>
        <v>N.A.</v>
      </c>
      <c r="D50" s="48" t="s">
        <v>6</v>
      </c>
      <c r="E50" s="53">
        <v>7392.2976386180599</v>
      </c>
    </row>
    <row r="51" spans="1:23" x14ac:dyDescent="0.25">
      <c r="A51" s="48" t="str">
        <f>'Population Definitions'!$B$9</f>
        <v>PLHIV Prisoners</v>
      </c>
      <c r="B51" s="46" t="s">
        <v>5</v>
      </c>
      <c r="C51" s="46" t="str">
        <f t="shared" si="3"/>
        <v>N.A.</v>
      </c>
      <c r="D51" s="48" t="s">
        <v>6</v>
      </c>
      <c r="E51" s="53">
        <v>2436.4409564016664</v>
      </c>
    </row>
    <row r="52" spans="1:23" x14ac:dyDescent="0.25">
      <c r="A52" s="48" t="str">
        <f>'Population Definitions'!$B$10</f>
        <v>Health Care Workers</v>
      </c>
      <c r="B52" s="46" t="s">
        <v>5</v>
      </c>
      <c r="C52" s="46" t="str">
        <f t="shared" si="3"/>
        <v>N.A.</v>
      </c>
      <c r="D52" s="48" t="s">
        <v>6</v>
      </c>
      <c r="E52" s="53">
        <v>7958.0249097292308</v>
      </c>
    </row>
    <row r="53" spans="1:23" x14ac:dyDescent="0.25">
      <c r="A53" s="48" t="str">
        <f>'Population Definitions'!$B$11</f>
        <v>PLHIV Health Care Workers</v>
      </c>
      <c r="B53" s="46" t="s">
        <v>5</v>
      </c>
      <c r="C53" s="46" t="str">
        <f t="shared" si="3"/>
        <v>N.A.</v>
      </c>
      <c r="D53" s="48" t="s">
        <v>6</v>
      </c>
      <c r="E53" s="53">
        <v>1044.7987851176918</v>
      </c>
    </row>
    <row r="54" spans="1:23" x14ac:dyDescent="0.25">
      <c r="A54" s="48" t="str">
        <f>'Population Definitions'!$B$12</f>
        <v>Miners</v>
      </c>
      <c r="B54" s="46" t="s">
        <v>5</v>
      </c>
      <c r="C54" s="46" t="str">
        <f t="shared" si="3"/>
        <v>N.A.</v>
      </c>
      <c r="D54" s="48" t="s">
        <v>6</v>
      </c>
      <c r="E54" s="53">
        <v>2922.1117098519467</v>
      </c>
    </row>
    <row r="55" spans="1:23" x14ac:dyDescent="0.25">
      <c r="A55" s="48" t="str">
        <f>'Population Definitions'!$B$13</f>
        <v>PLHIV Miners</v>
      </c>
      <c r="B55" s="46" t="s">
        <v>5</v>
      </c>
      <c r="C55" s="46" t="str">
        <f t="shared" si="3"/>
        <v>N.A.</v>
      </c>
      <c r="D55" s="48" t="s">
        <v>6</v>
      </c>
      <c r="E55" s="53">
        <v>600.64063923690037</v>
      </c>
    </row>
    <row r="57" spans="1:23" x14ac:dyDescent="0.2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48" t="str">
        <f>'Population Definitions'!$B$2</f>
        <v>Gen 0-4</v>
      </c>
      <c r="B58" s="46" t="s">
        <v>5</v>
      </c>
      <c r="C58" s="46">
        <f t="shared" ref="C58:C69" si="4">IF(SUMPRODUCT(--(E58:W58&lt;&gt;""))=0,0,"N.A.")</f>
        <v>0</v>
      </c>
      <c r="D58" s="48" t="s">
        <v>6</v>
      </c>
    </row>
    <row r="59" spans="1:23" x14ac:dyDescent="0.25">
      <c r="A59" s="48" t="str">
        <f>'Population Definitions'!$B$3</f>
        <v>Gen 5-14</v>
      </c>
      <c r="B59" s="46" t="s">
        <v>5</v>
      </c>
      <c r="C59" s="46">
        <f t="shared" si="4"/>
        <v>0</v>
      </c>
      <c r="D59" s="48" t="s">
        <v>6</v>
      </c>
    </row>
    <row r="60" spans="1:23" x14ac:dyDescent="0.25">
      <c r="A60" s="48" t="str">
        <f>'Population Definitions'!$B$4</f>
        <v>Gen 15-64</v>
      </c>
      <c r="B60" s="46" t="s">
        <v>5</v>
      </c>
      <c r="C60" s="46">
        <f t="shared" si="4"/>
        <v>0</v>
      </c>
      <c r="D60" s="48" t="s">
        <v>6</v>
      </c>
    </row>
    <row r="61" spans="1:23" x14ac:dyDescent="0.25">
      <c r="A61" s="48" t="str">
        <f>'Population Definitions'!$B$5</f>
        <v>Gen 65+</v>
      </c>
      <c r="B61" s="46" t="s">
        <v>5</v>
      </c>
      <c r="C61" s="46">
        <f t="shared" si="4"/>
        <v>0</v>
      </c>
      <c r="D61" s="48" t="s">
        <v>6</v>
      </c>
    </row>
    <row r="62" spans="1:23" x14ac:dyDescent="0.25">
      <c r="A62" s="48" t="str">
        <f>'Population Definitions'!$B$6</f>
        <v>PLHIV 15-64</v>
      </c>
      <c r="B62" s="46" t="s">
        <v>5</v>
      </c>
      <c r="C62" s="46">
        <f t="shared" si="4"/>
        <v>0</v>
      </c>
      <c r="D62" s="48" t="s">
        <v>6</v>
      </c>
    </row>
    <row r="63" spans="1:23" x14ac:dyDescent="0.25">
      <c r="A63" s="48" t="str">
        <f>'Population Definitions'!$B$7</f>
        <v>PLHIV 65+</v>
      </c>
      <c r="B63" s="46" t="s">
        <v>5</v>
      </c>
      <c r="C63" s="46">
        <f t="shared" si="4"/>
        <v>0</v>
      </c>
      <c r="D63" s="48" t="s">
        <v>6</v>
      </c>
    </row>
    <row r="64" spans="1:23" x14ac:dyDescent="0.25">
      <c r="A64" s="48" t="str">
        <f>'Population Definitions'!$B$8</f>
        <v>Prisoners</v>
      </c>
      <c r="B64" s="46" t="s">
        <v>5</v>
      </c>
      <c r="C64" s="46">
        <f t="shared" si="4"/>
        <v>0</v>
      </c>
      <c r="D64" s="48" t="s">
        <v>6</v>
      </c>
    </row>
    <row r="65" spans="1:23" x14ac:dyDescent="0.25">
      <c r="A65" s="48" t="str">
        <f>'Population Definitions'!$B$9</f>
        <v>PLHIV Prisoners</v>
      </c>
      <c r="B65" s="46" t="s">
        <v>5</v>
      </c>
      <c r="C65" s="46">
        <f t="shared" si="4"/>
        <v>0</v>
      </c>
      <c r="D65" s="48" t="s">
        <v>6</v>
      </c>
    </row>
    <row r="66" spans="1:23" x14ac:dyDescent="0.25">
      <c r="A66" s="48" t="str">
        <f>'Population Definitions'!$B$10</f>
        <v>Health Care Workers</v>
      </c>
      <c r="B66" s="46" t="s">
        <v>5</v>
      </c>
      <c r="C66" s="46">
        <f t="shared" si="4"/>
        <v>0</v>
      </c>
      <c r="D66" s="48" t="s">
        <v>6</v>
      </c>
    </row>
    <row r="67" spans="1:23" x14ac:dyDescent="0.25">
      <c r="A67" s="48" t="str">
        <f>'Population Definitions'!$B$11</f>
        <v>PLHIV Health Care Workers</v>
      </c>
      <c r="B67" s="46" t="s">
        <v>5</v>
      </c>
      <c r="C67" s="46">
        <f t="shared" si="4"/>
        <v>0</v>
      </c>
      <c r="D67" s="48" t="s">
        <v>6</v>
      </c>
    </row>
    <row r="68" spans="1:23" x14ac:dyDescent="0.25">
      <c r="A68" s="48" t="str">
        <f>'Population Definitions'!$B$12</f>
        <v>Miners</v>
      </c>
      <c r="B68" s="46" t="s">
        <v>5</v>
      </c>
      <c r="C68" s="46">
        <f t="shared" si="4"/>
        <v>0</v>
      </c>
      <c r="D68" s="48" t="s">
        <v>6</v>
      </c>
    </row>
    <row r="69" spans="1:23" x14ac:dyDescent="0.25">
      <c r="A69" s="48" t="str">
        <f>'Population Definitions'!$B$13</f>
        <v>PLHIV Miners</v>
      </c>
      <c r="B69" s="46" t="s">
        <v>5</v>
      </c>
      <c r="C69" s="46">
        <f t="shared" si="4"/>
        <v>0</v>
      </c>
      <c r="D69" s="48" t="s">
        <v>6</v>
      </c>
    </row>
    <row r="71" spans="1:23" x14ac:dyDescent="0.2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48" t="str">
        <f>'Population Definitions'!$B$2</f>
        <v>Gen 0-4</v>
      </c>
      <c r="B72" s="46" t="s">
        <v>5</v>
      </c>
      <c r="C72" s="46">
        <f t="shared" ref="C72:C83" si="5">IF(SUMPRODUCT(--(E72:W72&lt;&gt;""))=0,0,"N.A.")</f>
        <v>0</v>
      </c>
      <c r="D72" s="48" t="s">
        <v>6</v>
      </c>
    </row>
    <row r="73" spans="1:23" x14ac:dyDescent="0.25">
      <c r="A73" s="48" t="str">
        <f>'Population Definitions'!$B$3</f>
        <v>Gen 5-14</v>
      </c>
      <c r="B73" s="46" t="s">
        <v>5</v>
      </c>
      <c r="C73" s="46">
        <f t="shared" si="5"/>
        <v>0</v>
      </c>
      <c r="D73" s="48" t="s">
        <v>6</v>
      </c>
    </row>
    <row r="74" spans="1:23" x14ac:dyDescent="0.25">
      <c r="A74" s="48" t="str">
        <f>'Population Definitions'!$B$4</f>
        <v>Gen 15-64</v>
      </c>
      <c r="B74" s="46" t="s">
        <v>5</v>
      </c>
      <c r="C74" s="46">
        <f t="shared" si="5"/>
        <v>0</v>
      </c>
      <c r="D74" s="48" t="s">
        <v>6</v>
      </c>
    </row>
    <row r="75" spans="1:23" x14ac:dyDescent="0.25">
      <c r="A75" s="48" t="str">
        <f>'Population Definitions'!$B$5</f>
        <v>Gen 65+</v>
      </c>
      <c r="B75" s="46" t="s">
        <v>5</v>
      </c>
      <c r="C75" s="46">
        <f t="shared" si="5"/>
        <v>0</v>
      </c>
      <c r="D75" s="48" t="s">
        <v>6</v>
      </c>
    </row>
    <row r="76" spans="1:23" x14ac:dyDescent="0.25">
      <c r="A76" s="48" t="str">
        <f>'Population Definitions'!$B$6</f>
        <v>PLHIV 15-64</v>
      </c>
      <c r="B76" s="46" t="s">
        <v>5</v>
      </c>
      <c r="C76" s="46">
        <f t="shared" si="5"/>
        <v>0</v>
      </c>
      <c r="D76" s="48" t="s">
        <v>6</v>
      </c>
    </row>
    <row r="77" spans="1:23" x14ac:dyDescent="0.25">
      <c r="A77" s="48" t="str">
        <f>'Population Definitions'!$B$7</f>
        <v>PLHIV 65+</v>
      </c>
      <c r="B77" s="46" t="s">
        <v>5</v>
      </c>
      <c r="C77" s="46">
        <f t="shared" si="5"/>
        <v>0</v>
      </c>
      <c r="D77" s="48" t="s">
        <v>6</v>
      </c>
    </row>
    <row r="78" spans="1:23" x14ac:dyDescent="0.25">
      <c r="A78" s="48" t="str">
        <f>'Population Definitions'!$B$8</f>
        <v>Prisoners</v>
      </c>
      <c r="B78" s="46" t="s">
        <v>5</v>
      </c>
      <c r="C78" s="46">
        <f t="shared" si="5"/>
        <v>0</v>
      </c>
      <c r="D78" s="48" t="s">
        <v>6</v>
      </c>
    </row>
    <row r="79" spans="1:23" x14ac:dyDescent="0.25">
      <c r="A79" s="48" t="str">
        <f>'Population Definitions'!$B$9</f>
        <v>PLHIV Prisoners</v>
      </c>
      <c r="B79" s="46" t="s">
        <v>5</v>
      </c>
      <c r="C79" s="46">
        <f t="shared" si="5"/>
        <v>0</v>
      </c>
      <c r="D79" s="48" t="s">
        <v>6</v>
      </c>
    </row>
    <row r="80" spans="1:23" x14ac:dyDescent="0.25">
      <c r="A80" s="48" t="str">
        <f>'Population Definitions'!$B$10</f>
        <v>Health Care Workers</v>
      </c>
      <c r="B80" s="46" t="s">
        <v>5</v>
      </c>
      <c r="C80" s="46">
        <f t="shared" si="5"/>
        <v>0</v>
      </c>
      <c r="D80" s="48" t="s">
        <v>6</v>
      </c>
    </row>
    <row r="81" spans="1:23" x14ac:dyDescent="0.25">
      <c r="A81" s="48" t="str">
        <f>'Population Definitions'!$B$11</f>
        <v>PLHIV Health Care Workers</v>
      </c>
      <c r="B81" s="46" t="s">
        <v>5</v>
      </c>
      <c r="C81" s="46">
        <f t="shared" si="5"/>
        <v>0</v>
      </c>
      <c r="D81" s="48" t="s">
        <v>6</v>
      </c>
    </row>
    <row r="82" spans="1:23" x14ac:dyDescent="0.25">
      <c r="A82" s="48" t="str">
        <f>'Population Definitions'!$B$12</f>
        <v>Miners</v>
      </c>
      <c r="B82" s="46" t="s">
        <v>5</v>
      </c>
      <c r="C82" s="46">
        <f t="shared" si="5"/>
        <v>0</v>
      </c>
      <c r="D82" s="48" t="s">
        <v>6</v>
      </c>
    </row>
    <row r="83" spans="1:23" x14ac:dyDescent="0.25">
      <c r="A83" s="48" t="str">
        <f>'Population Definitions'!$B$13</f>
        <v>PLHIV Miners</v>
      </c>
      <c r="B83" s="46" t="s">
        <v>5</v>
      </c>
      <c r="C83" s="46">
        <f t="shared" si="5"/>
        <v>0</v>
      </c>
      <c r="D83" s="48" t="s">
        <v>6</v>
      </c>
    </row>
    <row r="85" spans="1:23" x14ac:dyDescent="0.2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48" t="str">
        <f>'Population Definitions'!$B$2</f>
        <v>Gen 0-4</v>
      </c>
      <c r="B86" s="46" t="s">
        <v>5</v>
      </c>
      <c r="C86" s="46" t="str">
        <f t="shared" ref="C86:C97" si="6">IF(SUMPRODUCT(--(E86:W86&lt;&gt;""))=0,0,"N.A.")</f>
        <v>N.A.</v>
      </c>
      <c r="D86" s="48" t="s">
        <v>6</v>
      </c>
      <c r="E86" s="51">
        <v>11989.172171602127</v>
      </c>
    </row>
    <row r="87" spans="1:23" x14ac:dyDescent="0.25">
      <c r="A87" s="48" t="str">
        <f>'Population Definitions'!$B$3</f>
        <v>Gen 5-14</v>
      </c>
      <c r="B87" s="46" t="s">
        <v>5</v>
      </c>
      <c r="C87" s="46" t="str">
        <f t="shared" si="6"/>
        <v>N.A.</v>
      </c>
      <c r="D87" s="48" t="s">
        <v>6</v>
      </c>
      <c r="E87" s="51">
        <v>940.57531764110195</v>
      </c>
    </row>
    <row r="88" spans="1:23" x14ac:dyDescent="0.25">
      <c r="A88" s="48" t="str">
        <f>'Population Definitions'!$B$4</f>
        <v>Gen 15-64</v>
      </c>
      <c r="B88" s="46" t="s">
        <v>5</v>
      </c>
      <c r="C88" s="46">
        <f t="shared" si="6"/>
        <v>0</v>
      </c>
      <c r="D88" s="48" t="s">
        <v>6</v>
      </c>
    </row>
    <row r="89" spans="1:23" x14ac:dyDescent="0.25">
      <c r="A89" s="48" t="str">
        <f>'Population Definitions'!$B$5</f>
        <v>Gen 65+</v>
      </c>
      <c r="B89" s="46" t="s">
        <v>5</v>
      </c>
      <c r="C89" s="46">
        <f t="shared" si="6"/>
        <v>0</v>
      </c>
      <c r="D89" s="48" t="s">
        <v>6</v>
      </c>
    </row>
    <row r="90" spans="1:23" x14ac:dyDescent="0.25">
      <c r="A90" s="48" t="str">
        <f>'Population Definitions'!$B$6</f>
        <v>PLHIV 15-64</v>
      </c>
      <c r="B90" s="46" t="s">
        <v>5</v>
      </c>
      <c r="C90" s="46">
        <f t="shared" si="6"/>
        <v>0</v>
      </c>
      <c r="D90" s="48" t="s">
        <v>6</v>
      </c>
    </row>
    <row r="91" spans="1:23" x14ac:dyDescent="0.25">
      <c r="A91" s="48" t="str">
        <f>'Population Definitions'!$B$7</f>
        <v>PLHIV 65+</v>
      </c>
      <c r="B91" s="46" t="s">
        <v>5</v>
      </c>
      <c r="C91" s="46">
        <f t="shared" si="6"/>
        <v>0</v>
      </c>
      <c r="D91" s="48" t="s">
        <v>6</v>
      </c>
    </row>
    <row r="92" spans="1:23" x14ac:dyDescent="0.25">
      <c r="A92" s="48" t="str">
        <f>'Population Definitions'!$B$8</f>
        <v>Prisoners</v>
      </c>
      <c r="B92" s="46" t="s">
        <v>5</v>
      </c>
      <c r="C92" s="46">
        <f t="shared" si="6"/>
        <v>0</v>
      </c>
      <c r="D92" s="48" t="s">
        <v>6</v>
      </c>
    </row>
    <row r="93" spans="1:23" x14ac:dyDescent="0.25">
      <c r="A93" s="48" t="str">
        <f>'Population Definitions'!$B$9</f>
        <v>PLHIV Prisoners</v>
      </c>
      <c r="B93" s="46" t="s">
        <v>5</v>
      </c>
      <c r="C93" s="46">
        <f t="shared" si="6"/>
        <v>0</v>
      </c>
      <c r="D93" s="48" t="s">
        <v>6</v>
      </c>
    </row>
    <row r="94" spans="1:23" x14ac:dyDescent="0.25">
      <c r="A94" s="48" t="str">
        <f>'Population Definitions'!$B$10</f>
        <v>Health Care Workers</v>
      </c>
      <c r="B94" s="46" t="s">
        <v>5</v>
      </c>
      <c r="C94" s="46">
        <f t="shared" si="6"/>
        <v>0</v>
      </c>
      <c r="D94" s="48" t="s">
        <v>6</v>
      </c>
    </row>
    <row r="95" spans="1:23" x14ac:dyDescent="0.25">
      <c r="A95" s="48" t="str">
        <f>'Population Definitions'!$B$11</f>
        <v>PLHIV Health Care Workers</v>
      </c>
      <c r="B95" s="46" t="s">
        <v>5</v>
      </c>
      <c r="C95" s="46">
        <f t="shared" si="6"/>
        <v>0</v>
      </c>
      <c r="D95" s="48" t="s">
        <v>6</v>
      </c>
    </row>
    <row r="96" spans="1:23" x14ac:dyDescent="0.25">
      <c r="A96" s="48" t="str">
        <f>'Population Definitions'!$B$12</f>
        <v>Miners</v>
      </c>
      <c r="B96" s="46" t="s">
        <v>5</v>
      </c>
      <c r="C96" s="46">
        <f t="shared" si="6"/>
        <v>0</v>
      </c>
      <c r="D96" s="48" t="s">
        <v>6</v>
      </c>
    </row>
    <row r="97" spans="1:23" x14ac:dyDescent="0.25">
      <c r="A97" s="48" t="str">
        <f>'Population Definitions'!$B$13</f>
        <v>PLHIV Miners</v>
      </c>
      <c r="B97" s="46" t="s">
        <v>5</v>
      </c>
      <c r="C97" s="46">
        <f t="shared" si="6"/>
        <v>0</v>
      </c>
      <c r="D97" s="48" t="s">
        <v>6</v>
      </c>
    </row>
    <row r="99" spans="1:23" x14ac:dyDescent="0.2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48" t="str">
        <f>'Population Definitions'!$B$2</f>
        <v>Gen 0-4</v>
      </c>
      <c r="B100" s="46" t="s">
        <v>5</v>
      </c>
      <c r="C100" s="46" t="str">
        <f t="shared" ref="C100:C111" si="7">IF(SUMPRODUCT(--(E100:W100&lt;&gt;""))=0,0,"N.A.")</f>
        <v>N.A.</v>
      </c>
      <c r="D100" s="48" t="s">
        <v>6</v>
      </c>
      <c r="E100" s="50">
        <v>107902.54954441913</v>
      </c>
    </row>
    <row r="101" spans="1:23" x14ac:dyDescent="0.25">
      <c r="A101" s="48" t="str">
        <f>'Population Definitions'!$B$3</f>
        <v>Gen 5-14</v>
      </c>
      <c r="B101" s="46" t="s">
        <v>5</v>
      </c>
      <c r="C101" s="46" t="str">
        <f t="shared" si="7"/>
        <v>N.A.</v>
      </c>
      <c r="D101" s="48" t="s">
        <v>6</v>
      </c>
      <c r="E101" s="50">
        <v>8465.1778587699173</v>
      </c>
    </row>
    <row r="102" spans="1:23" x14ac:dyDescent="0.25">
      <c r="A102" s="48" t="str">
        <f>'Population Definitions'!$B$4</f>
        <v>Gen 15-64</v>
      </c>
      <c r="B102" s="46" t="s">
        <v>5</v>
      </c>
      <c r="C102" s="46">
        <f t="shared" si="7"/>
        <v>0</v>
      </c>
      <c r="D102" s="48" t="s">
        <v>6</v>
      </c>
    </row>
    <row r="103" spans="1:23" x14ac:dyDescent="0.25">
      <c r="A103" s="48" t="str">
        <f>'Population Definitions'!$B$5</f>
        <v>Gen 65+</v>
      </c>
      <c r="B103" s="46" t="s">
        <v>5</v>
      </c>
      <c r="C103" s="46">
        <f t="shared" si="7"/>
        <v>0</v>
      </c>
      <c r="D103" s="48" t="s">
        <v>6</v>
      </c>
    </row>
    <row r="104" spans="1:23" x14ac:dyDescent="0.25">
      <c r="A104" s="48" t="str">
        <f>'Population Definitions'!$B$6</f>
        <v>PLHIV 15-64</v>
      </c>
      <c r="B104" s="46" t="s">
        <v>5</v>
      </c>
      <c r="C104" s="46">
        <f t="shared" si="7"/>
        <v>0</v>
      </c>
      <c r="D104" s="48" t="s">
        <v>6</v>
      </c>
    </row>
    <row r="105" spans="1:23" x14ac:dyDescent="0.25">
      <c r="A105" s="48" t="str">
        <f>'Population Definitions'!$B$7</f>
        <v>PLHIV 65+</v>
      </c>
      <c r="B105" s="46" t="s">
        <v>5</v>
      </c>
      <c r="C105" s="46">
        <f t="shared" si="7"/>
        <v>0</v>
      </c>
      <c r="D105" s="48" t="s">
        <v>6</v>
      </c>
    </row>
    <row r="106" spans="1:23" x14ac:dyDescent="0.25">
      <c r="A106" s="48" t="str">
        <f>'Population Definitions'!$B$8</f>
        <v>Prisoners</v>
      </c>
      <c r="B106" s="46" t="s">
        <v>5</v>
      </c>
      <c r="C106" s="46">
        <f t="shared" si="7"/>
        <v>0</v>
      </c>
      <c r="D106" s="48" t="s">
        <v>6</v>
      </c>
    </row>
    <row r="107" spans="1:23" x14ac:dyDescent="0.25">
      <c r="A107" s="48" t="str">
        <f>'Population Definitions'!$B$9</f>
        <v>PLHIV Prisoners</v>
      </c>
      <c r="B107" s="46" t="s">
        <v>5</v>
      </c>
      <c r="C107" s="46">
        <f t="shared" si="7"/>
        <v>0</v>
      </c>
      <c r="D107" s="48" t="s">
        <v>6</v>
      </c>
    </row>
    <row r="108" spans="1:23" x14ac:dyDescent="0.25">
      <c r="A108" s="48" t="str">
        <f>'Population Definitions'!$B$10</f>
        <v>Health Care Workers</v>
      </c>
      <c r="B108" s="46" t="s">
        <v>5</v>
      </c>
      <c r="C108" s="46">
        <f t="shared" si="7"/>
        <v>0</v>
      </c>
      <c r="D108" s="48" t="s">
        <v>6</v>
      </c>
    </row>
    <row r="109" spans="1:23" x14ac:dyDescent="0.25">
      <c r="A109" s="48" t="str">
        <f>'Population Definitions'!$B$11</f>
        <v>PLHIV Health Care Workers</v>
      </c>
      <c r="B109" s="46" t="s">
        <v>5</v>
      </c>
      <c r="C109" s="46">
        <f t="shared" si="7"/>
        <v>0</v>
      </c>
      <c r="D109" s="48" t="s">
        <v>6</v>
      </c>
    </row>
    <row r="110" spans="1:23" x14ac:dyDescent="0.25">
      <c r="A110" s="48" t="str">
        <f>'Population Definitions'!$B$12</f>
        <v>Miners</v>
      </c>
      <c r="B110" s="46" t="s">
        <v>5</v>
      </c>
      <c r="C110" s="46">
        <f t="shared" si="7"/>
        <v>0</v>
      </c>
      <c r="D110" s="48" t="s">
        <v>6</v>
      </c>
    </row>
    <row r="111" spans="1:23" x14ac:dyDescent="0.25">
      <c r="A111" s="48" t="str">
        <f>'Population Definitions'!$B$13</f>
        <v>PLHIV Miners</v>
      </c>
      <c r="B111" s="46" t="s">
        <v>5</v>
      </c>
      <c r="C111" s="46">
        <f t="shared" si="7"/>
        <v>0</v>
      </c>
      <c r="D111" s="48" t="s">
        <v>6</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88" workbookViewId="0">
      <selection activeCell="L100" sqref="L100:T111"/>
    </sheetView>
  </sheetViews>
  <sheetFormatPr defaultRowHeight="15" x14ac:dyDescent="0.25"/>
  <cols>
    <col min="1" max="1" width="50.7109375" customWidth="1"/>
    <col min="2" max="2" width="15.7109375" customWidth="1"/>
    <col min="3" max="3" width="10.7109375" customWidth="1"/>
  </cols>
  <sheetData>
    <row r="1" spans="1:23" x14ac:dyDescent="0.2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32</v>
      </c>
      <c r="C2" t="str">
        <f t="shared" ref="C2:C13" si="0">IF(SUMPRODUCT(--(E2:W2&lt;&gt;""))=0,1,"N.A.")</f>
        <v>N.A.</v>
      </c>
      <c r="D2" s="2" t="s">
        <v>6</v>
      </c>
      <c r="G2" s="54">
        <v>0.91</v>
      </c>
      <c r="H2" s="54">
        <v>0.90243902439024393</v>
      </c>
      <c r="I2" s="54">
        <v>0.87368421052631573</v>
      </c>
      <c r="J2" s="54">
        <v>0.80722891566265054</v>
      </c>
      <c r="K2" s="54">
        <v>0.80620155038759689</v>
      </c>
      <c r="L2" s="54">
        <v>0.53736773137848137</v>
      </c>
      <c r="M2" s="54">
        <v>0.419409108534404</v>
      </c>
      <c r="N2" s="54">
        <v>0.31026494474770339</v>
      </c>
      <c r="O2" s="54">
        <v>0.26806051809682574</v>
      </c>
      <c r="P2" s="54">
        <v>0.29803540723363647</v>
      </c>
      <c r="Q2" s="54">
        <v>0.27237474342228024</v>
      </c>
      <c r="R2" s="54">
        <v>0.19340207531162304</v>
      </c>
      <c r="S2" s="54">
        <v>0.2706381910417785</v>
      </c>
      <c r="T2" s="54">
        <v>0.32278066528066529</v>
      </c>
    </row>
    <row r="3" spans="1:23" x14ac:dyDescent="0.25">
      <c r="A3" s="2" t="str">
        <f>'Population Definitions'!B3</f>
        <v>Gen 5-14</v>
      </c>
      <c r="B3" t="s">
        <v>32</v>
      </c>
      <c r="C3" t="str">
        <f t="shared" si="0"/>
        <v>N.A.</v>
      </c>
      <c r="D3" s="2" t="s">
        <v>6</v>
      </c>
      <c r="G3" s="54">
        <v>0.88659793814432986</v>
      </c>
      <c r="H3" s="54">
        <v>0.9107142857142857</v>
      </c>
      <c r="I3" s="54">
        <v>0.87111111111111106</v>
      </c>
      <c r="J3" s="54">
        <v>0.82608695652173914</v>
      </c>
      <c r="K3" s="54">
        <v>0.76162790697674421</v>
      </c>
      <c r="L3" s="54">
        <v>0.73665955631399316</v>
      </c>
      <c r="M3" s="54">
        <v>0.60530990224667447</v>
      </c>
      <c r="N3" s="54">
        <v>0.5377649026439314</v>
      </c>
      <c r="O3" s="54">
        <v>0.41717614443091328</v>
      </c>
      <c r="P3" s="54">
        <v>0.41550914683503321</v>
      </c>
      <c r="Q3" s="54">
        <v>0.3889203371610373</v>
      </c>
      <c r="R3" s="54">
        <v>0.34892616326950793</v>
      </c>
      <c r="S3" s="54">
        <v>0.30410146456822551</v>
      </c>
      <c r="T3" s="54">
        <v>0.27144744518033015</v>
      </c>
    </row>
    <row r="4" spans="1:23" x14ac:dyDescent="0.25">
      <c r="A4" s="2" t="str">
        <f>'Population Definitions'!B4</f>
        <v>Gen 15-64</v>
      </c>
      <c r="B4" t="s">
        <v>32</v>
      </c>
      <c r="C4" t="str">
        <f t="shared" si="0"/>
        <v>N.A.</v>
      </c>
      <c r="D4" s="2" t="s">
        <v>6</v>
      </c>
      <c r="G4" s="54">
        <v>0.9338980315406038</v>
      </c>
      <c r="H4" s="54">
        <v>0.92677272480372763</v>
      </c>
      <c r="I4" s="54">
        <v>0.91702288391986764</v>
      </c>
      <c r="J4" s="54">
        <v>0.90555909099908916</v>
      </c>
      <c r="K4" s="54">
        <v>0.94527317561454582</v>
      </c>
      <c r="L4" s="54">
        <v>0.88347534658555682</v>
      </c>
      <c r="M4" s="54"/>
      <c r="N4" s="54">
        <v>0.7651540353396169</v>
      </c>
      <c r="O4" s="54">
        <v>0.72749887742824693</v>
      </c>
      <c r="P4" s="54">
        <v>0.70516130541107092</v>
      </c>
      <c r="Q4" s="54">
        <v>0.69559801698863599</v>
      </c>
      <c r="R4" s="54">
        <v>0.62707415727369598</v>
      </c>
      <c r="S4" s="54">
        <v>0.53773733004249391</v>
      </c>
      <c r="T4" s="54">
        <v>0.515607238645027</v>
      </c>
    </row>
    <row r="5" spans="1:23" x14ac:dyDescent="0.25">
      <c r="A5" s="2" t="str">
        <f>'Population Definitions'!B5</f>
        <v>Gen 65+</v>
      </c>
      <c r="B5" t="s">
        <v>32</v>
      </c>
      <c r="C5" t="str">
        <f t="shared" si="0"/>
        <v>N.A.</v>
      </c>
      <c r="D5" s="2" t="s">
        <v>6</v>
      </c>
      <c r="G5" s="54">
        <v>0.88926672540425789</v>
      </c>
      <c r="H5" s="54">
        <v>0.87738544779796024</v>
      </c>
      <c r="I5" s="54">
        <v>0.80006032349129241</v>
      </c>
      <c r="J5" s="54">
        <v>0.80409398672108912</v>
      </c>
      <c r="K5" s="54">
        <v>0.79756867313971369</v>
      </c>
      <c r="L5" s="54">
        <v>0.745839559877707</v>
      </c>
      <c r="M5" s="54">
        <v>0.71849135883722659</v>
      </c>
      <c r="N5" s="54">
        <v>0.61470860838264163</v>
      </c>
      <c r="O5" s="54">
        <v>0.62808190930071339</v>
      </c>
      <c r="P5" s="54">
        <v>0.55299765956135027</v>
      </c>
      <c r="Q5" s="54">
        <v>0.55200818796382456</v>
      </c>
      <c r="R5" s="54">
        <v>0.47946384179243512</v>
      </c>
      <c r="S5" s="54">
        <v>0.36849975127496815</v>
      </c>
      <c r="T5" s="54">
        <v>0.41951307660078296</v>
      </c>
    </row>
    <row r="6" spans="1:23" x14ac:dyDescent="0.25">
      <c r="A6" s="2" t="str">
        <f>'Population Definitions'!B6</f>
        <v>PLHIV 15-64</v>
      </c>
      <c r="B6" t="s">
        <v>32</v>
      </c>
      <c r="C6" t="str">
        <f t="shared" si="0"/>
        <v>N.A.</v>
      </c>
      <c r="D6" s="2" t="s">
        <v>6</v>
      </c>
      <c r="G6" s="54">
        <v>0.91313696691011537</v>
      </c>
      <c r="H6" s="54">
        <v>0.90393751599377492</v>
      </c>
      <c r="I6" s="54">
        <v>0.89149895963290227</v>
      </c>
      <c r="J6" s="54">
        <v>0.87698576382075777</v>
      </c>
      <c r="K6" s="54">
        <v>0.80760981785943775</v>
      </c>
      <c r="L6" s="54">
        <v>0.81728487080211432</v>
      </c>
      <c r="M6" s="54">
        <v>0.73981498418123381</v>
      </c>
      <c r="N6" s="54">
        <v>0.69357199206504849</v>
      </c>
      <c r="O6" s="54">
        <v>0.60410340398619511</v>
      </c>
      <c r="P6" s="54">
        <v>0.58511584644587455</v>
      </c>
      <c r="Q6" s="54">
        <v>0.56712900479374162</v>
      </c>
      <c r="R6" s="54">
        <v>0.50208692561872825</v>
      </c>
      <c r="S6" s="54">
        <v>0.42973141831156103</v>
      </c>
      <c r="T6" s="54">
        <v>0.38286884875531318</v>
      </c>
    </row>
    <row r="7" spans="1:23" x14ac:dyDescent="0.25">
      <c r="A7" s="2" t="str">
        <f>'Population Definitions'!B7</f>
        <v>PLHIV 65+</v>
      </c>
      <c r="B7" t="s">
        <v>32</v>
      </c>
      <c r="C7" t="str">
        <f t="shared" si="0"/>
        <v>N.A.</v>
      </c>
      <c r="D7" s="2" t="s">
        <v>6</v>
      </c>
      <c r="G7" s="54">
        <v>0.9076570808934048</v>
      </c>
      <c r="H7" s="54">
        <v>0.89752162948319569</v>
      </c>
      <c r="I7" s="54">
        <v>0.83044103693658822</v>
      </c>
      <c r="J7" s="54">
        <v>0.83398896571663372</v>
      </c>
      <c r="K7" s="54">
        <v>0.82824671421747276</v>
      </c>
      <c r="L7" s="54">
        <v>0.66526133477150717</v>
      </c>
      <c r="M7" s="54">
        <v>0.66809994127318151</v>
      </c>
      <c r="N7" s="54">
        <v>0.49943734882386709</v>
      </c>
      <c r="O7" s="54">
        <v>0.5778728703640984</v>
      </c>
      <c r="P7" s="54">
        <v>0.46713013364610889</v>
      </c>
      <c r="Q7" s="54">
        <v>0.41905980386279468</v>
      </c>
      <c r="R7" s="54">
        <v>0.4101196827429221</v>
      </c>
      <c r="S7" s="54">
        <v>0.29179084019020718</v>
      </c>
      <c r="T7" s="54">
        <v>0.28759482953767479</v>
      </c>
    </row>
    <row r="8" spans="1:23" x14ac:dyDescent="0.25">
      <c r="A8" s="2" t="str">
        <f>'Population Definitions'!B8</f>
        <v>Prisoners</v>
      </c>
      <c r="B8" t="s">
        <v>32</v>
      </c>
      <c r="C8" t="str">
        <f t="shared" si="0"/>
        <v>N.A.</v>
      </c>
      <c r="D8" s="2" t="s">
        <v>6</v>
      </c>
      <c r="G8" s="54">
        <v>0.59337663303425792</v>
      </c>
      <c r="H8" s="54">
        <v>0.51478370567663445</v>
      </c>
      <c r="I8" s="54">
        <v>0.74110420651523445</v>
      </c>
      <c r="J8" s="54">
        <v>0.82130079468603034</v>
      </c>
      <c r="K8" s="54">
        <v>0.87550619872199453</v>
      </c>
      <c r="L8" s="54">
        <v>0</v>
      </c>
      <c r="M8" s="54">
        <v>0.86002028939221931</v>
      </c>
      <c r="N8" s="54">
        <v>0.88996834032153471</v>
      </c>
      <c r="O8" s="54">
        <v>0.82625958679364375</v>
      </c>
      <c r="P8" s="54">
        <v>0.75956555328570086</v>
      </c>
      <c r="Q8" s="54">
        <v>0.75224089437737085</v>
      </c>
      <c r="R8" s="54">
        <v>0.57444257892750406</v>
      </c>
      <c r="S8" s="54">
        <v>0.43848797623752511</v>
      </c>
      <c r="T8" s="54">
        <v>0.2383102173711531</v>
      </c>
    </row>
    <row r="9" spans="1:23" x14ac:dyDescent="0.25">
      <c r="A9" s="2" t="str">
        <f>'Population Definitions'!B9</f>
        <v>PLHIV Prisoners</v>
      </c>
      <c r="B9" t="s">
        <v>32</v>
      </c>
      <c r="C9" t="str">
        <f t="shared" si="0"/>
        <v>N.A.</v>
      </c>
      <c r="D9" s="2" t="s">
        <v>6</v>
      </c>
      <c r="G9" s="54">
        <v>0.79895282750674146</v>
      </c>
      <c r="H9" s="54">
        <v>0.74287633580985168</v>
      </c>
      <c r="I9" s="54">
        <v>0.88630442260145192</v>
      </c>
      <c r="J9" s="54">
        <v>0.92601347593701955</v>
      </c>
      <c r="K9" s="54">
        <v>0.95037522526736207</v>
      </c>
      <c r="L9" s="54">
        <v>0.97494696826591876</v>
      </c>
      <c r="M9" s="54">
        <v>0.79513782731318117</v>
      </c>
      <c r="N9" s="54">
        <v>0.71498679700530177</v>
      </c>
      <c r="O9" s="54">
        <v>0.65026818816751875</v>
      </c>
      <c r="P9" s="54">
        <v>0.62708930619907</v>
      </c>
      <c r="Q9" s="54">
        <v>0.65802614346670252</v>
      </c>
      <c r="R9" s="54">
        <v>0.56461563806280446</v>
      </c>
      <c r="S9" s="54">
        <v>0.45006377885641197</v>
      </c>
      <c r="T9" s="54">
        <v>0.31158451947012883</v>
      </c>
    </row>
    <row r="10" spans="1:23" x14ac:dyDescent="0.25">
      <c r="A10" s="2" t="str">
        <f>'Population Definitions'!B10</f>
        <v>Health Care Workers</v>
      </c>
      <c r="B10" t="s">
        <v>32</v>
      </c>
      <c r="C10" t="str">
        <f t="shared" si="0"/>
        <v>N.A.</v>
      </c>
      <c r="D10" s="2" t="s">
        <v>6</v>
      </c>
      <c r="G10" s="54"/>
      <c r="H10" s="55"/>
      <c r="I10" s="55"/>
      <c r="J10" s="55"/>
      <c r="K10" s="55">
        <v>1</v>
      </c>
      <c r="L10" s="55">
        <v>0.83136094674556216</v>
      </c>
      <c r="M10" s="55">
        <v>0.83807746150256646</v>
      </c>
      <c r="N10" s="55">
        <v>0.79525032092426184</v>
      </c>
      <c r="O10" s="55">
        <v>0.7731414868105515</v>
      </c>
      <c r="P10" s="55">
        <v>0.75533165407220826</v>
      </c>
      <c r="Q10" s="55">
        <v>0.73450494272713007</v>
      </c>
      <c r="R10" s="55">
        <v>0.66998754669987548</v>
      </c>
      <c r="S10" s="55">
        <v>0.58444318503825443</v>
      </c>
      <c r="T10" s="55">
        <v>0.56289402581807269</v>
      </c>
    </row>
    <row r="11" spans="1:23" x14ac:dyDescent="0.25">
      <c r="A11" s="2" t="str">
        <f>'Population Definitions'!B11</f>
        <v>PLHIV Health Care Workers</v>
      </c>
      <c r="B11" t="s">
        <v>32</v>
      </c>
      <c r="C11" t="str">
        <f t="shared" si="0"/>
        <v>N.A.</v>
      </c>
      <c r="D11" s="2" t="s">
        <v>6</v>
      </c>
      <c r="G11" s="54"/>
      <c r="H11" s="55">
        <v>1</v>
      </c>
      <c r="I11" s="55"/>
      <c r="J11" s="55">
        <v>1</v>
      </c>
      <c r="K11" s="55">
        <v>0.66666666666666663</v>
      </c>
      <c r="L11" s="55">
        <v>0.74448160535117058</v>
      </c>
      <c r="M11" s="55">
        <v>0.6643248392474399</v>
      </c>
      <c r="N11" s="55">
        <v>0.65026153114598195</v>
      </c>
      <c r="O11" s="55">
        <v>0.5986425085544399</v>
      </c>
      <c r="P11" s="55">
        <v>0.58567198479692406</v>
      </c>
      <c r="Q11" s="55">
        <v>0.55454943132108492</v>
      </c>
      <c r="R11" s="55">
        <v>0.49485246805772587</v>
      </c>
      <c r="S11" s="55">
        <v>0.42765349833412658</v>
      </c>
      <c r="T11" s="55">
        <v>0.38211011497746039</v>
      </c>
    </row>
    <row r="12" spans="1:23" x14ac:dyDescent="0.25">
      <c r="A12" s="2" t="str">
        <f>'Population Definitions'!B12</f>
        <v>Miners</v>
      </c>
      <c r="B12" t="s">
        <v>32</v>
      </c>
      <c r="C12" t="str">
        <f t="shared" si="0"/>
        <v>N.A.</v>
      </c>
      <c r="D12" s="2" t="s">
        <v>6</v>
      </c>
      <c r="G12" s="54"/>
      <c r="H12" s="54"/>
      <c r="I12" s="54"/>
      <c r="J12" s="54"/>
      <c r="K12" s="54"/>
      <c r="L12" s="54"/>
      <c r="M12" s="54"/>
      <c r="N12" s="54"/>
      <c r="O12" s="54"/>
      <c r="P12" s="54"/>
      <c r="Q12" s="54"/>
      <c r="R12" s="54"/>
      <c r="S12" s="54"/>
      <c r="T12" s="54">
        <v>0.515607238645027</v>
      </c>
    </row>
    <row r="13" spans="1:23" x14ac:dyDescent="0.25">
      <c r="A13" s="2" t="str">
        <f>'Population Definitions'!B13</f>
        <v>PLHIV Miners</v>
      </c>
      <c r="B13" t="s">
        <v>32</v>
      </c>
      <c r="C13" t="str">
        <f t="shared" si="0"/>
        <v>N.A.</v>
      </c>
      <c r="D13" s="2" t="s">
        <v>6</v>
      </c>
      <c r="G13" s="54"/>
      <c r="H13" s="54"/>
      <c r="I13" s="54"/>
      <c r="J13" s="54"/>
      <c r="K13" s="54"/>
      <c r="L13" s="54"/>
      <c r="M13" s="54"/>
      <c r="N13" s="54"/>
      <c r="O13" s="54"/>
      <c r="P13" s="54"/>
      <c r="Q13" s="54"/>
      <c r="R13" s="54"/>
      <c r="S13" s="54"/>
      <c r="T13" s="54">
        <v>0.38286884875531318</v>
      </c>
    </row>
    <row r="15" spans="1:23" x14ac:dyDescent="0.2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t="s">
        <v>32</v>
      </c>
      <c r="C16" t="str">
        <f t="shared" ref="C16:C27" si="1">IF(SUMPRODUCT(--(E16:W16&lt;&gt;""))=0,1,"N.A.")</f>
        <v>N.A.</v>
      </c>
      <c r="D16" s="2" t="s">
        <v>6</v>
      </c>
      <c r="G16" s="56">
        <v>8.9999999999999969E-2</v>
      </c>
      <c r="H16" s="56">
        <v>9.7560975609756073E-2</v>
      </c>
      <c r="I16" s="56">
        <v>0.12631578947368427</v>
      </c>
      <c r="J16" s="56">
        <v>0.19277108433734946</v>
      </c>
      <c r="K16" s="56">
        <v>0.19379844961240311</v>
      </c>
      <c r="L16" s="56">
        <v>0.46263226862151863</v>
      </c>
      <c r="M16" s="56">
        <v>0.58059089146559595</v>
      </c>
      <c r="N16" s="56">
        <v>0.68973505525229661</v>
      </c>
      <c r="O16" s="56">
        <v>0.73193948190317426</v>
      </c>
      <c r="P16" s="56">
        <v>0.70196459276636358</v>
      </c>
      <c r="Q16" s="56">
        <v>0.7276252565777197</v>
      </c>
      <c r="R16" s="56">
        <v>0.80659792468837699</v>
      </c>
      <c r="S16" s="56">
        <v>0.72936180895822145</v>
      </c>
      <c r="T16" s="56">
        <v>0.67721933471933471</v>
      </c>
    </row>
    <row r="17" spans="1:23" x14ac:dyDescent="0.25">
      <c r="A17" s="2" t="str">
        <f>'Population Definitions'!B3</f>
        <v>Gen 5-14</v>
      </c>
      <c r="B17" t="s">
        <v>32</v>
      </c>
      <c r="C17" t="str">
        <f t="shared" si="1"/>
        <v>N.A.</v>
      </c>
      <c r="D17" s="2" t="s">
        <v>6</v>
      </c>
      <c r="G17" s="56">
        <v>0.11340206185567014</v>
      </c>
      <c r="H17" s="56">
        <v>8.9285714285714302E-2</v>
      </c>
      <c r="I17" s="56">
        <v>0.12888888888888894</v>
      </c>
      <c r="J17" s="56">
        <v>0.17391304347826086</v>
      </c>
      <c r="K17" s="56">
        <v>0.23837209302325579</v>
      </c>
      <c r="L17" s="56">
        <v>0.26334044368600684</v>
      </c>
      <c r="M17" s="56">
        <v>0.39469009775332553</v>
      </c>
      <c r="N17" s="56">
        <v>0.4622350973560686</v>
      </c>
      <c r="O17" s="56">
        <v>0.58282385556908678</v>
      </c>
      <c r="P17" s="56">
        <v>0.58449085316496685</v>
      </c>
      <c r="Q17" s="56">
        <v>0.61107966283896276</v>
      </c>
      <c r="R17" s="56">
        <v>0.65107383673049202</v>
      </c>
      <c r="S17" s="56">
        <v>0.69589853543177449</v>
      </c>
      <c r="T17" s="56">
        <v>0.72855255481966985</v>
      </c>
    </row>
    <row r="18" spans="1:23" x14ac:dyDescent="0.25">
      <c r="A18" s="2" t="str">
        <f>'Population Definitions'!B4</f>
        <v>Gen 15-64</v>
      </c>
      <c r="B18" t="s">
        <v>32</v>
      </c>
      <c r="C18" t="str">
        <f t="shared" si="1"/>
        <v>N.A.</v>
      </c>
      <c r="D18" s="2" t="s">
        <v>6</v>
      </c>
      <c r="G18" s="56">
        <v>6.6101968459396199E-2</v>
      </c>
      <c r="H18" s="56">
        <v>7.3227275196272368E-2</v>
      </c>
      <c r="I18" s="56">
        <v>8.2977116080132363E-2</v>
      </c>
      <c r="J18" s="56">
        <v>9.4440909000910844E-2</v>
      </c>
      <c r="K18" s="56">
        <v>5.4726824385454176E-2</v>
      </c>
      <c r="L18" s="56">
        <v>0.11652465341444318</v>
      </c>
      <c r="M18" s="56"/>
      <c r="N18" s="56">
        <v>0.2348459646603831</v>
      </c>
      <c r="O18" s="56">
        <v>0.27250112257175307</v>
      </c>
      <c r="P18" s="56">
        <v>0.29483869458892908</v>
      </c>
      <c r="Q18" s="56">
        <v>0.30440198301136401</v>
      </c>
      <c r="R18" s="56">
        <v>0.37292584272630402</v>
      </c>
      <c r="S18" s="56">
        <v>0.46226266995750609</v>
      </c>
      <c r="T18" s="56">
        <v>0.484392761354973</v>
      </c>
    </row>
    <row r="19" spans="1:23" x14ac:dyDescent="0.25">
      <c r="A19" s="2" t="str">
        <f>'Population Definitions'!B5</f>
        <v>Gen 65+</v>
      </c>
      <c r="B19" t="s">
        <v>32</v>
      </c>
      <c r="C19" t="str">
        <f t="shared" si="1"/>
        <v>N.A.</v>
      </c>
      <c r="D19" s="2" t="s">
        <v>6</v>
      </c>
      <c r="G19" s="56">
        <v>0.11073327459574211</v>
      </c>
      <c r="H19" s="56">
        <v>0.12261455220203976</v>
      </c>
      <c r="I19" s="56">
        <v>0.19993967650870759</v>
      </c>
      <c r="J19" s="56">
        <v>0.19590601327891088</v>
      </c>
      <c r="K19" s="56">
        <v>0.20243132686028631</v>
      </c>
      <c r="L19" s="56">
        <v>0.254160440122293</v>
      </c>
      <c r="M19" s="56">
        <v>0.28150864116277341</v>
      </c>
      <c r="N19" s="56">
        <v>0.38529139161735837</v>
      </c>
      <c r="O19" s="56">
        <v>0.37191809069928661</v>
      </c>
      <c r="P19" s="56">
        <v>0.44700234043864973</v>
      </c>
      <c r="Q19" s="56">
        <v>0.44799181203617544</v>
      </c>
      <c r="R19" s="56">
        <v>0.52053615820756494</v>
      </c>
      <c r="S19" s="56">
        <v>0.63150024872503185</v>
      </c>
      <c r="T19" s="56">
        <v>0.58048692339921704</v>
      </c>
    </row>
    <row r="20" spans="1:23" x14ac:dyDescent="0.25">
      <c r="A20" s="2" t="str">
        <f>'Population Definitions'!B6</f>
        <v>PLHIV 15-64</v>
      </c>
      <c r="B20" t="s">
        <v>32</v>
      </c>
      <c r="C20" t="str">
        <f t="shared" si="1"/>
        <v>N.A.</v>
      </c>
      <c r="D20" s="2" t="s">
        <v>6</v>
      </c>
      <c r="G20" s="56">
        <v>8.6863033089884634E-2</v>
      </c>
      <c r="H20" s="56">
        <v>9.606248400622508E-2</v>
      </c>
      <c r="I20" s="56">
        <v>0.10850104036709773</v>
      </c>
      <c r="J20" s="56">
        <v>0.12301423617924223</v>
      </c>
      <c r="K20" s="56">
        <v>0.19239018214056225</v>
      </c>
      <c r="L20" s="56">
        <v>0.18271512919788568</v>
      </c>
      <c r="M20" s="56">
        <v>0.26018501581876619</v>
      </c>
      <c r="N20" s="56">
        <v>0.30642800793495151</v>
      </c>
      <c r="O20" s="56">
        <v>0.39589659601380489</v>
      </c>
      <c r="P20" s="56">
        <v>0.41488415355412545</v>
      </c>
      <c r="Q20" s="56">
        <v>0.43287099520625838</v>
      </c>
      <c r="R20" s="56">
        <v>0.49791307438127175</v>
      </c>
      <c r="S20" s="56">
        <v>0.57026858168843897</v>
      </c>
      <c r="T20" s="56">
        <v>0.61713115124468687</v>
      </c>
    </row>
    <row r="21" spans="1:23" x14ac:dyDescent="0.25">
      <c r="A21" s="2" t="str">
        <f>'Population Definitions'!B7</f>
        <v>PLHIV 65+</v>
      </c>
      <c r="B21" t="s">
        <v>32</v>
      </c>
      <c r="C21" t="str">
        <f t="shared" si="1"/>
        <v>N.A.</v>
      </c>
      <c r="D21" s="2" t="s">
        <v>6</v>
      </c>
      <c r="G21" s="56">
        <v>9.23429191065952E-2</v>
      </c>
      <c r="H21" s="56">
        <v>0.10247837051680431</v>
      </c>
      <c r="I21" s="56">
        <v>0.16955896306341178</v>
      </c>
      <c r="J21" s="56">
        <v>0.16601103428336628</v>
      </c>
      <c r="K21" s="56">
        <v>0.17175328578252724</v>
      </c>
      <c r="L21" s="56">
        <v>0.33473866522849283</v>
      </c>
      <c r="M21" s="56">
        <v>0.33190005872681849</v>
      </c>
      <c r="N21" s="56">
        <v>0.50056265117613297</v>
      </c>
      <c r="O21" s="56">
        <v>0.4221271296359016</v>
      </c>
      <c r="P21" s="56">
        <v>0.53286986635389111</v>
      </c>
      <c r="Q21" s="56">
        <v>0.58094019613720538</v>
      </c>
      <c r="R21" s="56">
        <v>0.5898803172570779</v>
      </c>
      <c r="S21" s="56">
        <v>0.70820915980979282</v>
      </c>
      <c r="T21" s="56">
        <v>0.71240517046232521</v>
      </c>
    </row>
    <row r="22" spans="1:23" x14ac:dyDescent="0.25">
      <c r="A22" s="2" t="str">
        <f>'Population Definitions'!B8</f>
        <v>Prisoners</v>
      </c>
      <c r="B22" t="s">
        <v>32</v>
      </c>
      <c r="C22" t="str">
        <f t="shared" si="1"/>
        <v>N.A.</v>
      </c>
      <c r="D22" s="2" t="s">
        <v>6</v>
      </c>
      <c r="G22" s="56">
        <v>0.40662336696574208</v>
      </c>
      <c r="H22" s="56">
        <v>0.48521629432336555</v>
      </c>
      <c r="I22" s="56">
        <v>0.25889579348476555</v>
      </c>
      <c r="J22" s="56">
        <v>0.17869920531396966</v>
      </c>
      <c r="K22" s="56">
        <v>0.12449380127800547</v>
      </c>
      <c r="L22" s="56">
        <v>1</v>
      </c>
      <c r="M22" s="56">
        <v>0.13997971060778069</v>
      </c>
      <c r="N22" s="56">
        <v>0.11003165967846529</v>
      </c>
      <c r="O22" s="56">
        <v>0.17374041320635625</v>
      </c>
      <c r="P22" s="56">
        <v>0.24043444671429914</v>
      </c>
      <c r="Q22" s="56">
        <v>0.24775910562262915</v>
      </c>
      <c r="R22" s="56">
        <v>0.42555742107249594</v>
      </c>
      <c r="S22" s="56">
        <v>0.56151202376247489</v>
      </c>
      <c r="T22" s="56">
        <v>0.7616897826288469</v>
      </c>
    </row>
    <row r="23" spans="1:23" x14ac:dyDescent="0.25">
      <c r="A23" s="2" t="str">
        <f>'Population Definitions'!B9</f>
        <v>PLHIV Prisoners</v>
      </c>
      <c r="B23" t="s">
        <v>32</v>
      </c>
      <c r="C23" t="str">
        <f t="shared" si="1"/>
        <v>N.A.</v>
      </c>
      <c r="D23" s="2" t="s">
        <v>6</v>
      </c>
      <c r="G23" s="56">
        <v>0.20104717249325854</v>
      </c>
      <c r="H23" s="56">
        <v>0.25712366419014832</v>
      </c>
      <c r="I23" s="56">
        <v>0.11369557739854808</v>
      </c>
      <c r="J23" s="56">
        <v>7.3986524062980452E-2</v>
      </c>
      <c r="K23" s="56">
        <v>4.9624774732637933E-2</v>
      </c>
      <c r="L23" s="56">
        <v>2.5053031734081244E-2</v>
      </c>
      <c r="M23" s="56">
        <v>0.20486217268681883</v>
      </c>
      <c r="N23" s="56">
        <v>0.28501320299469823</v>
      </c>
      <c r="O23" s="56">
        <v>0.34973181183248125</v>
      </c>
      <c r="P23" s="56">
        <v>0.37291069380093</v>
      </c>
      <c r="Q23" s="56">
        <v>0.34197385653329748</v>
      </c>
      <c r="R23" s="56">
        <v>0.43538436193719554</v>
      </c>
      <c r="S23" s="56">
        <v>0.54993622114358809</v>
      </c>
      <c r="T23" s="56">
        <v>0.68841548052987123</v>
      </c>
    </row>
    <row r="24" spans="1:23" x14ac:dyDescent="0.25">
      <c r="A24" s="2" t="str">
        <f>'Population Definitions'!B10</f>
        <v>Health Care Workers</v>
      </c>
      <c r="B24" t="s">
        <v>32</v>
      </c>
      <c r="C24" t="str">
        <f t="shared" si="1"/>
        <v>N.A.</v>
      </c>
      <c r="D24" s="2" t="s">
        <v>6</v>
      </c>
      <c r="G24" s="56"/>
      <c r="H24" s="58"/>
      <c r="I24" s="58"/>
      <c r="J24" s="58"/>
      <c r="K24" s="58">
        <v>0</v>
      </c>
      <c r="L24" s="58">
        <v>0.16863905325443784</v>
      </c>
      <c r="M24" s="58">
        <v>0.16192253849743354</v>
      </c>
      <c r="N24" s="58">
        <v>0.20474967907573816</v>
      </c>
      <c r="O24" s="58">
        <v>0.2268585131894485</v>
      </c>
      <c r="P24" s="58">
        <v>0.24466834592779174</v>
      </c>
      <c r="Q24" s="58">
        <v>0.26549505727286993</v>
      </c>
      <c r="R24" s="58">
        <v>0.33001245330012452</v>
      </c>
      <c r="S24" s="58">
        <v>0.41555681496174557</v>
      </c>
      <c r="T24" s="58">
        <v>0.43710597418192731</v>
      </c>
    </row>
    <row r="25" spans="1:23" x14ac:dyDescent="0.25">
      <c r="A25" s="2" t="str">
        <f>'Population Definitions'!B11</f>
        <v>PLHIV Health Care Workers</v>
      </c>
      <c r="B25" t="s">
        <v>32</v>
      </c>
      <c r="C25" t="str">
        <f t="shared" si="1"/>
        <v>N.A.</v>
      </c>
      <c r="D25" s="2" t="s">
        <v>6</v>
      </c>
      <c r="G25" s="56"/>
      <c r="H25" s="58">
        <v>0</v>
      </c>
      <c r="I25" s="58"/>
      <c r="J25" s="58">
        <v>0</v>
      </c>
      <c r="K25" s="58">
        <v>0.33333333333333337</v>
      </c>
      <c r="L25" s="58">
        <v>0.25551839464882942</v>
      </c>
      <c r="M25" s="58">
        <v>0.3356751607525601</v>
      </c>
      <c r="N25" s="58">
        <v>0.34973846885401805</v>
      </c>
      <c r="O25" s="58">
        <v>0.4013574914455601</v>
      </c>
      <c r="P25" s="58">
        <v>0.41432801520307594</v>
      </c>
      <c r="Q25" s="58">
        <v>0.44545056867891508</v>
      </c>
      <c r="R25" s="58">
        <v>0.50514753194227413</v>
      </c>
      <c r="S25" s="58">
        <v>0.57234650166587342</v>
      </c>
      <c r="T25" s="58">
        <v>0.61788988502253961</v>
      </c>
    </row>
    <row r="26" spans="1:23" x14ac:dyDescent="0.25">
      <c r="A26" s="2" t="str">
        <f>'Population Definitions'!B12</f>
        <v>Miners</v>
      </c>
      <c r="B26" t="s">
        <v>32</v>
      </c>
      <c r="C26" t="str">
        <f t="shared" si="1"/>
        <v>N.A.</v>
      </c>
      <c r="D26" s="2" t="s">
        <v>6</v>
      </c>
      <c r="G26" s="56"/>
      <c r="H26" s="56"/>
      <c r="I26" s="56"/>
      <c r="J26" s="56"/>
      <c r="K26" s="56"/>
      <c r="L26" s="56"/>
      <c r="M26" s="56"/>
      <c r="N26" s="56"/>
      <c r="O26" s="56"/>
      <c r="P26" s="56"/>
      <c r="Q26" s="56"/>
      <c r="R26" s="56"/>
      <c r="S26" s="56"/>
      <c r="T26" s="57">
        <v>0.48399999999999999</v>
      </c>
    </row>
    <row r="27" spans="1:23" x14ac:dyDescent="0.25">
      <c r="A27" s="2" t="str">
        <f>'Population Definitions'!B13</f>
        <v>PLHIV Miners</v>
      </c>
      <c r="B27" t="s">
        <v>32</v>
      </c>
      <c r="C27" t="str">
        <f t="shared" si="1"/>
        <v>N.A.</v>
      </c>
      <c r="D27" s="2" t="s">
        <v>6</v>
      </c>
      <c r="G27" s="56"/>
      <c r="H27" s="56"/>
      <c r="I27" s="56"/>
      <c r="J27" s="56"/>
      <c r="K27" s="56"/>
      <c r="L27" s="56"/>
      <c r="M27" s="56"/>
      <c r="N27" s="56"/>
      <c r="O27" s="56"/>
      <c r="P27" s="56"/>
      <c r="Q27" s="56"/>
      <c r="R27" s="56"/>
      <c r="S27" s="56"/>
      <c r="T27" s="57">
        <v>0.61699999999999999</v>
      </c>
    </row>
    <row r="29" spans="1:23" x14ac:dyDescent="0.2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t="s">
        <v>32</v>
      </c>
      <c r="C30" t="str">
        <f t="shared" ref="C30:C41" si="2">IF(SUMPRODUCT(--(E30:W30&lt;&gt;""))=0,1,"N.A.")</f>
        <v>N.A.</v>
      </c>
      <c r="D30" s="2" t="s">
        <v>6</v>
      </c>
      <c r="E30" s="59"/>
      <c r="F30" s="59"/>
      <c r="G30" s="60"/>
      <c r="H30" s="60"/>
      <c r="I30" s="60"/>
      <c r="J30" s="60"/>
      <c r="K30" s="60"/>
      <c r="L30" s="60">
        <v>0.99947077238734572</v>
      </c>
      <c r="M30" s="60">
        <v>0.9987921444654867</v>
      </c>
      <c r="N30" s="60"/>
      <c r="O30" s="60">
        <v>0.99658105085574678</v>
      </c>
      <c r="P30" s="60">
        <v>0.9975878461299742</v>
      </c>
      <c r="Q30" s="60">
        <v>0.99606071635016802</v>
      </c>
      <c r="R30" s="60">
        <v>0.99648353209664964</v>
      </c>
      <c r="S30" s="60">
        <v>0.99704118352658933</v>
      </c>
      <c r="T30" s="60">
        <v>0.99686005506980335</v>
      </c>
    </row>
    <row r="31" spans="1:23" x14ac:dyDescent="0.25">
      <c r="A31" s="2" t="str">
        <f>'Population Definitions'!B3</f>
        <v>Gen 5-14</v>
      </c>
      <c r="B31" t="s">
        <v>32</v>
      </c>
      <c r="C31" t="str">
        <f t="shared" si="2"/>
        <v>N.A.</v>
      </c>
      <c r="D31" s="2" t="s">
        <v>6</v>
      </c>
      <c r="E31" s="59"/>
      <c r="F31" s="59"/>
      <c r="G31" s="60"/>
      <c r="H31" s="60"/>
      <c r="I31" s="60"/>
      <c r="J31" s="60"/>
      <c r="K31" s="60"/>
      <c r="L31" s="60">
        <v>0.99754899595059898</v>
      </c>
      <c r="M31" s="60">
        <v>0.99071409832180968</v>
      </c>
      <c r="N31" s="60">
        <v>0.99098868773517101</v>
      </c>
      <c r="O31" s="60">
        <v>0.99347558793696744</v>
      </c>
      <c r="P31" s="60">
        <v>0.99742850463648403</v>
      </c>
      <c r="Q31" s="60">
        <v>0.985547980960365</v>
      </c>
      <c r="R31" s="60">
        <v>0.9846583627596508</v>
      </c>
      <c r="S31" s="60">
        <v>0.97651159900528983</v>
      </c>
      <c r="T31" s="60">
        <v>0.96401820422869067</v>
      </c>
    </row>
    <row r="32" spans="1:23" x14ac:dyDescent="0.25">
      <c r="A32" s="2" t="str">
        <f>'Population Definitions'!B4</f>
        <v>Gen 15-64</v>
      </c>
      <c r="B32" t="s">
        <v>32</v>
      </c>
      <c r="C32" t="str">
        <f t="shared" si="2"/>
        <v>N.A.</v>
      </c>
      <c r="D32" s="2" t="s">
        <v>6</v>
      </c>
      <c r="E32" s="59"/>
      <c r="F32" s="59"/>
      <c r="G32" s="60"/>
      <c r="H32" s="60"/>
      <c r="I32" s="60"/>
      <c r="J32" s="60"/>
      <c r="K32" s="60"/>
      <c r="L32" s="60">
        <v>0.96126863564171106</v>
      </c>
      <c r="M32" s="60">
        <v>0.91082079156184814</v>
      </c>
      <c r="N32" s="60">
        <v>0.98930470707586993</v>
      </c>
      <c r="O32" s="60">
        <v>0.9983427166321126</v>
      </c>
      <c r="P32" s="60">
        <v>0.98758165742721316</v>
      </c>
      <c r="Q32" s="60">
        <v>0.98820914253509295</v>
      </c>
      <c r="R32" s="60">
        <v>0.98013842106523685</v>
      </c>
      <c r="S32" s="60">
        <v>0.9757197944225614</v>
      </c>
      <c r="T32" s="60">
        <v>0.9636867943047438</v>
      </c>
    </row>
    <row r="33" spans="1:23" x14ac:dyDescent="0.25">
      <c r="A33" s="2" t="str">
        <f>'Population Definitions'!B5</f>
        <v>Gen 65+</v>
      </c>
      <c r="B33" t="s">
        <v>32</v>
      </c>
      <c r="C33" t="str">
        <f t="shared" si="2"/>
        <v>N.A.</v>
      </c>
      <c r="D33" s="2" t="s">
        <v>6</v>
      </c>
      <c r="E33" s="59"/>
      <c r="F33" s="59"/>
      <c r="G33" s="60"/>
      <c r="H33" s="60"/>
      <c r="I33" s="60"/>
      <c r="J33" s="60"/>
      <c r="K33" s="60"/>
      <c r="L33" s="60"/>
      <c r="M33" s="60">
        <v>0.99569093532598985</v>
      </c>
      <c r="N33" s="60">
        <v>0.99074409354779513</v>
      </c>
      <c r="O33" s="60">
        <v>0.79848786913190151</v>
      </c>
      <c r="P33" s="60">
        <v>0.99793445178297191</v>
      </c>
      <c r="Q33" s="60">
        <v>0.99893015653424944</v>
      </c>
      <c r="R33" s="60">
        <v>0.97557054416748479</v>
      </c>
      <c r="S33" s="60">
        <v>0.97584326420986922</v>
      </c>
      <c r="T33" s="60">
        <v>0.9718425055041956</v>
      </c>
    </row>
    <row r="34" spans="1:23" x14ac:dyDescent="0.25">
      <c r="A34" s="2" t="str">
        <f>'Population Definitions'!B6</f>
        <v>PLHIV 15-64</v>
      </c>
      <c r="B34" t="s">
        <v>32</v>
      </c>
      <c r="C34" t="str">
        <f t="shared" si="2"/>
        <v>N.A.</v>
      </c>
      <c r="D34" s="2" t="s">
        <v>6</v>
      </c>
      <c r="E34" s="59"/>
      <c r="F34" s="59"/>
      <c r="G34" s="60"/>
      <c r="H34" s="60"/>
      <c r="I34" s="60"/>
      <c r="J34" s="60"/>
      <c r="K34" s="60"/>
      <c r="L34" s="60"/>
      <c r="M34" s="60">
        <v>0.99782406347036379</v>
      </c>
      <c r="N34" s="60">
        <v>0.98969401272113711</v>
      </c>
      <c r="O34" s="60">
        <v>0.9990427178938891</v>
      </c>
      <c r="P34" s="60">
        <v>0.98898954595292399</v>
      </c>
      <c r="Q34" s="60">
        <v>0.98663371350033047</v>
      </c>
      <c r="R34" s="60">
        <v>0.97031526908539956</v>
      </c>
      <c r="S34" s="60">
        <v>0.95442974168903294</v>
      </c>
      <c r="T34" s="60">
        <v>0.93306289353512106</v>
      </c>
    </row>
    <row r="35" spans="1:23" x14ac:dyDescent="0.25">
      <c r="A35" s="2" t="str">
        <f>'Population Definitions'!B7</f>
        <v>PLHIV 65+</v>
      </c>
      <c r="B35" t="s">
        <v>32</v>
      </c>
      <c r="C35" t="str">
        <f t="shared" si="2"/>
        <v>N.A.</v>
      </c>
      <c r="D35" s="2" t="s">
        <v>6</v>
      </c>
      <c r="E35" s="59"/>
      <c r="F35" s="59"/>
      <c r="G35" s="60"/>
      <c r="H35" s="60"/>
      <c r="I35" s="60"/>
      <c r="J35" s="60"/>
      <c r="K35" s="60"/>
      <c r="L35" s="60"/>
      <c r="M35" s="60">
        <v>0.99664293962509776</v>
      </c>
      <c r="N35" s="60"/>
      <c r="O35" s="60"/>
      <c r="P35" s="60">
        <v>0.9916557476018264</v>
      </c>
      <c r="Q35" s="60">
        <v>0.9917907624737109</v>
      </c>
      <c r="R35" s="60">
        <v>0.97875278869648363</v>
      </c>
      <c r="S35" s="60"/>
      <c r="T35" s="60">
        <v>0.97036668283150596</v>
      </c>
    </row>
    <row r="36" spans="1:23" x14ac:dyDescent="0.25">
      <c r="A36" s="2" t="str">
        <f>'Population Definitions'!B8</f>
        <v>Prisoners</v>
      </c>
      <c r="B36" t="s">
        <v>32</v>
      </c>
      <c r="C36" t="str">
        <f t="shared" si="2"/>
        <v>N.A.</v>
      </c>
      <c r="D36" s="2" t="s">
        <v>6</v>
      </c>
      <c r="E36" s="59"/>
      <c r="F36" s="59"/>
      <c r="G36" s="60"/>
      <c r="H36" s="60"/>
      <c r="I36" s="60"/>
      <c r="J36" s="60"/>
      <c r="K36" s="60"/>
      <c r="L36" s="60">
        <v>1</v>
      </c>
      <c r="M36" s="60">
        <v>1</v>
      </c>
      <c r="N36" s="60">
        <v>1</v>
      </c>
      <c r="O36" s="60">
        <v>1</v>
      </c>
      <c r="P36" s="60">
        <v>1</v>
      </c>
      <c r="Q36" s="60">
        <v>1</v>
      </c>
      <c r="R36" s="60">
        <v>1</v>
      </c>
      <c r="S36" s="60">
        <v>1</v>
      </c>
      <c r="T36" s="60">
        <v>1</v>
      </c>
    </row>
    <row r="37" spans="1:23" x14ac:dyDescent="0.25">
      <c r="A37" s="2" t="str">
        <f>'Population Definitions'!B9</f>
        <v>PLHIV Prisoners</v>
      </c>
      <c r="B37" t="s">
        <v>32</v>
      </c>
      <c r="C37" t="str">
        <f t="shared" si="2"/>
        <v>N.A.</v>
      </c>
      <c r="D37" s="2" t="s">
        <v>6</v>
      </c>
      <c r="E37" s="59"/>
      <c r="F37" s="59"/>
      <c r="G37" s="60"/>
      <c r="H37" s="60"/>
      <c r="I37" s="60"/>
      <c r="J37" s="60"/>
      <c r="K37" s="60"/>
      <c r="L37" s="60">
        <v>1</v>
      </c>
      <c r="M37" s="60">
        <v>1</v>
      </c>
      <c r="N37" s="60">
        <v>1</v>
      </c>
      <c r="O37" s="60">
        <v>1</v>
      </c>
      <c r="P37" s="60">
        <v>1</v>
      </c>
      <c r="Q37" s="60">
        <v>1</v>
      </c>
      <c r="R37" s="60">
        <v>1</v>
      </c>
      <c r="S37" s="60">
        <v>1</v>
      </c>
      <c r="T37" s="60">
        <v>1</v>
      </c>
    </row>
    <row r="38" spans="1:23" x14ac:dyDescent="0.25">
      <c r="A38" s="2" t="str">
        <f>'Population Definitions'!B10</f>
        <v>Health Care Workers</v>
      </c>
      <c r="B38" t="s">
        <v>32</v>
      </c>
      <c r="C38" t="str">
        <f t="shared" si="2"/>
        <v>N.A.</v>
      </c>
      <c r="D38" s="2" t="s">
        <v>6</v>
      </c>
      <c r="E38" s="59">
        <v>1</v>
      </c>
      <c r="F38" s="59"/>
      <c r="G38" s="60"/>
      <c r="H38" s="60"/>
      <c r="I38" s="60"/>
      <c r="J38" s="60"/>
      <c r="K38" s="60"/>
      <c r="L38" s="60"/>
      <c r="M38" s="60"/>
      <c r="N38" s="60"/>
      <c r="O38" s="60"/>
      <c r="P38" s="60"/>
      <c r="Q38" s="60"/>
      <c r="R38" s="60"/>
      <c r="S38" s="60"/>
      <c r="T38" s="60"/>
    </row>
    <row r="39" spans="1:23" x14ac:dyDescent="0.25">
      <c r="A39" s="2" t="str">
        <f>'Population Definitions'!B11</f>
        <v>PLHIV Health Care Workers</v>
      </c>
      <c r="B39" t="s">
        <v>32</v>
      </c>
      <c r="C39" t="str">
        <f t="shared" si="2"/>
        <v>N.A.</v>
      </c>
      <c r="D39" s="2" t="s">
        <v>6</v>
      </c>
      <c r="E39" s="59">
        <v>1</v>
      </c>
      <c r="F39" s="59"/>
      <c r="G39" s="60"/>
      <c r="H39" s="60"/>
      <c r="I39" s="60"/>
      <c r="J39" s="60"/>
      <c r="K39" s="60"/>
      <c r="L39" s="60"/>
      <c r="M39" s="60"/>
      <c r="N39" s="60"/>
      <c r="O39" s="60"/>
      <c r="P39" s="60"/>
      <c r="Q39" s="60"/>
      <c r="R39" s="60"/>
      <c r="S39" s="60"/>
      <c r="T39" s="60"/>
    </row>
    <row r="40" spans="1:23" x14ac:dyDescent="0.25">
      <c r="A40" s="2" t="str">
        <f>'Population Definitions'!B12</f>
        <v>Miners</v>
      </c>
      <c r="B40" t="s">
        <v>32</v>
      </c>
      <c r="C40" t="str">
        <f t="shared" si="2"/>
        <v>N.A.</v>
      </c>
      <c r="D40" s="2" t="s">
        <v>6</v>
      </c>
      <c r="E40" s="59"/>
      <c r="F40" s="59"/>
      <c r="G40" s="60"/>
      <c r="H40" s="60"/>
      <c r="I40" s="60"/>
      <c r="J40" s="60"/>
      <c r="K40" s="60"/>
      <c r="L40" s="60"/>
      <c r="M40" s="60"/>
      <c r="N40" s="60"/>
      <c r="O40" s="60"/>
      <c r="P40" s="60"/>
      <c r="Q40" s="60"/>
      <c r="R40" s="60"/>
      <c r="S40" s="60"/>
      <c r="T40" s="60">
        <v>0.96883310662908184</v>
      </c>
    </row>
    <row r="41" spans="1:23" x14ac:dyDescent="0.25">
      <c r="A41" s="2" t="str">
        <f>'Population Definitions'!B13</f>
        <v>PLHIV Miners</v>
      </c>
      <c r="B41" t="s">
        <v>32</v>
      </c>
      <c r="C41" t="str">
        <f t="shared" si="2"/>
        <v>N.A.</v>
      </c>
      <c r="D41" s="2" t="s">
        <v>6</v>
      </c>
      <c r="E41" s="59"/>
      <c r="F41" s="59"/>
      <c r="G41" s="60"/>
      <c r="H41" s="60"/>
      <c r="I41" s="60"/>
      <c r="J41" s="60"/>
      <c r="K41" s="60"/>
      <c r="L41" s="60"/>
      <c r="M41" s="60"/>
      <c r="N41" s="60"/>
      <c r="O41" s="60"/>
      <c r="P41" s="60"/>
      <c r="Q41" s="60"/>
      <c r="R41" s="60"/>
      <c r="S41" s="60"/>
      <c r="T41" s="60">
        <v>0.97666954459615196</v>
      </c>
    </row>
    <row r="43" spans="1:23" x14ac:dyDescent="0.2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t="s">
        <v>32</v>
      </c>
      <c r="C44" t="str">
        <f t="shared" ref="C44:C55" si="3">IF(SUMPRODUCT(--(E44:W44&lt;&gt;""))=0,1,"N.A.")</f>
        <v>N.A.</v>
      </c>
      <c r="D44" s="2" t="s">
        <v>6</v>
      </c>
      <c r="L44" s="61">
        <v>5.2922761265423936E-4</v>
      </c>
      <c r="M44" s="61">
        <v>6.0392776725667679E-4</v>
      </c>
      <c r="N44" s="61"/>
      <c r="O44" s="61">
        <v>3.4189491442531811E-3</v>
      </c>
      <c r="P44" s="61">
        <v>2.4121538700258142E-3</v>
      </c>
      <c r="Q44" s="61">
        <v>3.9392836498319383E-3</v>
      </c>
      <c r="R44" s="61">
        <v>3.5164679033504124E-3</v>
      </c>
      <c r="S44" s="61">
        <v>2.9588164734106353E-3</v>
      </c>
      <c r="T44" s="61">
        <v>3.1399449301966085E-3</v>
      </c>
    </row>
    <row r="45" spans="1:23" x14ac:dyDescent="0.25">
      <c r="A45" s="2" t="str">
        <f>'Population Definitions'!B3</f>
        <v>Gen 5-14</v>
      </c>
      <c r="B45" t="s">
        <v>32</v>
      </c>
      <c r="C45" t="str">
        <f t="shared" si="3"/>
        <v>N.A.</v>
      </c>
      <c r="D45" s="2" t="s">
        <v>6</v>
      </c>
      <c r="L45" s="61">
        <v>2.4510040494010194E-3</v>
      </c>
      <c r="M45" s="61">
        <v>9.2859016781902965E-3</v>
      </c>
      <c r="N45" s="61">
        <v>9.011312264829114E-3</v>
      </c>
      <c r="O45" s="61">
        <v>6.5244120630325465E-3</v>
      </c>
      <c r="P45" s="61">
        <v>2.5714953635159353E-3</v>
      </c>
      <c r="Q45" s="61">
        <v>1.445201903963505E-2</v>
      </c>
      <c r="R45" s="61">
        <v>1.5341637240349242E-2</v>
      </c>
      <c r="S45" s="61">
        <v>2.3488400994710223E-2</v>
      </c>
      <c r="T45" s="61">
        <v>3.5981795771309374E-2</v>
      </c>
    </row>
    <row r="46" spans="1:23" x14ac:dyDescent="0.25">
      <c r="A46" s="2" t="str">
        <f>'Population Definitions'!B4</f>
        <v>Gen 15-64</v>
      </c>
      <c r="B46" t="s">
        <v>32</v>
      </c>
      <c r="C46" t="str">
        <f t="shared" si="3"/>
        <v>N.A.</v>
      </c>
      <c r="D46" s="2" t="s">
        <v>6</v>
      </c>
      <c r="L46" s="61">
        <v>3.8233030129930339E-2</v>
      </c>
      <c r="M46" s="61">
        <v>8.6671758993048936E-2</v>
      </c>
      <c r="N46" s="61">
        <v>1.0695292924130136E-2</v>
      </c>
      <c r="O46" s="61"/>
      <c r="P46" s="61">
        <v>1.1798776496836952E-2</v>
      </c>
      <c r="Q46" s="61">
        <v>1.1304565492728184E-2</v>
      </c>
      <c r="R46" s="61">
        <v>1.8324743703583245E-2</v>
      </c>
      <c r="S46" s="61">
        <v>2.3668413192626601E-2</v>
      </c>
      <c r="T46" s="61">
        <v>3.5383741281257208E-2</v>
      </c>
    </row>
    <row r="47" spans="1:23" x14ac:dyDescent="0.25">
      <c r="A47" s="2" t="str">
        <f>'Population Definitions'!B5</f>
        <v>Gen 65+</v>
      </c>
      <c r="B47" t="s">
        <v>32</v>
      </c>
      <c r="C47" t="str">
        <f t="shared" si="3"/>
        <v>N.A.</v>
      </c>
      <c r="D47" s="2" t="s">
        <v>6</v>
      </c>
      <c r="L47" s="62"/>
      <c r="M47" s="61">
        <v>4.3090646740101147E-3</v>
      </c>
      <c r="N47" s="61">
        <v>9.2559064522048651E-3</v>
      </c>
      <c r="O47" s="61">
        <v>0.20151213086809847</v>
      </c>
      <c r="P47" s="61">
        <v>2.0655482170280595E-3</v>
      </c>
      <c r="Q47" s="61">
        <v>1.0698434657505419E-3</v>
      </c>
      <c r="R47" s="61">
        <v>2.4429455832515139E-2</v>
      </c>
      <c r="S47" s="61">
        <v>2.4156735790130814E-2</v>
      </c>
      <c r="T47" s="61">
        <v>2.8157494495804423E-2</v>
      </c>
    </row>
    <row r="48" spans="1:23" x14ac:dyDescent="0.25">
      <c r="A48" s="2" t="str">
        <f>'Population Definitions'!B6</f>
        <v>PLHIV 15-64</v>
      </c>
      <c r="B48" t="s">
        <v>32</v>
      </c>
      <c r="C48" t="str">
        <f t="shared" si="3"/>
        <v>N.A.</v>
      </c>
      <c r="D48" s="2" t="s">
        <v>6</v>
      </c>
      <c r="L48" s="62">
        <v>5.7339932213939805E-5</v>
      </c>
      <c r="M48" s="61">
        <v>1.7056033512808076E-3</v>
      </c>
      <c r="N48" s="61">
        <v>9.3721080583095782E-3</v>
      </c>
      <c r="O48" s="61">
        <v>2.0618383823927083E-4</v>
      </c>
      <c r="P48" s="61">
        <v>1.0294816974218177E-2</v>
      </c>
      <c r="Q48" s="61">
        <v>1.271141527938744E-2</v>
      </c>
      <c r="R48" s="61">
        <v>2.936073962412112E-2</v>
      </c>
      <c r="S48" s="61">
        <v>4.4676274627293462E-2</v>
      </c>
      <c r="T48" s="61">
        <v>6.4016430652093032E-2</v>
      </c>
    </row>
    <row r="49" spans="1:23" x14ac:dyDescent="0.25">
      <c r="A49" s="2" t="str">
        <f>'Population Definitions'!B7</f>
        <v>PLHIV 65+</v>
      </c>
      <c r="B49" t="s">
        <v>32</v>
      </c>
      <c r="C49" t="str">
        <f t="shared" si="3"/>
        <v>N.A.</v>
      </c>
      <c r="D49" s="2" t="s">
        <v>6</v>
      </c>
      <c r="L49" s="61"/>
      <c r="M49" s="61">
        <v>3.3570603749021781E-3</v>
      </c>
      <c r="N49" s="61"/>
      <c r="O49" s="61">
        <v>0.57722328932167566</v>
      </c>
      <c r="P49" s="61">
        <v>8.3442523981736173E-3</v>
      </c>
      <c r="Q49" s="61">
        <v>8.2092375262891055E-3</v>
      </c>
      <c r="R49" s="61">
        <v>2.1247211303516415E-2</v>
      </c>
      <c r="S49" s="61"/>
      <c r="T49" s="61">
        <v>2.9633317168494083E-2</v>
      </c>
    </row>
    <row r="50" spans="1:23" x14ac:dyDescent="0.25">
      <c r="A50" s="2" t="str">
        <f>'Population Definitions'!B8</f>
        <v>Prisoners</v>
      </c>
      <c r="B50" t="s">
        <v>32</v>
      </c>
      <c r="C50">
        <f t="shared" si="3"/>
        <v>1</v>
      </c>
      <c r="D50" s="2" t="s">
        <v>6</v>
      </c>
      <c r="L50" s="61"/>
      <c r="M50" s="61"/>
      <c r="N50" s="61"/>
      <c r="O50" s="61"/>
      <c r="P50" s="61"/>
      <c r="Q50" s="61"/>
      <c r="R50" s="61"/>
      <c r="S50" s="61"/>
      <c r="T50" s="61"/>
    </row>
    <row r="51" spans="1:23" x14ac:dyDescent="0.25">
      <c r="A51" s="2" t="str">
        <f>'Population Definitions'!B9</f>
        <v>PLHIV Prisoners</v>
      </c>
      <c r="B51" t="s">
        <v>32</v>
      </c>
      <c r="C51">
        <f t="shared" si="3"/>
        <v>1</v>
      </c>
      <c r="D51" s="2" t="s">
        <v>6</v>
      </c>
      <c r="L51" s="61"/>
      <c r="M51" s="61"/>
      <c r="N51" s="61"/>
      <c r="O51" s="61"/>
      <c r="P51" s="61"/>
      <c r="Q51" s="61"/>
      <c r="R51" s="61"/>
      <c r="S51" s="61"/>
      <c r="T51" s="61"/>
    </row>
    <row r="52" spans="1:23" x14ac:dyDescent="0.25">
      <c r="A52" s="2" t="str">
        <f>'Population Definitions'!B10</f>
        <v>Health Care Workers</v>
      </c>
      <c r="B52" t="s">
        <v>32</v>
      </c>
      <c r="C52">
        <f t="shared" si="3"/>
        <v>1</v>
      </c>
      <c r="D52" s="2" t="s">
        <v>6</v>
      </c>
      <c r="L52" s="61"/>
      <c r="M52" s="61"/>
      <c r="N52" s="61"/>
      <c r="O52" s="61"/>
      <c r="P52" s="61"/>
      <c r="Q52" s="61"/>
      <c r="R52" s="61"/>
      <c r="S52" s="61"/>
      <c r="T52" s="61"/>
    </row>
    <row r="53" spans="1:23" x14ac:dyDescent="0.25">
      <c r="A53" s="2" t="str">
        <f>'Population Definitions'!B11</f>
        <v>PLHIV Health Care Workers</v>
      </c>
      <c r="B53" t="s">
        <v>32</v>
      </c>
      <c r="C53">
        <f t="shared" si="3"/>
        <v>1</v>
      </c>
      <c r="D53" s="2" t="s">
        <v>6</v>
      </c>
      <c r="L53" s="61"/>
      <c r="M53" s="61"/>
      <c r="N53" s="61"/>
      <c r="O53" s="61"/>
      <c r="P53" s="61"/>
      <c r="Q53" s="61"/>
      <c r="R53" s="61"/>
      <c r="S53" s="61"/>
      <c r="T53" s="61"/>
    </row>
    <row r="54" spans="1:23" x14ac:dyDescent="0.25">
      <c r="A54" s="2" t="str">
        <f>'Population Definitions'!B12</f>
        <v>Miners</v>
      </c>
      <c r="B54" t="s">
        <v>32</v>
      </c>
      <c r="C54" t="str">
        <f t="shared" si="3"/>
        <v>N.A.</v>
      </c>
      <c r="D54" s="2" t="s">
        <v>6</v>
      </c>
      <c r="L54" s="61"/>
      <c r="M54" s="61"/>
      <c r="N54" s="61"/>
      <c r="O54" s="61"/>
      <c r="P54" s="61"/>
      <c r="Q54" s="61"/>
      <c r="R54" s="61"/>
      <c r="S54" s="61"/>
      <c r="T54" s="61">
        <v>2.8622657177373792E-2</v>
      </c>
    </row>
    <row r="55" spans="1:23" x14ac:dyDescent="0.25">
      <c r="A55" s="2" t="str">
        <f>'Population Definitions'!B13</f>
        <v>PLHIV Miners</v>
      </c>
      <c r="B55" t="s">
        <v>32</v>
      </c>
      <c r="C55" t="str">
        <f t="shared" si="3"/>
        <v>N.A.</v>
      </c>
      <c r="D55" s="2" t="s">
        <v>6</v>
      </c>
      <c r="L55" s="61"/>
      <c r="M55" s="61"/>
      <c r="N55" s="61"/>
      <c r="O55" s="61"/>
      <c r="P55" s="61"/>
      <c r="Q55" s="61"/>
      <c r="R55" s="61"/>
      <c r="S55" s="61"/>
      <c r="T55" s="61">
        <v>2.1425928432105449E-2</v>
      </c>
    </row>
    <row r="57" spans="1:23" x14ac:dyDescent="0.2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t="s">
        <v>32</v>
      </c>
      <c r="C58" t="str">
        <f t="shared" ref="C58:C69" si="4">IF(SUMPRODUCT(--(E58:W58&lt;&gt;""))=0,1,"N.A.")</f>
        <v>N.A.</v>
      </c>
      <c r="D58" s="2" t="s">
        <v>6</v>
      </c>
      <c r="L58" s="63"/>
      <c r="M58" s="63">
        <v>6.0392776725667679E-4</v>
      </c>
      <c r="N58" s="63"/>
      <c r="O58" s="63"/>
      <c r="P58" s="63"/>
      <c r="Q58" s="63"/>
      <c r="R58" s="63"/>
      <c r="S58" s="63"/>
      <c r="T58" s="63"/>
    </row>
    <row r="59" spans="1:23" x14ac:dyDescent="0.25">
      <c r="A59" s="2" t="str">
        <f>'Population Definitions'!B3</f>
        <v>Gen 5-14</v>
      </c>
      <c r="B59" t="s">
        <v>32</v>
      </c>
      <c r="C59">
        <f t="shared" si="4"/>
        <v>1</v>
      </c>
      <c r="D59" s="2" t="s">
        <v>6</v>
      </c>
      <c r="L59" s="63"/>
      <c r="M59" s="63"/>
      <c r="N59" s="63"/>
      <c r="O59" s="63"/>
      <c r="P59" s="63"/>
      <c r="Q59" s="63"/>
      <c r="R59" s="63"/>
      <c r="S59" s="63"/>
      <c r="T59" s="63"/>
    </row>
    <row r="60" spans="1:23" x14ac:dyDescent="0.25">
      <c r="A60" s="2" t="str">
        <f>'Population Definitions'!B4</f>
        <v>Gen 15-64</v>
      </c>
      <c r="B60" t="s">
        <v>32</v>
      </c>
      <c r="C60" t="str">
        <f t="shared" si="4"/>
        <v>N.A.</v>
      </c>
      <c r="D60" s="2" t="s">
        <v>6</v>
      </c>
      <c r="L60" s="64">
        <v>4.9833422835870078E-4</v>
      </c>
      <c r="M60" s="63">
        <v>2.507449445102769E-3</v>
      </c>
      <c r="N60" s="63">
        <v>0</v>
      </c>
      <c r="O60" s="63">
        <v>1.6572833678873467E-3</v>
      </c>
      <c r="P60" s="63">
        <v>6.1956607594982672E-4</v>
      </c>
      <c r="Q60" s="63">
        <v>4.8629197217890896E-4</v>
      </c>
      <c r="R60" s="63">
        <v>1.5368352311799637E-3</v>
      </c>
      <c r="S60" s="63">
        <v>6.1179238481197113E-4</v>
      </c>
      <c r="T60" s="63">
        <v>9.2946441399893633E-4</v>
      </c>
    </row>
    <row r="61" spans="1:23" x14ac:dyDescent="0.25">
      <c r="A61" s="2" t="str">
        <f>'Population Definitions'!B5</f>
        <v>Gen 65+</v>
      </c>
      <c r="B61" t="s">
        <v>32</v>
      </c>
      <c r="C61">
        <f t="shared" si="4"/>
        <v>1</v>
      </c>
      <c r="D61" s="2" t="s">
        <v>6</v>
      </c>
      <c r="L61" s="63"/>
      <c r="M61" s="63"/>
      <c r="N61" s="63"/>
      <c r="O61" s="63"/>
      <c r="P61" s="63"/>
      <c r="Q61" s="63"/>
      <c r="R61" s="63"/>
      <c r="S61" s="63"/>
      <c r="T61" s="63"/>
    </row>
    <row r="62" spans="1:23" x14ac:dyDescent="0.25">
      <c r="A62" s="2" t="str">
        <f>'Population Definitions'!B6</f>
        <v>PLHIV 15-64</v>
      </c>
      <c r="B62" t="s">
        <v>32</v>
      </c>
      <c r="C62" t="str">
        <f t="shared" si="4"/>
        <v>N.A.</v>
      </c>
      <c r="D62" s="2" t="s">
        <v>6</v>
      </c>
      <c r="L62" s="64">
        <v>3.4673320173710174E-4</v>
      </c>
      <c r="M62" s="63">
        <v>4.7033317835537916E-4</v>
      </c>
      <c r="N62" s="63">
        <v>9.3387922055332645E-4</v>
      </c>
      <c r="O62" s="63">
        <v>7.5109826787162957E-4</v>
      </c>
      <c r="P62" s="63">
        <v>7.1563707285781004E-4</v>
      </c>
      <c r="Q62" s="63">
        <v>6.5487122028202386E-4</v>
      </c>
      <c r="R62" s="63">
        <v>3.239912904793915E-4</v>
      </c>
      <c r="S62" s="63">
        <v>8.939836836736098E-4</v>
      </c>
      <c r="T62" s="63">
        <v>2.9206758127859811E-3</v>
      </c>
    </row>
    <row r="63" spans="1:23" x14ac:dyDescent="0.25">
      <c r="A63" s="2" t="str">
        <f>'Population Definitions'!B7</f>
        <v>PLHIV 65+</v>
      </c>
      <c r="B63" t="s">
        <v>32</v>
      </c>
      <c r="C63">
        <f t="shared" si="4"/>
        <v>1</v>
      </c>
      <c r="D63" s="2" t="s">
        <v>6</v>
      </c>
      <c r="L63" s="63"/>
      <c r="M63" s="63"/>
      <c r="N63" s="63"/>
      <c r="O63" s="63"/>
      <c r="P63" s="63"/>
      <c r="Q63" s="63"/>
      <c r="R63" s="63"/>
      <c r="S63" s="63"/>
      <c r="T63" s="63"/>
    </row>
    <row r="64" spans="1:23" x14ac:dyDescent="0.25">
      <c r="A64" s="2" t="str">
        <f>'Population Definitions'!B8</f>
        <v>Prisoners</v>
      </c>
      <c r="B64" t="s">
        <v>32</v>
      </c>
      <c r="C64">
        <f t="shared" si="4"/>
        <v>1</v>
      </c>
      <c r="D64" s="2" t="s">
        <v>6</v>
      </c>
      <c r="L64" s="63"/>
      <c r="M64" s="63"/>
      <c r="N64" s="63"/>
      <c r="O64" s="63"/>
      <c r="P64" s="63"/>
      <c r="Q64" s="63"/>
      <c r="R64" s="63"/>
      <c r="S64" s="63"/>
      <c r="T64" s="63"/>
    </row>
    <row r="65" spans="1:23" x14ac:dyDescent="0.25">
      <c r="A65" s="2" t="str">
        <f>'Population Definitions'!B9</f>
        <v>PLHIV Prisoners</v>
      </c>
      <c r="B65" t="s">
        <v>32</v>
      </c>
      <c r="C65">
        <f t="shared" si="4"/>
        <v>1</v>
      </c>
      <c r="D65" s="2" t="s">
        <v>6</v>
      </c>
      <c r="L65" s="63"/>
      <c r="M65" s="63"/>
      <c r="N65" s="63"/>
      <c r="O65" s="63"/>
      <c r="P65" s="63"/>
      <c r="Q65" s="63"/>
      <c r="R65" s="63"/>
      <c r="S65" s="63"/>
      <c r="T65" s="63"/>
    </row>
    <row r="66" spans="1:23" x14ac:dyDescent="0.25">
      <c r="A66" s="2" t="str">
        <f>'Population Definitions'!B10</f>
        <v>Health Care Workers</v>
      </c>
      <c r="B66" t="s">
        <v>32</v>
      </c>
      <c r="C66">
        <f t="shared" si="4"/>
        <v>1</v>
      </c>
      <c r="D66" s="2" t="s">
        <v>6</v>
      </c>
      <c r="L66" s="63"/>
      <c r="M66" s="63"/>
      <c r="N66" s="63"/>
      <c r="O66" s="63"/>
      <c r="P66" s="63"/>
      <c r="Q66" s="63"/>
      <c r="R66" s="63"/>
      <c r="S66" s="63"/>
      <c r="T66" s="63"/>
    </row>
    <row r="67" spans="1:23" x14ac:dyDescent="0.25">
      <c r="A67" s="2" t="str">
        <f>'Population Definitions'!B11</f>
        <v>PLHIV Health Care Workers</v>
      </c>
      <c r="B67" t="s">
        <v>32</v>
      </c>
      <c r="C67">
        <f t="shared" si="4"/>
        <v>1</v>
      </c>
      <c r="D67" s="2" t="s">
        <v>6</v>
      </c>
      <c r="L67" s="63"/>
      <c r="M67" s="63"/>
      <c r="N67" s="63"/>
      <c r="O67" s="63"/>
      <c r="P67" s="63"/>
      <c r="Q67" s="63"/>
      <c r="R67" s="63"/>
      <c r="S67" s="63"/>
      <c r="T67" s="63"/>
    </row>
    <row r="68" spans="1:23" x14ac:dyDescent="0.25">
      <c r="A68" s="2" t="str">
        <f>'Population Definitions'!B12</f>
        <v>Miners</v>
      </c>
      <c r="B68" t="s">
        <v>32</v>
      </c>
      <c r="C68" t="str">
        <f t="shared" si="4"/>
        <v>N.A.</v>
      </c>
      <c r="D68" s="2" t="s">
        <v>6</v>
      </c>
      <c r="L68" s="63"/>
      <c r="M68" s="63"/>
      <c r="N68" s="63"/>
      <c r="O68" s="63"/>
      <c r="P68" s="63"/>
      <c r="Q68" s="63"/>
      <c r="R68" s="63"/>
      <c r="S68" s="63"/>
      <c r="T68" s="63">
        <v>2.5442361935443373E-3</v>
      </c>
    </row>
    <row r="69" spans="1:23" x14ac:dyDescent="0.25">
      <c r="A69" s="2" t="str">
        <f>'Population Definitions'!B13</f>
        <v>PLHIV Miners</v>
      </c>
      <c r="B69" t="s">
        <v>32</v>
      </c>
      <c r="C69" t="str">
        <f t="shared" si="4"/>
        <v>N.A.</v>
      </c>
      <c r="D69" s="2" t="s">
        <v>6</v>
      </c>
      <c r="L69" s="63"/>
      <c r="M69" s="63"/>
      <c r="N69" s="63"/>
      <c r="O69" s="63"/>
      <c r="P69" s="63"/>
      <c r="Q69" s="63"/>
      <c r="R69" s="63"/>
      <c r="S69" s="63"/>
      <c r="T69" s="63">
        <v>1.9045269717427066E-3</v>
      </c>
    </row>
    <row r="71" spans="1:23" x14ac:dyDescent="0.2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2" t="str">
        <f>'Population Definitions'!B2</f>
        <v>Gen 0-4</v>
      </c>
      <c r="B72" t="s">
        <v>32</v>
      </c>
      <c r="C72" t="str">
        <f t="shared" ref="C72:C83" si="5">IF(SUMPRODUCT(--(E72:W72&lt;&gt;""))=0,1,"N.A.")</f>
        <v>N.A.</v>
      </c>
      <c r="D72" s="2" t="s">
        <v>6</v>
      </c>
      <c r="E72" s="65"/>
      <c r="F72" s="65"/>
      <c r="G72" s="67"/>
      <c r="H72" s="67"/>
      <c r="I72" s="67"/>
      <c r="J72" s="67"/>
      <c r="K72" s="67"/>
      <c r="L72" s="66">
        <v>0.99508223077577806</v>
      </c>
      <c r="M72" s="66">
        <v>0.99738239634612691</v>
      </c>
      <c r="N72" s="66"/>
      <c r="O72" s="66">
        <v>0.99833048988044359</v>
      </c>
      <c r="P72" s="66">
        <v>0.99658621309217221</v>
      </c>
      <c r="Q72" s="66">
        <v>0.99926269644731891</v>
      </c>
      <c r="R72" s="66">
        <v>0.99789209663991685</v>
      </c>
      <c r="S72" s="66">
        <v>0.9989020966985751</v>
      </c>
      <c r="T72" s="66">
        <v>0.99551025733516507</v>
      </c>
    </row>
    <row r="73" spans="1:23" x14ac:dyDescent="0.25">
      <c r="A73" s="2" t="str">
        <f>'Population Definitions'!B3</f>
        <v>Gen 5-14</v>
      </c>
      <c r="B73" t="s">
        <v>32</v>
      </c>
      <c r="C73" t="str">
        <f t="shared" si="5"/>
        <v>N.A.</v>
      </c>
      <c r="D73" s="2" t="s">
        <v>6</v>
      </c>
      <c r="E73" s="65"/>
      <c r="F73" s="65"/>
      <c r="G73" s="67"/>
      <c r="H73" s="67"/>
      <c r="I73" s="67"/>
      <c r="J73" s="67"/>
      <c r="K73" s="67"/>
      <c r="L73" s="66">
        <v>0.97732128746109659</v>
      </c>
      <c r="M73" s="66">
        <v>0.99611604492019556</v>
      </c>
      <c r="N73" s="66">
        <v>0.99251159128685162</v>
      </c>
      <c r="O73" s="66">
        <v>0.99626394281136377</v>
      </c>
      <c r="P73" s="66">
        <v>0.99268779082650127</v>
      </c>
      <c r="Q73" s="66">
        <v>0.99724061306928136</v>
      </c>
      <c r="R73" s="66">
        <v>0.99588902339600271</v>
      </c>
      <c r="S73" s="66">
        <v>0.98744119874621927</v>
      </c>
      <c r="T73" s="66">
        <v>0.98957290722183622</v>
      </c>
    </row>
    <row r="74" spans="1:23" x14ac:dyDescent="0.25">
      <c r="A74" s="2" t="str">
        <f>'Population Definitions'!B4</f>
        <v>Gen 15-64</v>
      </c>
      <c r="B74" t="s">
        <v>32</v>
      </c>
      <c r="C74" t="str">
        <f t="shared" si="5"/>
        <v>N.A.</v>
      </c>
      <c r="D74" s="2" t="s">
        <v>6</v>
      </c>
      <c r="E74" s="65"/>
      <c r="F74" s="65"/>
      <c r="G74" s="67"/>
      <c r="H74" s="67"/>
      <c r="I74" s="67"/>
      <c r="J74" s="67"/>
      <c r="K74" s="67"/>
      <c r="L74" s="66">
        <v>0.94210030442039283</v>
      </c>
      <c r="M74" s="66">
        <v>0.99247192227860381</v>
      </c>
      <c r="N74" s="66">
        <v>0.91657817931275676</v>
      </c>
      <c r="O74" s="66">
        <v>0.9952667488994843</v>
      </c>
      <c r="P74" s="66">
        <v>0.98677653353977746</v>
      </c>
      <c r="Q74" s="66">
        <v>0.98692880324734911</v>
      </c>
      <c r="R74" s="66">
        <v>0.9864616846168196</v>
      </c>
      <c r="S74" s="66">
        <v>0.98189222587549796</v>
      </c>
      <c r="T74" s="66">
        <v>0.974909342873439</v>
      </c>
    </row>
    <row r="75" spans="1:23" x14ac:dyDescent="0.25">
      <c r="A75" s="2" t="str">
        <f>'Population Definitions'!B5</f>
        <v>Gen 65+</v>
      </c>
      <c r="B75" t="s">
        <v>32</v>
      </c>
      <c r="C75" t="str">
        <f t="shared" si="5"/>
        <v>N.A.</v>
      </c>
      <c r="D75" s="2" t="s">
        <v>6</v>
      </c>
      <c r="E75" s="65"/>
      <c r="F75" s="65"/>
      <c r="G75" s="67"/>
      <c r="H75" s="67"/>
      <c r="I75" s="67"/>
      <c r="J75" s="67"/>
      <c r="K75" s="67"/>
      <c r="L75" s="66"/>
      <c r="M75" s="66">
        <v>0.97429754403504387</v>
      </c>
      <c r="N75" s="66">
        <v>0.99586090387304627</v>
      </c>
      <c r="O75" s="66">
        <v>0.88329026359380713</v>
      </c>
      <c r="P75" s="66">
        <v>0.99313708463942052</v>
      </c>
      <c r="Q75" s="66">
        <v>0.99813084858298307</v>
      </c>
      <c r="R75" s="66">
        <v>0.9820903425813684</v>
      </c>
      <c r="S75" s="66">
        <v>0.99194503099269171</v>
      </c>
      <c r="T75" s="66">
        <v>0.98616255261742924</v>
      </c>
    </row>
    <row r="76" spans="1:23" x14ac:dyDescent="0.25">
      <c r="A76" s="2" t="str">
        <f>'Population Definitions'!B6</f>
        <v>PLHIV 15-64</v>
      </c>
      <c r="B76" t="s">
        <v>32</v>
      </c>
      <c r="C76" t="str">
        <f t="shared" si="5"/>
        <v>N.A.</v>
      </c>
      <c r="D76" s="2" t="s">
        <v>6</v>
      </c>
      <c r="E76" s="65"/>
      <c r="F76" s="65"/>
      <c r="G76" s="67"/>
      <c r="H76" s="67"/>
      <c r="I76" s="67"/>
      <c r="J76" s="67"/>
      <c r="K76" s="67"/>
      <c r="L76" s="66">
        <v>0.98140785759070248</v>
      </c>
      <c r="M76" s="66">
        <v>0.98827793532284569</v>
      </c>
      <c r="N76" s="66">
        <v>0.99938998402686385</v>
      </c>
      <c r="O76" s="66">
        <v>0.99896979260715302</v>
      </c>
      <c r="P76" s="66">
        <v>0.98747996683261841</v>
      </c>
      <c r="Q76" s="66">
        <v>0.99160877098659128</v>
      </c>
      <c r="R76" s="66">
        <v>0.98135258084056876</v>
      </c>
      <c r="S76" s="66">
        <v>0.97689352112854067</v>
      </c>
      <c r="T76" s="66">
        <v>0.96806809001841299</v>
      </c>
    </row>
    <row r="77" spans="1:23" x14ac:dyDescent="0.25">
      <c r="A77" s="2" t="str">
        <f>'Population Definitions'!B7</f>
        <v>PLHIV 65+</v>
      </c>
      <c r="B77" t="s">
        <v>32</v>
      </c>
      <c r="C77" t="str">
        <f t="shared" si="5"/>
        <v>N.A.</v>
      </c>
      <c r="D77" s="2" t="s">
        <v>6</v>
      </c>
      <c r="E77" s="65"/>
      <c r="F77" s="65"/>
      <c r="G77" s="67"/>
      <c r="H77" s="67"/>
      <c r="I77" s="67"/>
      <c r="J77" s="67"/>
      <c r="K77" s="67"/>
      <c r="L77" s="66"/>
      <c r="M77" s="66"/>
      <c r="N77" s="66">
        <v>0.98836672599015929</v>
      </c>
      <c r="O77" s="66">
        <v>0.51710816825631123</v>
      </c>
      <c r="P77" s="66"/>
      <c r="Q77" s="66">
        <v>0.99407828638730089</v>
      </c>
      <c r="R77" s="66"/>
      <c r="S77" s="66">
        <v>0.98411853893829937</v>
      </c>
      <c r="T77" s="66">
        <v>0.98684087641644147</v>
      </c>
    </row>
    <row r="78" spans="1:23" x14ac:dyDescent="0.25">
      <c r="A78" s="2" t="str">
        <f>'Population Definitions'!B8</f>
        <v>Prisoners</v>
      </c>
      <c r="B78" t="s">
        <v>32</v>
      </c>
      <c r="C78" t="str">
        <f t="shared" si="5"/>
        <v>N.A.</v>
      </c>
      <c r="D78" s="2" t="s">
        <v>6</v>
      </c>
      <c r="E78" s="65"/>
      <c r="F78" s="65"/>
      <c r="G78" s="67"/>
      <c r="H78" s="67"/>
      <c r="I78" s="67"/>
      <c r="J78" s="67"/>
      <c r="K78" s="67"/>
      <c r="L78" s="66">
        <v>1</v>
      </c>
      <c r="M78" s="66">
        <v>1</v>
      </c>
      <c r="N78" s="66">
        <v>1</v>
      </c>
      <c r="O78" s="66">
        <v>1</v>
      </c>
      <c r="P78" s="66">
        <v>1</v>
      </c>
      <c r="Q78" s="66">
        <v>1</v>
      </c>
      <c r="R78" s="66">
        <v>1</v>
      </c>
      <c r="S78" s="66">
        <v>1</v>
      </c>
      <c r="T78" s="66">
        <v>1</v>
      </c>
    </row>
    <row r="79" spans="1:23" x14ac:dyDescent="0.25">
      <c r="A79" s="2" t="str">
        <f>'Population Definitions'!B9</f>
        <v>PLHIV Prisoners</v>
      </c>
      <c r="B79" t="s">
        <v>32</v>
      </c>
      <c r="C79" t="str">
        <f t="shared" si="5"/>
        <v>N.A.</v>
      </c>
      <c r="D79" s="2" t="s">
        <v>6</v>
      </c>
      <c r="E79" s="65"/>
      <c r="F79" s="65"/>
      <c r="G79" s="67"/>
      <c r="H79" s="67"/>
      <c r="I79" s="67"/>
      <c r="J79" s="67"/>
      <c r="K79" s="67"/>
      <c r="L79" s="66">
        <v>1</v>
      </c>
      <c r="M79" s="66">
        <v>1</v>
      </c>
      <c r="N79" s="66">
        <v>1</v>
      </c>
      <c r="O79" s="66">
        <v>1</v>
      </c>
      <c r="P79" s="66">
        <v>1</v>
      </c>
      <c r="Q79" s="66">
        <v>1</v>
      </c>
      <c r="R79" s="66">
        <v>1</v>
      </c>
      <c r="S79" s="66">
        <v>1</v>
      </c>
      <c r="T79" s="66">
        <v>1</v>
      </c>
    </row>
    <row r="80" spans="1:23" x14ac:dyDescent="0.25">
      <c r="A80" s="2" t="str">
        <f>'Population Definitions'!B10</f>
        <v>Health Care Workers</v>
      </c>
      <c r="B80" t="s">
        <v>32</v>
      </c>
      <c r="C80" t="str">
        <f t="shared" si="5"/>
        <v>N.A.</v>
      </c>
      <c r="D80" s="2" t="s">
        <v>6</v>
      </c>
      <c r="E80" s="65">
        <v>1</v>
      </c>
      <c r="F80" s="65"/>
      <c r="G80" s="66"/>
      <c r="H80" s="66"/>
      <c r="I80" s="66"/>
      <c r="J80" s="66"/>
      <c r="K80" s="66"/>
      <c r="L80" s="66"/>
      <c r="M80" s="66"/>
      <c r="N80" s="66"/>
      <c r="O80" s="66"/>
      <c r="P80" s="66"/>
      <c r="Q80" s="66"/>
      <c r="R80" s="66"/>
      <c r="S80" s="66"/>
      <c r="T80" s="66"/>
    </row>
    <row r="81" spans="1:23" x14ac:dyDescent="0.25">
      <c r="A81" s="2" t="str">
        <f>'Population Definitions'!B11</f>
        <v>PLHIV Health Care Workers</v>
      </c>
      <c r="B81" t="s">
        <v>32</v>
      </c>
      <c r="C81" t="str">
        <f t="shared" si="5"/>
        <v>N.A.</v>
      </c>
      <c r="D81" s="2" t="s">
        <v>6</v>
      </c>
      <c r="E81" s="65">
        <v>1</v>
      </c>
      <c r="F81" s="65"/>
      <c r="G81" s="66"/>
      <c r="H81" s="66"/>
      <c r="I81" s="66"/>
      <c r="J81" s="66"/>
      <c r="K81" s="66"/>
      <c r="L81" s="66"/>
      <c r="M81" s="66"/>
      <c r="N81" s="66"/>
      <c r="O81" s="66"/>
      <c r="P81" s="66"/>
      <c r="Q81" s="66"/>
      <c r="R81" s="66"/>
      <c r="S81" s="66"/>
      <c r="T81" s="66"/>
    </row>
    <row r="82" spans="1:23" x14ac:dyDescent="0.25">
      <c r="A82" s="2" t="str">
        <f>'Population Definitions'!B12</f>
        <v>Miners</v>
      </c>
      <c r="B82" t="s">
        <v>32</v>
      </c>
      <c r="C82" t="str">
        <f t="shared" si="5"/>
        <v>N.A.</v>
      </c>
      <c r="D82" s="2" t="s">
        <v>6</v>
      </c>
      <c r="E82" s="65"/>
      <c r="F82" s="65"/>
      <c r="G82" s="66"/>
      <c r="H82" s="66"/>
      <c r="I82" s="66"/>
      <c r="J82" s="66"/>
      <c r="K82" s="66"/>
      <c r="L82" s="66"/>
      <c r="M82" s="66"/>
      <c r="N82" s="66"/>
      <c r="O82" s="66"/>
      <c r="P82" s="66"/>
      <c r="Q82" s="66"/>
      <c r="R82" s="66"/>
      <c r="S82" s="66"/>
      <c r="T82" s="66">
        <v>0.96883310662908195</v>
      </c>
    </row>
    <row r="83" spans="1:23" x14ac:dyDescent="0.25">
      <c r="A83" s="2" t="str">
        <f>'Population Definitions'!B13</f>
        <v>PLHIV Miners</v>
      </c>
      <c r="B83" t="s">
        <v>32</v>
      </c>
      <c r="C83" t="str">
        <f t="shared" si="5"/>
        <v>N.A.</v>
      </c>
      <c r="D83" s="2" t="s">
        <v>6</v>
      </c>
      <c r="E83" s="65"/>
      <c r="F83" s="65"/>
      <c r="G83" s="66"/>
      <c r="H83" s="66"/>
      <c r="I83" s="66"/>
      <c r="J83" s="66"/>
      <c r="K83" s="66"/>
      <c r="L83" s="66"/>
      <c r="M83" s="66"/>
      <c r="N83" s="66"/>
      <c r="O83" s="66"/>
      <c r="P83" s="66"/>
      <c r="Q83" s="66"/>
      <c r="R83" s="66"/>
      <c r="S83" s="66"/>
      <c r="T83" s="66">
        <v>0.97666954459615196</v>
      </c>
    </row>
    <row r="85" spans="1:23" x14ac:dyDescent="0.2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2" t="str">
        <f>'Population Definitions'!B2</f>
        <v>Gen 0-4</v>
      </c>
      <c r="B86" t="s">
        <v>32</v>
      </c>
      <c r="C86" t="str">
        <f t="shared" ref="C86:C97" si="6">IF(SUMPRODUCT(--(E86:W86&lt;&gt;""))=0,1,"N.A.")</f>
        <v>N.A.</v>
      </c>
      <c r="D86" s="2" t="s">
        <v>6</v>
      </c>
      <c r="L86" s="68">
        <v>4.9177692242219047E-3</v>
      </c>
      <c r="M86" s="68">
        <v>2.6176036538730842E-3</v>
      </c>
      <c r="N86" s="68">
        <v>3.7318714691991919E-4</v>
      </c>
      <c r="O86" s="68">
        <v>1.6695101195564786E-3</v>
      </c>
      <c r="P86" s="68">
        <v>3.4137869078277538E-3</v>
      </c>
      <c r="Q86" s="68">
        <v>3.6865177634057012E-4</v>
      </c>
      <c r="R86" s="68">
        <v>2.1079033600831239E-3</v>
      </c>
      <c r="S86" s="68">
        <v>1.0979033014249006E-3</v>
      </c>
      <c r="T86" s="68">
        <v>4.4897426648349533E-3</v>
      </c>
    </row>
    <row r="87" spans="1:23" x14ac:dyDescent="0.25">
      <c r="A87" s="2" t="str">
        <f>'Population Definitions'!B3</f>
        <v>Gen 5-14</v>
      </c>
      <c r="B87" t="s">
        <v>32</v>
      </c>
      <c r="C87" t="str">
        <f t="shared" si="6"/>
        <v>N.A.</v>
      </c>
      <c r="D87" s="2" t="s">
        <v>6</v>
      </c>
      <c r="L87" s="68">
        <v>2.0569064860865859E-2</v>
      </c>
      <c r="M87" s="68">
        <v>3.8839550798044071E-3</v>
      </c>
      <c r="N87" s="68">
        <v>7.4884087131484572E-3</v>
      </c>
      <c r="O87" s="68">
        <v>3.7360571886362231E-3</v>
      </c>
      <c r="P87" s="68">
        <v>7.3122091734987814E-3</v>
      </c>
      <c r="Q87" s="68">
        <v>2.7593869307186263E-3</v>
      </c>
      <c r="R87" s="68">
        <v>4.110976603997331E-3</v>
      </c>
      <c r="S87" s="68">
        <v>1.2558801253780803E-2</v>
      </c>
      <c r="T87" s="68">
        <v>1.0427092778163748E-2</v>
      </c>
    </row>
    <row r="88" spans="1:23" x14ac:dyDescent="0.25">
      <c r="A88" s="2" t="str">
        <f>'Population Definitions'!B4</f>
        <v>Gen 15-64</v>
      </c>
      <c r="B88" t="s">
        <v>32</v>
      </c>
      <c r="C88" t="str">
        <f t="shared" si="6"/>
        <v>N.A.</v>
      </c>
      <c r="D88" s="2" t="s">
        <v>6</v>
      </c>
      <c r="L88" s="68">
        <v>5.2950333335216197E-2</v>
      </c>
      <c r="M88" s="68">
        <v>6.7325801125529055E-3</v>
      </c>
      <c r="N88" s="68">
        <v>8.1448713956253166E-2</v>
      </c>
      <c r="O88" s="68"/>
      <c r="P88" s="68">
        <v>1.197720051920058E-2</v>
      </c>
      <c r="Q88" s="68">
        <v>1.1645978576902994E-2</v>
      </c>
      <c r="R88" s="68">
        <v>1.2781278109280859E-2</v>
      </c>
      <c r="S88" s="68">
        <v>1.7478650241238399E-2</v>
      </c>
      <c r="T88" s="68">
        <v>2.4538291749103221E-2</v>
      </c>
    </row>
    <row r="89" spans="1:23" x14ac:dyDescent="0.25">
      <c r="A89" s="2" t="str">
        <f>'Population Definitions'!B5</f>
        <v>Gen 65+</v>
      </c>
      <c r="B89" t="s">
        <v>32</v>
      </c>
      <c r="C89" t="str">
        <f t="shared" si="6"/>
        <v>N.A.</v>
      </c>
      <c r="D89" s="2" t="s">
        <v>6</v>
      </c>
      <c r="L89" s="68"/>
      <c r="M89" s="68">
        <v>2.5702455964956128E-2</v>
      </c>
      <c r="N89" s="68">
        <v>4.1390961269537375E-3</v>
      </c>
      <c r="O89" s="68">
        <v>0.11332816318290066</v>
      </c>
      <c r="P89" s="68">
        <v>3.4314576802897171E-3</v>
      </c>
      <c r="Q89" s="68">
        <v>1.8691514170169371E-3</v>
      </c>
      <c r="R89" s="68">
        <v>1.7909657418631576E-2</v>
      </c>
      <c r="S89" s="68">
        <v>8.0549690073083019E-3</v>
      </c>
      <c r="T89" s="68">
        <v>1.3837447382570809E-2</v>
      </c>
    </row>
    <row r="90" spans="1:23" x14ac:dyDescent="0.25">
      <c r="A90" s="2" t="str">
        <f>'Population Definitions'!B6</f>
        <v>PLHIV 15-64</v>
      </c>
      <c r="B90" t="s">
        <v>32</v>
      </c>
      <c r="C90" t="str">
        <f t="shared" si="6"/>
        <v>N.A.</v>
      </c>
      <c r="D90" s="2" t="s">
        <v>6</v>
      </c>
      <c r="L90" s="68">
        <v>1.7023791067824229E-2</v>
      </c>
      <c r="M90" s="68">
        <v>1.1340661450063842E-2</v>
      </c>
      <c r="N90" s="68"/>
      <c r="O90" s="69">
        <v>2.5217315492708685E-4</v>
      </c>
      <c r="P90" s="68">
        <v>1.1862264358152672E-2</v>
      </c>
      <c r="Q90" s="68">
        <v>7.9225285695808424E-3</v>
      </c>
      <c r="R90" s="68">
        <v>1.8280955614933883E-2</v>
      </c>
      <c r="S90" s="68">
        <v>2.2990114770393436E-2</v>
      </c>
      <c r="T90" s="68">
        <v>3.1123971516729347E-2</v>
      </c>
    </row>
    <row r="91" spans="1:23" x14ac:dyDescent="0.25">
      <c r="A91" s="2" t="str">
        <f>'Population Definitions'!B7</f>
        <v>PLHIV 65+</v>
      </c>
      <c r="B91" t="s">
        <v>32</v>
      </c>
      <c r="C91" t="str">
        <f t="shared" si="6"/>
        <v>N.A.</v>
      </c>
      <c r="D91" s="2" t="s">
        <v>6</v>
      </c>
      <c r="L91" s="68"/>
      <c r="M91" s="68"/>
      <c r="N91" s="68">
        <v>1.1633274009840783E-2</v>
      </c>
      <c r="O91" s="68"/>
      <c r="P91" s="68"/>
      <c r="Q91" s="68">
        <v>5.9217136126991539E-3</v>
      </c>
      <c r="R91" s="68"/>
      <c r="S91" s="68">
        <v>1.5881461061700686E-2</v>
      </c>
      <c r="T91" s="68">
        <v>1.3159123583558505E-2</v>
      </c>
    </row>
    <row r="92" spans="1:23" x14ac:dyDescent="0.25">
      <c r="A92" s="2" t="str">
        <f>'Population Definitions'!B8</f>
        <v>Prisoners</v>
      </c>
      <c r="B92" t="s">
        <v>32</v>
      </c>
      <c r="C92">
        <f t="shared" si="6"/>
        <v>1</v>
      </c>
      <c r="D92" s="2" t="s">
        <v>6</v>
      </c>
      <c r="L92" s="68"/>
      <c r="M92" s="68"/>
      <c r="N92" s="68"/>
      <c r="O92" s="68"/>
      <c r="P92" s="68"/>
      <c r="Q92" s="68"/>
      <c r="R92" s="68"/>
      <c r="S92" s="68"/>
      <c r="T92" s="68"/>
    </row>
    <row r="93" spans="1:23" x14ac:dyDescent="0.25">
      <c r="A93" s="2" t="str">
        <f>'Population Definitions'!B9</f>
        <v>PLHIV Prisoners</v>
      </c>
      <c r="B93" t="s">
        <v>32</v>
      </c>
      <c r="C93">
        <f t="shared" si="6"/>
        <v>1</v>
      </c>
      <c r="D93" s="2" t="s">
        <v>6</v>
      </c>
      <c r="L93" s="68"/>
      <c r="M93" s="68"/>
      <c r="N93" s="68"/>
      <c r="O93" s="68"/>
      <c r="P93" s="68"/>
      <c r="Q93" s="68"/>
      <c r="R93" s="68"/>
      <c r="S93" s="68"/>
      <c r="T93" s="68"/>
    </row>
    <row r="94" spans="1:23" x14ac:dyDescent="0.25">
      <c r="A94" s="2" t="str">
        <f>'Population Definitions'!B10</f>
        <v>Health Care Workers</v>
      </c>
      <c r="B94" t="s">
        <v>32</v>
      </c>
      <c r="C94">
        <f t="shared" si="6"/>
        <v>1</v>
      </c>
      <c r="D94" s="2" t="s">
        <v>6</v>
      </c>
      <c r="L94" s="68"/>
      <c r="M94" s="68"/>
      <c r="N94" s="68"/>
      <c r="O94" s="68"/>
      <c r="P94" s="68"/>
      <c r="Q94" s="68"/>
      <c r="R94" s="68"/>
      <c r="S94" s="68"/>
      <c r="T94" s="68"/>
    </row>
    <row r="95" spans="1:23" x14ac:dyDescent="0.25">
      <c r="A95" s="2" t="str">
        <f>'Population Definitions'!B11</f>
        <v>PLHIV Health Care Workers</v>
      </c>
      <c r="B95" t="s">
        <v>32</v>
      </c>
      <c r="C95">
        <f t="shared" si="6"/>
        <v>1</v>
      </c>
      <c r="D95" s="2" t="s">
        <v>6</v>
      </c>
      <c r="L95" s="68"/>
      <c r="M95" s="68"/>
      <c r="N95" s="68"/>
      <c r="O95" s="68"/>
      <c r="P95" s="68"/>
      <c r="Q95" s="68"/>
      <c r="R95" s="68"/>
      <c r="S95" s="68"/>
      <c r="T95" s="68"/>
    </row>
    <row r="96" spans="1:23" x14ac:dyDescent="0.25">
      <c r="A96" s="2" t="str">
        <f>'Population Definitions'!B12</f>
        <v>Miners</v>
      </c>
      <c r="B96" t="s">
        <v>32</v>
      </c>
      <c r="C96" t="str">
        <f t="shared" si="6"/>
        <v>N.A.</v>
      </c>
      <c r="D96" s="2" t="s">
        <v>6</v>
      </c>
      <c r="L96" s="68"/>
      <c r="M96" s="68"/>
      <c r="N96" s="68"/>
      <c r="O96" s="68"/>
      <c r="P96" s="68"/>
      <c r="Q96" s="68"/>
      <c r="R96" s="68"/>
      <c r="S96" s="68"/>
      <c r="T96" s="68">
        <v>2.8622657177373789E-2</v>
      </c>
    </row>
    <row r="97" spans="1:23" x14ac:dyDescent="0.25">
      <c r="A97" s="2" t="str">
        <f>'Population Definitions'!B13</f>
        <v>PLHIV Miners</v>
      </c>
      <c r="B97" t="s">
        <v>32</v>
      </c>
      <c r="C97" t="str">
        <f t="shared" si="6"/>
        <v>N.A.</v>
      </c>
      <c r="D97" s="2" t="s">
        <v>6</v>
      </c>
      <c r="L97" s="68"/>
      <c r="M97" s="68"/>
      <c r="N97" s="68"/>
      <c r="O97" s="68"/>
      <c r="P97" s="68"/>
      <c r="Q97" s="68"/>
      <c r="R97" s="68"/>
      <c r="S97" s="68"/>
      <c r="T97" s="68">
        <v>2.1425928432105446E-2</v>
      </c>
    </row>
    <row r="99" spans="1:23" x14ac:dyDescent="0.2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25">
      <c r="A100" s="2" t="str">
        <f>'Population Definitions'!B2</f>
        <v>Gen 0-4</v>
      </c>
      <c r="B100" t="s">
        <v>32</v>
      </c>
      <c r="C100" t="str">
        <f t="shared" ref="C100:C111" si="7">IF(SUMPRODUCT(--(E100:W100&lt;&gt;""))=0,1,"N.A.")</f>
        <v>N.A.</v>
      </c>
      <c r="D100" s="2" t="s">
        <v>6</v>
      </c>
      <c r="L100" s="70"/>
      <c r="M100" s="70"/>
      <c r="N100" s="70"/>
      <c r="O100" s="70"/>
      <c r="P100" s="70"/>
      <c r="Q100" s="70">
        <v>3.6865177634057012E-4</v>
      </c>
      <c r="R100" s="70"/>
      <c r="S100" s="70"/>
      <c r="T100" s="70"/>
    </row>
    <row r="101" spans="1:23" x14ac:dyDescent="0.25">
      <c r="A101" s="2" t="str">
        <f>'Population Definitions'!B3</f>
        <v>Gen 5-14</v>
      </c>
      <c r="B101" t="s">
        <v>32</v>
      </c>
      <c r="C101" t="str">
        <f t="shared" si="7"/>
        <v>N.A.</v>
      </c>
      <c r="D101" s="2" t="s">
        <v>6</v>
      </c>
      <c r="L101" s="70">
        <v>2.1096476780375238E-3</v>
      </c>
      <c r="M101" s="70"/>
      <c r="N101" s="70"/>
      <c r="O101" s="70"/>
      <c r="P101" s="70"/>
      <c r="Q101" s="70"/>
      <c r="R101" s="70"/>
      <c r="S101" s="70"/>
      <c r="T101" s="70"/>
    </row>
    <row r="102" spans="1:23" x14ac:dyDescent="0.25">
      <c r="A102" s="2" t="str">
        <f>'Population Definitions'!B4</f>
        <v>Gen 15-64</v>
      </c>
      <c r="B102" t="s">
        <v>32</v>
      </c>
      <c r="C102" t="str">
        <f t="shared" si="7"/>
        <v>N.A.</v>
      </c>
      <c r="D102" s="2" t="s">
        <v>6</v>
      </c>
      <c r="L102" s="70">
        <v>4.9493622443909282E-3</v>
      </c>
      <c r="M102" s="70">
        <v>7.9549760884337995E-4</v>
      </c>
      <c r="N102" s="70">
        <v>1.9731067309900598E-3</v>
      </c>
      <c r="O102" s="70">
        <v>4.7332511005157016E-3</v>
      </c>
      <c r="P102" s="70">
        <v>1.24626594102191E-3</v>
      </c>
      <c r="Q102" s="70">
        <v>1.4252181757478341E-3</v>
      </c>
      <c r="R102" s="70">
        <v>7.5703727389945911E-4</v>
      </c>
      <c r="S102" s="70">
        <v>6.2912388326368603E-4</v>
      </c>
      <c r="T102" s="70">
        <v>5.5236537745792383E-4</v>
      </c>
    </row>
    <row r="103" spans="1:23" x14ac:dyDescent="0.25">
      <c r="A103" s="2" t="str">
        <f>'Population Definitions'!B5</f>
        <v>Gen 65+</v>
      </c>
      <c r="B103" t="s">
        <v>32</v>
      </c>
      <c r="C103" t="str">
        <f t="shared" si="7"/>
        <v>N.A.</v>
      </c>
      <c r="D103" s="2" t="s">
        <v>6</v>
      </c>
      <c r="L103" s="70"/>
      <c r="M103" s="70"/>
      <c r="N103" s="70"/>
      <c r="O103" s="70">
        <v>3.3815732232921076E-3</v>
      </c>
      <c r="P103" s="70">
        <v>3.4314576802897171E-3</v>
      </c>
      <c r="Q103" s="70"/>
      <c r="R103" s="70"/>
      <c r="S103" s="70"/>
      <c r="T103" s="70"/>
    </row>
    <row r="104" spans="1:23" x14ac:dyDescent="0.25">
      <c r="A104" s="2" t="str">
        <f>'Population Definitions'!B6</f>
        <v>PLHIV 15-64</v>
      </c>
      <c r="B104" t="s">
        <v>32</v>
      </c>
      <c r="C104" t="str">
        <f t="shared" si="7"/>
        <v>N.A.</v>
      </c>
      <c r="D104" s="2" t="s">
        <v>6</v>
      </c>
      <c r="L104" s="70">
        <v>1.5683513414732528E-3</v>
      </c>
      <c r="M104" s="70">
        <v>3.8140322709057822E-4</v>
      </c>
      <c r="N104" s="70">
        <v>6.1001597313619239E-4</v>
      </c>
      <c r="O104" s="70">
        <v>7.780342379198811E-4</v>
      </c>
      <c r="P104" s="70">
        <v>6.5776880922886012E-4</v>
      </c>
      <c r="Q104" s="70">
        <v>4.6870044382786314E-4</v>
      </c>
      <c r="R104" s="70">
        <v>3.6646354449732703E-4</v>
      </c>
      <c r="S104" s="70">
        <v>1.1636410106594085E-4</v>
      </c>
      <c r="T104" s="70">
        <v>8.0793846485765531E-4</v>
      </c>
    </row>
    <row r="105" spans="1:23" x14ac:dyDescent="0.25">
      <c r="A105" s="2" t="str">
        <f>'Population Definitions'!B7</f>
        <v>PLHIV 65+</v>
      </c>
      <c r="B105" t="s">
        <v>32</v>
      </c>
      <c r="C105">
        <f t="shared" si="7"/>
        <v>1</v>
      </c>
      <c r="D105" s="2" t="s">
        <v>6</v>
      </c>
      <c r="L105" s="70"/>
      <c r="M105" s="70"/>
      <c r="N105" s="70"/>
      <c r="O105" s="70"/>
      <c r="P105" s="70"/>
      <c r="Q105" s="70"/>
      <c r="R105" s="70"/>
      <c r="S105" s="70"/>
      <c r="T105" s="70"/>
    </row>
    <row r="106" spans="1:23" x14ac:dyDescent="0.25">
      <c r="A106" s="2" t="str">
        <f>'Population Definitions'!B8</f>
        <v>Prisoners</v>
      </c>
      <c r="B106" t="s">
        <v>32</v>
      </c>
      <c r="C106">
        <f t="shared" si="7"/>
        <v>1</v>
      </c>
      <c r="D106" s="2" t="s">
        <v>6</v>
      </c>
      <c r="L106" s="70"/>
      <c r="M106" s="70"/>
      <c r="N106" s="70"/>
      <c r="O106" s="70"/>
      <c r="P106" s="70"/>
      <c r="Q106" s="70"/>
      <c r="R106" s="70"/>
      <c r="S106" s="70"/>
      <c r="T106" s="70"/>
    </row>
    <row r="107" spans="1:23" x14ac:dyDescent="0.25">
      <c r="A107" s="2" t="str">
        <f>'Population Definitions'!B9</f>
        <v>PLHIV Prisoners</v>
      </c>
      <c r="B107" t="s">
        <v>32</v>
      </c>
      <c r="C107">
        <f t="shared" si="7"/>
        <v>1</v>
      </c>
      <c r="D107" s="2" t="s">
        <v>6</v>
      </c>
      <c r="L107" s="70"/>
      <c r="M107" s="70"/>
      <c r="N107" s="70"/>
      <c r="O107" s="70"/>
      <c r="P107" s="70"/>
      <c r="Q107" s="70"/>
      <c r="R107" s="70"/>
      <c r="S107" s="70"/>
      <c r="T107" s="70"/>
    </row>
    <row r="108" spans="1:23" x14ac:dyDescent="0.25">
      <c r="A108" s="2" t="str">
        <f>'Population Definitions'!B10</f>
        <v>Health Care Workers</v>
      </c>
      <c r="B108" t="s">
        <v>32</v>
      </c>
      <c r="C108">
        <f t="shared" si="7"/>
        <v>1</v>
      </c>
      <c r="D108" s="2" t="s">
        <v>6</v>
      </c>
      <c r="L108" s="70"/>
      <c r="M108" s="70"/>
      <c r="N108" s="70"/>
      <c r="O108" s="70"/>
      <c r="P108" s="70"/>
      <c r="Q108" s="70"/>
      <c r="R108" s="70"/>
      <c r="S108" s="70"/>
      <c r="T108" s="70"/>
    </row>
    <row r="109" spans="1:23" x14ac:dyDescent="0.25">
      <c r="A109" s="2" t="str">
        <f>'Population Definitions'!B11</f>
        <v>PLHIV Health Care Workers</v>
      </c>
      <c r="B109" t="s">
        <v>32</v>
      </c>
      <c r="C109">
        <f t="shared" si="7"/>
        <v>1</v>
      </c>
      <c r="D109" s="2" t="s">
        <v>6</v>
      </c>
      <c r="L109" s="70"/>
      <c r="M109" s="70"/>
      <c r="N109" s="70"/>
      <c r="O109" s="70"/>
      <c r="P109" s="70"/>
      <c r="Q109" s="70"/>
      <c r="R109" s="70"/>
      <c r="S109" s="70"/>
      <c r="T109" s="70"/>
    </row>
    <row r="110" spans="1:23" x14ac:dyDescent="0.25">
      <c r="A110" s="2" t="str">
        <f>'Population Definitions'!B12</f>
        <v>Miners</v>
      </c>
      <c r="B110" t="s">
        <v>32</v>
      </c>
      <c r="C110" t="str">
        <f t="shared" si="7"/>
        <v>N.A.</v>
      </c>
      <c r="D110" s="2" t="s">
        <v>6</v>
      </c>
      <c r="L110" s="70"/>
      <c r="M110" s="70"/>
      <c r="N110" s="70"/>
      <c r="O110" s="70"/>
      <c r="P110" s="70"/>
      <c r="Q110" s="70"/>
      <c r="R110" s="70"/>
      <c r="S110" s="70"/>
      <c r="T110" s="70">
        <v>2.5442361935443373E-3</v>
      </c>
    </row>
    <row r="111" spans="1:23" x14ac:dyDescent="0.25">
      <c r="A111" s="2" t="str">
        <f>'Population Definitions'!B13</f>
        <v>PLHIV Miners</v>
      </c>
      <c r="B111" t="s">
        <v>32</v>
      </c>
      <c r="C111" t="str">
        <f t="shared" si="7"/>
        <v>N.A.</v>
      </c>
      <c r="D111" s="2" t="s">
        <v>6</v>
      </c>
      <c r="L111" s="70"/>
      <c r="M111" s="70"/>
      <c r="N111" s="70"/>
      <c r="O111" s="70"/>
      <c r="P111" s="70"/>
      <c r="Q111" s="70"/>
      <c r="R111" s="70"/>
      <c r="S111" s="70"/>
      <c r="T111" s="70">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52" workbookViewId="0">
      <selection activeCell="A18" sqref="A18"/>
    </sheetView>
  </sheetViews>
  <sheetFormatPr defaultRowHeight="15" x14ac:dyDescent="0.25"/>
  <cols>
    <col min="1" max="1" width="50.7109375" customWidth="1"/>
    <col min="2" max="2" width="15.7109375" customWidth="1"/>
    <col min="3" max="3" width="10.7109375" customWidth="1"/>
  </cols>
  <sheetData>
    <row r="1" spans="1:23" x14ac:dyDescent="0.2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25">
      <c r="A2" s="2" t="str">
        <f>'Population Definitions'!B2</f>
        <v>Gen 0-4</v>
      </c>
      <c r="B2" t="s">
        <v>41</v>
      </c>
      <c r="C2" s="71">
        <v>0.5</v>
      </c>
      <c r="D2" s="2" t="s">
        <v>6</v>
      </c>
    </row>
    <row r="3" spans="1:23" x14ac:dyDescent="0.25">
      <c r="A3" s="2" t="str">
        <f>'Population Definitions'!B3</f>
        <v>Gen 5-14</v>
      </c>
      <c r="B3" t="s">
        <v>41</v>
      </c>
      <c r="C3" s="71">
        <v>0.5</v>
      </c>
      <c r="D3" s="2" t="s">
        <v>6</v>
      </c>
    </row>
    <row r="4" spans="1:23" x14ac:dyDescent="0.25">
      <c r="A4" s="2" t="str">
        <f>'Population Definitions'!B4</f>
        <v>Gen 15-64</v>
      </c>
      <c r="B4" t="s">
        <v>41</v>
      </c>
      <c r="C4" s="71">
        <v>0.5</v>
      </c>
      <c r="D4" s="2" t="s">
        <v>6</v>
      </c>
    </row>
    <row r="5" spans="1:23" x14ac:dyDescent="0.25">
      <c r="A5" s="2" t="str">
        <f>'Population Definitions'!B5</f>
        <v>Gen 65+</v>
      </c>
      <c r="B5" t="s">
        <v>41</v>
      </c>
      <c r="C5" s="71">
        <v>0.5</v>
      </c>
      <c r="D5" s="2" t="s">
        <v>6</v>
      </c>
    </row>
    <row r="6" spans="1:23" x14ac:dyDescent="0.25">
      <c r="A6" s="2" t="str">
        <f>'Population Definitions'!B6</f>
        <v>PLHIV 15-64</v>
      </c>
      <c r="B6" t="s">
        <v>41</v>
      </c>
      <c r="C6" s="71">
        <v>0.5</v>
      </c>
      <c r="D6" s="2" t="s">
        <v>6</v>
      </c>
    </row>
    <row r="7" spans="1:23" x14ac:dyDescent="0.25">
      <c r="A7" s="2" t="str">
        <f>'Population Definitions'!B7</f>
        <v>PLHIV 65+</v>
      </c>
      <c r="B7" t="s">
        <v>41</v>
      </c>
      <c r="C7" s="71">
        <v>0.5</v>
      </c>
      <c r="D7" s="2" t="s">
        <v>6</v>
      </c>
    </row>
    <row r="8" spans="1:23" x14ac:dyDescent="0.25">
      <c r="A8" s="2" t="str">
        <f>'Population Definitions'!B8</f>
        <v>Prisoners</v>
      </c>
      <c r="B8" t="s">
        <v>41</v>
      </c>
      <c r="C8" s="71">
        <v>0.5</v>
      </c>
      <c r="D8" s="2" t="s">
        <v>6</v>
      </c>
    </row>
    <row r="9" spans="1:23" x14ac:dyDescent="0.25">
      <c r="A9" s="2" t="str">
        <f>'Population Definitions'!B9</f>
        <v>PLHIV Prisoners</v>
      </c>
      <c r="B9" t="s">
        <v>41</v>
      </c>
      <c r="C9" s="71">
        <v>0.5</v>
      </c>
      <c r="D9" s="2" t="s">
        <v>6</v>
      </c>
    </row>
    <row r="10" spans="1:23" x14ac:dyDescent="0.25">
      <c r="A10" s="2" t="str">
        <f>'Population Definitions'!B10</f>
        <v>Health Care Workers</v>
      </c>
      <c r="B10" t="s">
        <v>41</v>
      </c>
      <c r="C10" s="71">
        <v>0.5</v>
      </c>
      <c r="D10" s="2" t="s">
        <v>6</v>
      </c>
    </row>
    <row r="11" spans="1:23" x14ac:dyDescent="0.25">
      <c r="A11" s="2" t="str">
        <f>'Population Definitions'!B11</f>
        <v>PLHIV Health Care Workers</v>
      </c>
      <c r="B11" t="s">
        <v>41</v>
      </c>
      <c r="C11" s="71">
        <v>0.5</v>
      </c>
      <c r="D11" s="2" t="s">
        <v>6</v>
      </c>
    </row>
    <row r="12" spans="1:23" x14ac:dyDescent="0.25">
      <c r="A12" s="2" t="str">
        <f>'Population Definitions'!B12</f>
        <v>Miners</v>
      </c>
      <c r="B12" t="s">
        <v>41</v>
      </c>
      <c r="C12" s="71">
        <v>0.5</v>
      </c>
      <c r="D12" s="2" t="s">
        <v>6</v>
      </c>
    </row>
    <row r="13" spans="1:23" x14ac:dyDescent="0.25">
      <c r="A13" s="2" t="str">
        <f>'Population Definitions'!B13</f>
        <v>PLHIV Miners</v>
      </c>
      <c r="B13" t="s">
        <v>41</v>
      </c>
      <c r="C13" s="71">
        <v>0.5</v>
      </c>
      <c r="D13" s="2" t="s">
        <v>6</v>
      </c>
    </row>
    <row r="15" spans="1:23" x14ac:dyDescent="0.2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25">
      <c r="A16" s="2" t="str">
        <f>'Population Definitions'!B2</f>
        <v>Gen 0-4</v>
      </c>
      <c r="B16" t="s">
        <v>41</v>
      </c>
      <c r="C16" s="73">
        <v>0.5</v>
      </c>
      <c r="D16" s="2" t="s">
        <v>6</v>
      </c>
    </row>
    <row r="17" spans="1:23" x14ac:dyDescent="0.25">
      <c r="A17" s="2" t="str">
        <f>'Population Definitions'!B3</f>
        <v>Gen 5-14</v>
      </c>
      <c r="B17" t="s">
        <v>41</v>
      </c>
      <c r="C17" s="73">
        <v>0.5</v>
      </c>
      <c r="D17" s="2" t="s">
        <v>6</v>
      </c>
    </row>
    <row r="18" spans="1:23" x14ac:dyDescent="0.25">
      <c r="A18" s="2" t="str">
        <f>'Population Definitions'!B4</f>
        <v>Gen 15-64</v>
      </c>
      <c r="B18" t="s">
        <v>41</v>
      </c>
      <c r="C18" s="73">
        <v>0.5</v>
      </c>
      <c r="D18" s="2" t="s">
        <v>6</v>
      </c>
    </row>
    <row r="19" spans="1:23" x14ac:dyDescent="0.25">
      <c r="A19" s="2" t="str">
        <f>'Population Definitions'!B5</f>
        <v>Gen 65+</v>
      </c>
      <c r="B19" t="s">
        <v>41</v>
      </c>
      <c r="C19" s="73">
        <v>0.5</v>
      </c>
      <c r="D19" s="2" t="s">
        <v>6</v>
      </c>
    </row>
    <row r="20" spans="1:23" x14ac:dyDescent="0.25">
      <c r="A20" s="2" t="str">
        <f>'Population Definitions'!B6</f>
        <v>PLHIV 15-64</v>
      </c>
      <c r="B20" t="s">
        <v>41</v>
      </c>
      <c r="C20" s="73">
        <v>0.5</v>
      </c>
      <c r="D20" s="2" t="s">
        <v>6</v>
      </c>
    </row>
    <row r="21" spans="1:23" x14ac:dyDescent="0.25">
      <c r="A21" s="2" t="str">
        <f>'Population Definitions'!B7</f>
        <v>PLHIV 65+</v>
      </c>
      <c r="B21" t="s">
        <v>41</v>
      </c>
      <c r="C21" s="73">
        <v>0.5</v>
      </c>
      <c r="D21" s="2" t="s">
        <v>6</v>
      </c>
    </row>
    <row r="22" spans="1:23" x14ac:dyDescent="0.25">
      <c r="A22" s="2" t="str">
        <f>'Population Definitions'!B8</f>
        <v>Prisoners</v>
      </c>
      <c r="B22" t="s">
        <v>41</v>
      </c>
      <c r="C22" s="73">
        <v>0.5</v>
      </c>
      <c r="D22" s="2" t="s">
        <v>6</v>
      </c>
    </row>
    <row r="23" spans="1:23" x14ac:dyDescent="0.25">
      <c r="A23" s="2" t="str">
        <f>'Population Definitions'!B9</f>
        <v>PLHIV Prisoners</v>
      </c>
      <c r="B23" t="s">
        <v>41</v>
      </c>
      <c r="C23" s="73">
        <v>0.5</v>
      </c>
      <c r="D23" s="2" t="s">
        <v>6</v>
      </c>
    </row>
    <row r="24" spans="1:23" x14ac:dyDescent="0.25">
      <c r="A24" s="2" t="str">
        <f>'Population Definitions'!B10</f>
        <v>Health Care Workers</v>
      </c>
      <c r="B24" t="s">
        <v>41</v>
      </c>
      <c r="C24" s="73">
        <v>0.5</v>
      </c>
      <c r="D24" s="2" t="s">
        <v>6</v>
      </c>
    </row>
    <row r="25" spans="1:23" x14ac:dyDescent="0.25">
      <c r="A25" s="2" t="str">
        <f>'Population Definitions'!B11</f>
        <v>PLHIV Health Care Workers</v>
      </c>
      <c r="B25" t="s">
        <v>41</v>
      </c>
      <c r="C25" s="73">
        <v>0.5</v>
      </c>
      <c r="D25" s="2" t="s">
        <v>6</v>
      </c>
    </row>
    <row r="26" spans="1:23" x14ac:dyDescent="0.25">
      <c r="A26" s="2" t="str">
        <f>'Population Definitions'!B12</f>
        <v>Miners</v>
      </c>
      <c r="B26" t="s">
        <v>41</v>
      </c>
      <c r="C26" s="73">
        <v>0.5</v>
      </c>
      <c r="D26" s="2" t="s">
        <v>6</v>
      </c>
    </row>
    <row r="27" spans="1:23" x14ac:dyDescent="0.25">
      <c r="A27" s="2" t="str">
        <f>'Population Definitions'!B13</f>
        <v>PLHIV Miners</v>
      </c>
      <c r="B27" t="s">
        <v>41</v>
      </c>
      <c r="C27" s="73">
        <v>0.5</v>
      </c>
      <c r="D27" s="2" t="s">
        <v>6</v>
      </c>
    </row>
    <row r="29" spans="1:23" x14ac:dyDescent="0.2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25">
      <c r="A30" s="2" t="str">
        <f>'Population Definitions'!B2</f>
        <v>Gen 0-4</v>
      </c>
      <c r="B30" t="s">
        <v>41</v>
      </c>
      <c r="C30">
        <v>1</v>
      </c>
      <c r="D30" s="2" t="s">
        <v>6</v>
      </c>
    </row>
    <row r="31" spans="1:23" x14ac:dyDescent="0.25">
      <c r="A31" s="2" t="str">
        <f>'Population Definitions'!B3</f>
        <v>Gen 5-14</v>
      </c>
      <c r="B31" t="s">
        <v>41</v>
      </c>
      <c r="C31" s="72">
        <v>1</v>
      </c>
      <c r="D31" s="2" t="s">
        <v>6</v>
      </c>
    </row>
    <row r="32" spans="1:23" x14ac:dyDescent="0.25">
      <c r="A32" s="2" t="str">
        <f>'Population Definitions'!B4</f>
        <v>Gen 15-64</v>
      </c>
      <c r="B32" t="s">
        <v>41</v>
      </c>
      <c r="C32" s="72">
        <v>1</v>
      </c>
      <c r="D32" s="2" t="s">
        <v>6</v>
      </c>
    </row>
    <row r="33" spans="1:23" x14ac:dyDescent="0.25">
      <c r="A33" s="2" t="str">
        <f>'Population Definitions'!B5</f>
        <v>Gen 65+</v>
      </c>
      <c r="B33" t="s">
        <v>41</v>
      </c>
      <c r="C33" s="72">
        <v>1</v>
      </c>
      <c r="D33" s="2" t="s">
        <v>6</v>
      </c>
    </row>
    <row r="34" spans="1:23" x14ac:dyDescent="0.25">
      <c r="A34" s="2" t="str">
        <f>'Population Definitions'!B6</f>
        <v>PLHIV 15-64</v>
      </c>
      <c r="B34" t="s">
        <v>41</v>
      </c>
      <c r="C34" s="72">
        <v>1</v>
      </c>
      <c r="D34" s="2" t="s">
        <v>6</v>
      </c>
    </row>
    <row r="35" spans="1:23" x14ac:dyDescent="0.25">
      <c r="A35" s="2" t="str">
        <f>'Population Definitions'!B7</f>
        <v>PLHIV 65+</v>
      </c>
      <c r="B35" t="s">
        <v>41</v>
      </c>
      <c r="C35" s="72">
        <v>1</v>
      </c>
      <c r="D35" s="2" t="s">
        <v>6</v>
      </c>
    </row>
    <row r="36" spans="1:23" x14ac:dyDescent="0.25">
      <c r="A36" s="2" t="str">
        <f>'Population Definitions'!B8</f>
        <v>Prisoners</v>
      </c>
      <c r="B36" t="s">
        <v>41</v>
      </c>
      <c r="C36" s="72">
        <v>1</v>
      </c>
      <c r="D36" s="2" t="s">
        <v>6</v>
      </c>
    </row>
    <row r="37" spans="1:23" x14ac:dyDescent="0.25">
      <c r="A37" s="2" t="str">
        <f>'Population Definitions'!B9</f>
        <v>PLHIV Prisoners</v>
      </c>
      <c r="B37" t="s">
        <v>41</v>
      </c>
      <c r="C37" s="72">
        <v>1</v>
      </c>
      <c r="D37" s="2" t="s">
        <v>6</v>
      </c>
    </row>
    <row r="38" spans="1:23" x14ac:dyDescent="0.25">
      <c r="A38" s="2" t="str">
        <f>'Population Definitions'!B10</f>
        <v>Health Care Workers</v>
      </c>
      <c r="B38" t="s">
        <v>41</v>
      </c>
      <c r="C38" s="72">
        <v>1</v>
      </c>
      <c r="D38" s="2" t="s">
        <v>6</v>
      </c>
    </row>
    <row r="39" spans="1:23" x14ac:dyDescent="0.25">
      <c r="A39" s="2" t="str">
        <f>'Population Definitions'!B11</f>
        <v>PLHIV Health Care Workers</v>
      </c>
      <c r="B39" t="s">
        <v>41</v>
      </c>
      <c r="C39" s="72">
        <v>1</v>
      </c>
      <c r="D39" s="2" t="s">
        <v>6</v>
      </c>
    </row>
    <row r="40" spans="1:23" x14ac:dyDescent="0.25">
      <c r="A40" s="2" t="str">
        <f>'Population Definitions'!B12</f>
        <v>Miners</v>
      </c>
      <c r="B40" t="s">
        <v>41</v>
      </c>
      <c r="C40" s="72">
        <v>1</v>
      </c>
      <c r="D40" s="2" t="s">
        <v>6</v>
      </c>
    </row>
    <row r="41" spans="1:23" x14ac:dyDescent="0.25">
      <c r="A41" s="2" t="str">
        <f>'Population Definitions'!B13</f>
        <v>PLHIV Miners</v>
      </c>
      <c r="B41" t="s">
        <v>41</v>
      </c>
      <c r="C41" s="72">
        <v>1</v>
      </c>
      <c r="D41" s="2" t="s">
        <v>6</v>
      </c>
    </row>
    <row r="43" spans="1:23" x14ac:dyDescent="0.2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25">
      <c r="A44" s="2" t="str">
        <f>'Population Definitions'!B2</f>
        <v>Gen 0-4</v>
      </c>
      <c r="B44" t="s">
        <v>41</v>
      </c>
      <c r="C44" s="74">
        <v>0.22</v>
      </c>
      <c r="D44" s="2" t="s">
        <v>6</v>
      </c>
    </row>
    <row r="45" spans="1:23" x14ac:dyDescent="0.25">
      <c r="A45" s="2" t="str">
        <f>'Population Definitions'!B3</f>
        <v>Gen 5-14</v>
      </c>
      <c r="B45" t="s">
        <v>41</v>
      </c>
      <c r="C45" s="74">
        <v>0.22</v>
      </c>
      <c r="D45" s="2" t="s">
        <v>6</v>
      </c>
    </row>
    <row r="46" spans="1:23" x14ac:dyDescent="0.25">
      <c r="A46" s="2" t="str">
        <f>'Population Definitions'!B4</f>
        <v>Gen 15-64</v>
      </c>
      <c r="B46" t="s">
        <v>41</v>
      </c>
      <c r="C46" s="74">
        <v>0.22</v>
      </c>
      <c r="D46" s="2" t="s">
        <v>6</v>
      </c>
    </row>
    <row r="47" spans="1:23" x14ac:dyDescent="0.25">
      <c r="A47" s="2" t="str">
        <f>'Population Definitions'!B5</f>
        <v>Gen 65+</v>
      </c>
      <c r="B47" t="s">
        <v>41</v>
      </c>
      <c r="C47" s="74">
        <v>0.22</v>
      </c>
      <c r="D47" s="2" t="s">
        <v>6</v>
      </c>
    </row>
    <row r="48" spans="1:23" x14ac:dyDescent="0.25">
      <c r="A48" s="2" t="str">
        <f>'Population Definitions'!B6</f>
        <v>PLHIV 15-64</v>
      </c>
      <c r="B48" t="s">
        <v>41</v>
      </c>
      <c r="C48" s="74">
        <v>0.22</v>
      </c>
      <c r="D48" s="2" t="s">
        <v>6</v>
      </c>
    </row>
    <row r="49" spans="1:23" x14ac:dyDescent="0.25">
      <c r="A49" s="2" t="str">
        <f>'Population Definitions'!B7</f>
        <v>PLHIV 65+</v>
      </c>
      <c r="B49" t="s">
        <v>41</v>
      </c>
      <c r="C49" s="74">
        <v>0.22</v>
      </c>
      <c r="D49" s="2" t="s">
        <v>6</v>
      </c>
    </row>
    <row r="50" spans="1:23" x14ac:dyDescent="0.25">
      <c r="A50" s="2" t="str">
        <f>'Population Definitions'!B8</f>
        <v>Prisoners</v>
      </c>
      <c r="B50" t="s">
        <v>41</v>
      </c>
      <c r="C50" s="74">
        <v>0.22</v>
      </c>
      <c r="D50" s="2" t="s">
        <v>6</v>
      </c>
    </row>
    <row r="51" spans="1:23" x14ac:dyDescent="0.25">
      <c r="A51" s="2" t="str">
        <f>'Population Definitions'!B9</f>
        <v>PLHIV Prisoners</v>
      </c>
      <c r="B51" t="s">
        <v>41</v>
      </c>
      <c r="C51" s="74">
        <v>0.22</v>
      </c>
      <c r="D51" s="2" t="s">
        <v>6</v>
      </c>
    </row>
    <row r="52" spans="1:23" x14ac:dyDescent="0.25">
      <c r="A52" s="2" t="str">
        <f>'Population Definitions'!B10</f>
        <v>Health Care Workers</v>
      </c>
      <c r="B52" t="s">
        <v>41</v>
      </c>
      <c r="C52" s="74">
        <v>0.22</v>
      </c>
      <c r="D52" s="2" t="s">
        <v>6</v>
      </c>
    </row>
    <row r="53" spans="1:23" x14ac:dyDescent="0.25">
      <c r="A53" s="2" t="str">
        <f>'Population Definitions'!B11</f>
        <v>PLHIV Health Care Workers</v>
      </c>
      <c r="B53" t="s">
        <v>41</v>
      </c>
      <c r="C53" s="74">
        <v>0.22</v>
      </c>
      <c r="D53" s="2" t="s">
        <v>6</v>
      </c>
    </row>
    <row r="54" spans="1:23" x14ac:dyDescent="0.25">
      <c r="A54" s="2" t="str">
        <f>'Population Definitions'!B12</f>
        <v>Miners</v>
      </c>
      <c r="B54" t="s">
        <v>41</v>
      </c>
      <c r="C54" s="74">
        <v>0.22</v>
      </c>
      <c r="D54" s="2" t="s">
        <v>6</v>
      </c>
    </row>
    <row r="55" spans="1:23" x14ac:dyDescent="0.25">
      <c r="A55" s="2" t="str">
        <f>'Population Definitions'!B13</f>
        <v>PLHIV Miners</v>
      </c>
      <c r="B55" t="s">
        <v>41</v>
      </c>
      <c r="C55" s="74">
        <v>0.22</v>
      </c>
      <c r="D55" s="2" t="s">
        <v>6</v>
      </c>
    </row>
    <row r="57" spans="1:23" x14ac:dyDescent="0.2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25">
      <c r="A58" s="2" t="str">
        <f>'Population Definitions'!B2</f>
        <v>Gen 0-4</v>
      </c>
      <c r="B58" t="s">
        <v>41</v>
      </c>
      <c r="C58" s="76">
        <v>1</v>
      </c>
      <c r="D58" s="2" t="s">
        <v>6</v>
      </c>
    </row>
    <row r="59" spans="1:23" x14ac:dyDescent="0.25">
      <c r="A59" s="2" t="str">
        <f>'Population Definitions'!B3</f>
        <v>Gen 5-14</v>
      </c>
      <c r="B59" t="s">
        <v>41</v>
      </c>
      <c r="C59" s="76">
        <v>1</v>
      </c>
      <c r="D59" s="2" t="s">
        <v>6</v>
      </c>
    </row>
    <row r="60" spans="1:23" x14ac:dyDescent="0.25">
      <c r="A60" s="2" t="str">
        <f>'Population Definitions'!B4</f>
        <v>Gen 15-64</v>
      </c>
      <c r="B60" t="s">
        <v>41</v>
      </c>
      <c r="C60" s="76">
        <v>1</v>
      </c>
      <c r="D60" s="2" t="s">
        <v>6</v>
      </c>
    </row>
    <row r="61" spans="1:23" x14ac:dyDescent="0.25">
      <c r="A61" s="2" t="str">
        <f>'Population Definitions'!B5</f>
        <v>Gen 65+</v>
      </c>
      <c r="B61" t="s">
        <v>41</v>
      </c>
      <c r="C61" s="76">
        <v>1</v>
      </c>
      <c r="D61" s="2" t="s">
        <v>6</v>
      </c>
    </row>
    <row r="62" spans="1:23" x14ac:dyDescent="0.25">
      <c r="A62" s="2" t="str">
        <f>'Population Definitions'!B6</f>
        <v>PLHIV 15-64</v>
      </c>
      <c r="B62" t="s">
        <v>41</v>
      </c>
      <c r="C62" s="76">
        <v>1</v>
      </c>
      <c r="D62" s="2" t="s">
        <v>6</v>
      </c>
    </row>
    <row r="63" spans="1:23" x14ac:dyDescent="0.25">
      <c r="A63" s="2" t="str">
        <f>'Population Definitions'!B7</f>
        <v>PLHIV 65+</v>
      </c>
      <c r="B63" t="s">
        <v>41</v>
      </c>
      <c r="C63" s="76">
        <v>1</v>
      </c>
      <c r="D63" s="2" t="s">
        <v>6</v>
      </c>
    </row>
    <row r="64" spans="1:23" x14ac:dyDescent="0.25">
      <c r="A64" s="2" t="str">
        <f>'Population Definitions'!B8</f>
        <v>Prisoners</v>
      </c>
      <c r="B64" t="s">
        <v>41</v>
      </c>
      <c r="C64" s="76">
        <v>1</v>
      </c>
      <c r="D64" s="2" t="s">
        <v>6</v>
      </c>
    </row>
    <row r="65" spans="1:23" x14ac:dyDescent="0.25">
      <c r="A65" s="2" t="str">
        <f>'Population Definitions'!B9</f>
        <v>PLHIV Prisoners</v>
      </c>
      <c r="B65" t="s">
        <v>41</v>
      </c>
      <c r="C65" s="76">
        <v>1</v>
      </c>
      <c r="D65" s="2" t="s">
        <v>6</v>
      </c>
    </row>
    <row r="66" spans="1:23" x14ac:dyDescent="0.25">
      <c r="A66" s="2" t="str">
        <f>'Population Definitions'!B10</f>
        <v>Health Care Workers</v>
      </c>
      <c r="B66" t="s">
        <v>41</v>
      </c>
      <c r="C66" s="76">
        <v>1</v>
      </c>
      <c r="D66" s="2" t="s">
        <v>6</v>
      </c>
    </row>
    <row r="67" spans="1:23" x14ac:dyDescent="0.25">
      <c r="A67" s="2" t="str">
        <f>'Population Definitions'!B11</f>
        <v>PLHIV Health Care Workers</v>
      </c>
      <c r="B67" t="s">
        <v>41</v>
      </c>
      <c r="C67" s="76">
        <v>1</v>
      </c>
      <c r="D67" s="2" t="s">
        <v>6</v>
      </c>
    </row>
    <row r="68" spans="1:23" x14ac:dyDescent="0.25">
      <c r="A68" s="2" t="str">
        <f>'Population Definitions'!B12</f>
        <v>Miners</v>
      </c>
      <c r="B68" t="s">
        <v>41</v>
      </c>
      <c r="C68" s="76">
        <v>1</v>
      </c>
      <c r="D68" s="2" t="s">
        <v>6</v>
      </c>
    </row>
    <row r="69" spans="1:23" x14ac:dyDescent="0.25">
      <c r="A69" s="2" t="str">
        <f>'Population Definitions'!B13</f>
        <v>PLHIV Miners</v>
      </c>
      <c r="B69" t="s">
        <v>41</v>
      </c>
      <c r="C69" s="76">
        <v>1</v>
      </c>
      <c r="D69" s="2" t="s">
        <v>6</v>
      </c>
    </row>
    <row r="71" spans="1:23" x14ac:dyDescent="0.2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25">
      <c r="A72" s="2" t="str">
        <f>'Population Definitions'!B2</f>
        <v>Gen 0-4</v>
      </c>
      <c r="B72" t="s">
        <v>41</v>
      </c>
      <c r="C72" s="77">
        <v>1</v>
      </c>
      <c r="D72" s="2" t="s">
        <v>6</v>
      </c>
    </row>
    <row r="73" spans="1:23" x14ac:dyDescent="0.25">
      <c r="A73" s="2" t="str">
        <f>'Population Definitions'!B3</f>
        <v>Gen 5-14</v>
      </c>
      <c r="B73" t="s">
        <v>41</v>
      </c>
      <c r="C73" s="77">
        <v>1</v>
      </c>
      <c r="D73" s="2" t="s">
        <v>6</v>
      </c>
    </row>
    <row r="74" spans="1:23" x14ac:dyDescent="0.25">
      <c r="A74" s="2" t="str">
        <f>'Population Definitions'!B4</f>
        <v>Gen 15-64</v>
      </c>
      <c r="B74" t="s">
        <v>41</v>
      </c>
      <c r="C74" s="77">
        <v>1</v>
      </c>
      <c r="D74" s="2" t="s">
        <v>6</v>
      </c>
    </row>
    <row r="75" spans="1:23" x14ac:dyDescent="0.25">
      <c r="A75" s="2" t="str">
        <f>'Population Definitions'!B5</f>
        <v>Gen 65+</v>
      </c>
      <c r="B75" t="s">
        <v>41</v>
      </c>
      <c r="C75" s="77">
        <v>1</v>
      </c>
      <c r="D75" s="2" t="s">
        <v>6</v>
      </c>
    </row>
    <row r="76" spans="1:23" x14ac:dyDescent="0.25">
      <c r="A76" s="2" t="str">
        <f>'Population Definitions'!B6</f>
        <v>PLHIV 15-64</v>
      </c>
      <c r="B76" t="s">
        <v>41</v>
      </c>
      <c r="C76" s="77">
        <v>1</v>
      </c>
      <c r="D76" s="2" t="s">
        <v>6</v>
      </c>
    </row>
    <row r="77" spans="1:23" x14ac:dyDescent="0.25">
      <c r="A77" s="2" t="str">
        <f>'Population Definitions'!B7</f>
        <v>PLHIV 65+</v>
      </c>
      <c r="B77" t="s">
        <v>41</v>
      </c>
      <c r="C77" s="77">
        <v>1</v>
      </c>
      <c r="D77" s="2" t="s">
        <v>6</v>
      </c>
    </row>
    <row r="78" spans="1:23" x14ac:dyDescent="0.25">
      <c r="A78" s="2" t="str">
        <f>'Population Definitions'!B8</f>
        <v>Prisoners</v>
      </c>
      <c r="B78" t="s">
        <v>41</v>
      </c>
      <c r="C78" s="77">
        <v>1</v>
      </c>
      <c r="D78" s="2" t="s">
        <v>6</v>
      </c>
    </row>
    <row r="79" spans="1:23" x14ac:dyDescent="0.25">
      <c r="A79" s="2" t="str">
        <f>'Population Definitions'!B9</f>
        <v>PLHIV Prisoners</v>
      </c>
      <c r="B79" t="s">
        <v>41</v>
      </c>
      <c r="C79" s="77">
        <v>1</v>
      </c>
      <c r="D79" s="2" t="s">
        <v>6</v>
      </c>
    </row>
    <row r="80" spans="1:23" x14ac:dyDescent="0.25">
      <c r="A80" s="2" t="str">
        <f>'Population Definitions'!B10</f>
        <v>Health Care Workers</v>
      </c>
      <c r="B80" t="s">
        <v>41</v>
      </c>
      <c r="C80" s="77">
        <v>1</v>
      </c>
      <c r="D80" s="2" t="s">
        <v>6</v>
      </c>
    </row>
    <row r="81" spans="1:23" x14ac:dyDescent="0.25">
      <c r="A81" s="2" t="str">
        <f>'Population Definitions'!B11</f>
        <v>PLHIV Health Care Workers</v>
      </c>
      <c r="B81" t="s">
        <v>41</v>
      </c>
      <c r="C81" s="77">
        <v>1</v>
      </c>
      <c r="D81" s="2" t="s">
        <v>6</v>
      </c>
    </row>
    <row r="82" spans="1:23" x14ac:dyDescent="0.25">
      <c r="A82" s="2" t="str">
        <f>'Population Definitions'!B12</f>
        <v>Miners</v>
      </c>
      <c r="B82" t="s">
        <v>41</v>
      </c>
      <c r="C82" s="77">
        <v>1</v>
      </c>
      <c r="D82" s="2" t="s">
        <v>6</v>
      </c>
    </row>
    <row r="83" spans="1:23" x14ac:dyDescent="0.25">
      <c r="A83" s="2" t="str">
        <f>'Population Definitions'!B13</f>
        <v>PLHIV Miners</v>
      </c>
      <c r="B83" t="s">
        <v>41</v>
      </c>
      <c r="C83" s="77">
        <v>1</v>
      </c>
      <c r="D83" s="2" t="s">
        <v>6</v>
      </c>
    </row>
    <row r="85" spans="1:23" x14ac:dyDescent="0.2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25">
      <c r="A86" s="2" t="str">
        <f>'Population Definitions'!B2</f>
        <v>Gen 0-4</v>
      </c>
      <c r="B86" t="s">
        <v>48</v>
      </c>
      <c r="C86" s="75">
        <v>0.02</v>
      </c>
      <c r="D86" s="2" t="s">
        <v>6</v>
      </c>
    </row>
    <row r="87" spans="1:23" x14ac:dyDescent="0.25">
      <c r="A87" s="2" t="str">
        <f>'Population Definitions'!B3</f>
        <v>Gen 5-14</v>
      </c>
      <c r="B87" t="s">
        <v>48</v>
      </c>
      <c r="C87" s="75">
        <v>0.02</v>
      </c>
      <c r="D87" s="2" t="s">
        <v>6</v>
      </c>
    </row>
    <row r="88" spans="1:23" x14ac:dyDescent="0.25">
      <c r="A88" s="2" t="str">
        <f>'Population Definitions'!B4</f>
        <v>Gen 15-64</v>
      </c>
      <c r="B88" t="s">
        <v>48</v>
      </c>
      <c r="C88" s="75">
        <v>0.02</v>
      </c>
      <c r="D88" s="2" t="s">
        <v>6</v>
      </c>
    </row>
    <row r="89" spans="1:23" x14ac:dyDescent="0.25">
      <c r="A89" s="2" t="str">
        <f>'Population Definitions'!B5</f>
        <v>Gen 65+</v>
      </c>
      <c r="B89" t="s">
        <v>48</v>
      </c>
      <c r="C89" s="75">
        <v>0.02</v>
      </c>
      <c r="D89" s="2" t="s">
        <v>6</v>
      </c>
    </row>
    <row r="90" spans="1:23" x14ac:dyDescent="0.25">
      <c r="A90" s="2" t="str">
        <f>'Population Definitions'!B6</f>
        <v>PLHIV 15-64</v>
      </c>
      <c r="B90" t="s">
        <v>48</v>
      </c>
      <c r="C90" s="75">
        <v>0.02</v>
      </c>
      <c r="D90" s="2" t="s">
        <v>6</v>
      </c>
    </row>
    <row r="91" spans="1:23" x14ac:dyDescent="0.25">
      <c r="A91" s="2" t="str">
        <f>'Population Definitions'!B7</f>
        <v>PLHIV 65+</v>
      </c>
      <c r="B91" t="s">
        <v>48</v>
      </c>
      <c r="C91" s="75">
        <v>0.02</v>
      </c>
      <c r="D91" s="2" t="s">
        <v>6</v>
      </c>
    </row>
    <row r="92" spans="1:23" x14ac:dyDescent="0.25">
      <c r="A92" s="2" t="str">
        <f>'Population Definitions'!B8</f>
        <v>Prisoners</v>
      </c>
      <c r="B92" t="s">
        <v>48</v>
      </c>
      <c r="C92" s="75">
        <v>0.02</v>
      </c>
      <c r="D92" s="2" t="s">
        <v>6</v>
      </c>
    </row>
    <row r="93" spans="1:23" x14ac:dyDescent="0.25">
      <c r="A93" s="2" t="str">
        <f>'Population Definitions'!B9</f>
        <v>PLHIV Prisoners</v>
      </c>
      <c r="B93" t="s">
        <v>48</v>
      </c>
      <c r="C93" s="75">
        <v>0.02</v>
      </c>
      <c r="D93" s="2" t="s">
        <v>6</v>
      </c>
    </row>
    <row r="94" spans="1:23" x14ac:dyDescent="0.25">
      <c r="A94" s="2" t="str">
        <f>'Population Definitions'!B10</f>
        <v>Health Care Workers</v>
      </c>
      <c r="B94" t="s">
        <v>48</v>
      </c>
      <c r="C94" s="75">
        <v>0.02</v>
      </c>
      <c r="D94" s="2" t="s">
        <v>6</v>
      </c>
    </row>
    <row r="95" spans="1:23" x14ac:dyDescent="0.25">
      <c r="A95" s="2" t="str">
        <f>'Population Definitions'!B11</f>
        <v>PLHIV Health Care Workers</v>
      </c>
      <c r="B95" t="s">
        <v>48</v>
      </c>
      <c r="C95" s="75">
        <v>0.02</v>
      </c>
      <c r="D95" s="2" t="s">
        <v>6</v>
      </c>
    </row>
    <row r="96" spans="1:23" x14ac:dyDescent="0.25">
      <c r="A96" s="2" t="str">
        <f>'Population Definitions'!B12</f>
        <v>Miners</v>
      </c>
      <c r="B96" t="s">
        <v>48</v>
      </c>
      <c r="C96" s="75">
        <v>0.02</v>
      </c>
      <c r="D96" s="2" t="s">
        <v>6</v>
      </c>
    </row>
    <row r="97" spans="1:4" x14ac:dyDescent="0.25">
      <c r="A97" s="2" t="str">
        <f>'Population Definitions'!B13</f>
        <v>PLHIV Miners</v>
      </c>
      <c r="B97" t="s">
        <v>48</v>
      </c>
      <c r="C97" s="75">
        <v>0.02</v>
      </c>
      <c r="D97" s="2" t="s">
        <v>6</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Population Definitions</vt:lpstr>
      <vt:lpstr>Transfer Definitions</vt:lpstr>
      <vt:lpstr>Transfer Details</vt:lpstr>
      <vt:lpstr>Population Interactions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2018-05-02T06:14:23Z</dcterms:created>
  <dcterms:modified xsi:type="dcterms:W3CDTF">2018-06-21T06:39:13Z</dcterms:modified>
</cp:coreProperties>
</file>