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8800" windowHeight="12585" activeTab="4"/>
  </bookViews>
  <sheets>
    <sheet name="About" sheetId="9" r:id="rId1"/>
    <sheet name="Databook Pages" sheetId="8" r:id="rId2"/>
    <sheet name="Compartments" sheetId="2" r:id="rId3"/>
    <sheet name="Transitions" sheetId="3" r:id="rId4"/>
    <sheet name="Parameters" sheetId="6" r:id="rId5"/>
    <sheet name="Characteristics" sheetId="4" r:id="rId6"/>
    <sheet name="Interactions" sheetId="10" r:id="rId7"/>
    <sheet name="Cascades" sheetId="7" r:id="rId8"/>
    <sheet name="Plots" sheetId="11" r:id="rId9"/>
  </sheets>
  <calcPr calcId="145621"/>
</workbook>
</file>

<file path=xl/calcChain.xml><?xml version="1.0" encoding="utf-8"?>
<calcChain xmlns="http://schemas.openxmlformats.org/spreadsheetml/2006/main">
  <c r="D30" i="6" l="1"/>
  <c r="E40" i="6" l="1"/>
  <c r="F39" i="6"/>
  <c r="E39" i="6"/>
  <c r="D33" i="6" l="1"/>
  <c r="D37" i="6" l="1"/>
  <c r="D38" i="6"/>
  <c r="D39" i="6"/>
  <c r="D40" i="6"/>
  <c r="D41" i="6"/>
  <c r="A43" i="6" l="1"/>
  <c r="A42" i="6"/>
  <c r="A39" i="6"/>
  <c r="A38" i="6"/>
  <c r="A37" i="6"/>
  <c r="D34" i="6"/>
  <c r="A33" i="6"/>
  <c r="A32" i="6"/>
  <c r="A18" i="3"/>
  <c r="A17" i="3"/>
  <c r="A16" i="3"/>
  <c r="A15" i="3"/>
  <c r="A14" i="3"/>
  <c r="A13" i="3"/>
  <c r="A12" i="3"/>
  <c r="A11" i="3"/>
  <c r="A10" i="3"/>
  <c r="A9" i="3"/>
  <c r="A8" i="3"/>
  <c r="A7" i="3"/>
  <c r="A6" i="3"/>
  <c r="A5" i="3"/>
  <c r="A4" i="3"/>
  <c r="A3" i="3"/>
  <c r="A2" i="3"/>
  <c r="R1" i="3"/>
  <c r="Q1" i="3"/>
  <c r="P1" i="3"/>
  <c r="O1" i="3"/>
  <c r="N1" i="3"/>
  <c r="M1" i="3"/>
  <c r="L1" i="3"/>
  <c r="K1" i="3"/>
  <c r="J1" i="3"/>
  <c r="I1" i="3"/>
  <c r="H1" i="3"/>
  <c r="G1" i="3"/>
  <c r="F1" i="3"/>
  <c r="E1" i="3"/>
  <c r="D1" i="3"/>
  <c r="C1" i="3"/>
  <c r="B1" i="3"/>
  <c r="A45" i="6" l="1"/>
  <c r="A44" i="6"/>
  <c r="A41" i="6"/>
  <c r="A40" i="6"/>
  <c r="A31" i="6"/>
  <c r="A28" i="6"/>
  <c r="A25" i="6"/>
  <c r="A24" i="6"/>
  <c r="D25" i="6" l="1"/>
</calcChain>
</file>

<file path=xl/comments1.xml><?xml version="1.0" encoding="utf-8"?>
<comments xmlns="http://schemas.openxmlformats.org/spreadsheetml/2006/main">
  <authors>
    <author/>
  </authors>
  <commentList>
    <comment ref="A1" authorId="0">
      <text>
        <r>
          <rPr>
            <sz val="8"/>
            <color rgb="FF000000"/>
            <rFont val="Tahoma"/>
            <family val="2"/>
          </rPr>
          <t xml:space="preserve">This column is for the 'code name' of a custom databook sheet.
</t>
        </r>
        <r>
          <rPr>
            <sz val="8"/>
            <color rgb="FF000000"/>
            <rFont val="Tahoma"/>
            <family val="2"/>
          </rPr>
          <t xml:space="preserve">Normally, when constructing a databook, data-input sections for
</t>
        </r>
        <r>
          <rPr>
            <sz val="8"/>
            <color rgb="FF000000"/>
            <rFont val="Tahoma"/>
            <family val="2"/>
          </rPr>
          <t xml:space="preserve">compartments and characteristics are placed on a single page, while
</t>
        </r>
        <r>
          <rPr>
            <sz val="8"/>
            <color rgb="FF000000"/>
            <rFont val="Tahoma"/>
            <family val="2"/>
          </rPr>
          <t xml:space="preserve">parameters are placed on another.
</t>
        </r>
        <r>
          <rPr>
            <sz val="8"/>
            <color rgb="FF000000"/>
            <rFont val="Tahoma"/>
            <family val="2"/>
          </rPr>
          <t xml:space="preserve">This section allows custom sheets to be defined, allowing for more
</t>
        </r>
        <r>
          <rPr>
            <sz val="8"/>
            <color rgb="FF000000"/>
            <rFont val="Tahoma"/>
            <family val="2"/>
          </rPr>
          <t xml:space="preserve">user-friendly databook organisation.
</t>
        </r>
        <r>
          <rPr>
            <sz val="8"/>
            <color rgb="FF000000"/>
            <rFont val="Tahoma"/>
            <family val="2"/>
          </rPr>
          <t xml:space="preserve">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authors>
    <author/>
    <author>Chris Kuschel</author>
  </authors>
  <commentList>
    <comment ref="A1" authorId="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text>
        <r>
          <rPr>
            <sz val="8"/>
            <color rgb="FF000000"/>
            <rFont val="Tahoma"/>
            <family val="2"/>
          </rPr>
          <t xml:space="preserve">This column is for the 'display name' of a compartment within a
</t>
        </r>
        <r>
          <rPr>
            <sz val="8"/>
            <color rgb="FF000000"/>
            <rFont val="Tahoma"/>
            <family val="2"/>
          </rPr>
          <t xml:space="preserve">population cascade, a state that an entity can exist in that is
</t>
        </r>
        <r>
          <rPr>
            <sz val="8"/>
            <color rgb="FF000000"/>
            <rFont val="Tahoma"/>
            <family val="2"/>
          </rPr>
          <t xml:space="preserve">distinct from all other states.
</t>
        </r>
        <r>
          <rPr>
            <sz val="8"/>
            <color rgb="FF000000"/>
            <rFont val="Tahoma"/>
            <family val="2"/>
          </rPr>
          <t xml:space="preserve">Examples may include 'Susceptible', 'Infected Stage 1', 'Recovered',
</t>
        </r>
        <r>
          <rPr>
            <sz val="8"/>
            <color rgb="FF000000"/>
            <rFont val="Tahoma"/>
            <family val="2"/>
          </rPr>
          <t xml:space="preserve">etc.
</t>
        </r>
        <r>
          <rPr>
            <sz val="8"/>
            <color rgb="FF000000"/>
            <rFont val="Tahoma"/>
            <family val="2"/>
          </rPr>
          <t xml:space="preserve">If entities in the network involve two 'orthogonal' descriptors,
</t>
        </r>
        <r>
          <rPr>
            <sz val="8"/>
            <color rgb="FF000000"/>
            <rFont val="Tahoma"/>
            <family val="2"/>
          </rPr>
          <t xml:space="preserve">compartments should combine the status of each state in the title,
</t>
        </r>
        <r>
          <rPr>
            <sz val="8"/>
            <color rgb="FF000000"/>
            <rFont val="Tahoma"/>
            <family val="2"/>
          </rPr>
          <t xml:space="preserve">e.g. 'High Income Earner + Year 12 Education', to make sure that each
</t>
        </r>
        <r>
          <rPr>
            <sz val="8"/>
            <color rgb="FF000000"/>
            <rFont val="Tahoma"/>
            <family val="2"/>
          </rPr>
          <t xml:space="preserve">entity in a cascade is only ever in one state at a time.
</t>
        </r>
        <r>
          <rPr>
            <sz val="8"/>
            <color rgb="FF000000"/>
            <rFont val="Tahoma"/>
            <family val="2"/>
          </rPr>
          <t xml:space="preserve">It is possible to bundle independent states as analytical features of
</t>
        </r>
        <r>
          <rPr>
            <sz val="8"/>
            <color rgb="FF000000"/>
            <rFont val="Tahoma"/>
            <family val="2"/>
          </rPr>
          <t xml:space="preserve">interest elsewhere in the framework file.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1">
      <text>
        <r>
          <rPr>
            <sz val="9"/>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text>
        <r>
          <rPr>
            <sz val="8"/>
            <color rgb="FF000000"/>
            <rFont val="Tahoma"/>
            <family val="2"/>
          </rPr>
          <t xml:space="preserve">This column marks whether compartment size data can be rescaled
</t>
        </r>
        <r>
          <rPr>
            <sz val="8"/>
            <color rgb="FF000000"/>
            <rFont val="Tahoma"/>
            <family val="2"/>
          </rPr>
          <t>during model calibration processes.</t>
        </r>
      </text>
    </comment>
    <comment ref="H1" authorId="0">
      <text>
        <r>
          <rPr>
            <sz val="8"/>
            <color rgb="FF000000"/>
            <rFont val="Tahoma"/>
            <family val="2"/>
          </rPr>
          <t xml:space="preserve">This column optionally marks whether a data-input section should
</t>
        </r>
        <r>
          <rPr>
            <sz val="8"/>
            <color rgb="FF000000"/>
            <rFont val="Tahoma"/>
            <family val="2"/>
          </rPr>
          <t xml:space="preserve">appear for this compartment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 ref="I1" authorId="1">
      <text>
        <r>
          <rPr>
            <sz val="9"/>
            <color indexed="81"/>
            <rFont val="Tahoma"/>
            <family val="2"/>
          </rPr>
          <t>This column currently denotes whether a databook should request
values from the user for the historical size of this compartment.
A value of '-1' suppresses it from appearing in the databook.</t>
        </r>
      </text>
    </comment>
  </commentList>
</comments>
</file>

<file path=xl/comments3.xml><?xml version="1.0" encoding="utf-8"?>
<comments xmlns="http://schemas.openxmlformats.org/spreadsheetml/2006/main">
  <authors>
    <author/>
    <author>Chris Kuschel</author>
  </authors>
  <commentList>
    <comment ref="A1" authorId="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text>
        <r>
          <rPr>
            <sz val="8"/>
            <color rgb="FF000000"/>
            <rFont val="Tahoma"/>
            <family val="2"/>
          </rPr>
          <t xml:space="preserve">This column is for the 'display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'Birth Rate', 'Treatment Uptake Rate', 'Internet
</t>
        </r>
        <r>
          <rPr>
            <sz val="8"/>
            <color rgb="FF000000"/>
            <rFont val="Tahoma"/>
            <family val="2"/>
          </rPr>
          <t xml:space="preserve">Coverage', etc.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text>
        <r>
          <rPr>
            <sz val="8"/>
            <color indexed="81"/>
            <rFont val="Tahoma"/>
            <family val="2"/>
          </rPr>
          <t>This column defines a 'format' attribute for a 'par' item.</t>
        </r>
      </text>
    </comment>
    <comment ref="D1" authorId="0">
      <text>
        <r>
          <rPr>
            <sz val="8"/>
            <color rgb="FF000000"/>
            <rFont val="Tahoma"/>
            <family val="2"/>
          </rPr>
          <t>This column defines a 'default_value' attribute for a 'par' item.</t>
        </r>
      </text>
    </comment>
    <comment ref="E1" authorId="0">
      <text>
        <r>
          <rPr>
            <sz val="8"/>
            <color indexed="81"/>
            <rFont val="Tahoma"/>
            <family val="2"/>
          </rPr>
          <t>This column defines a 'min' attribute for a 'par' item.</t>
        </r>
      </text>
    </comment>
    <comment ref="F1" authorId="0">
      <text>
        <r>
          <rPr>
            <sz val="8"/>
            <color indexed="81"/>
            <rFont val="Tahoma"/>
            <family val="2"/>
          </rPr>
          <t>This column defines a 'max' attribute for a 'par' item.</t>
        </r>
      </text>
    </comment>
    <comment ref="G1" authorId="0">
      <text>
        <r>
          <rPr>
            <sz val="8"/>
            <color rgb="FF000000"/>
            <rFont val="Tahoma"/>
            <family val="2"/>
          </rPr>
          <t>This column defines a 'func' attribute for a 'par' item.</t>
        </r>
      </text>
    </comment>
    <comment ref="H1" authorId="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text>
        <r>
          <rPr>
            <sz val="8"/>
            <color indexed="81"/>
            <rFont val="Tahoma"/>
            <family val="2"/>
          </rPr>
          <t>This column marks whether parameter data can be rescaled
during model calibration processes.</t>
        </r>
      </text>
    </comment>
    <comment ref="K1" authorId="0">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 ref="L1" authorId="1">
      <text>
        <r>
          <rPr>
            <sz val="9"/>
            <color indexed="81"/>
            <rFont val="Tahoma"/>
            <family val="2"/>
          </rPr>
          <t>This column currently denotes whether a databook should request
historical values from the user for this parameter.
A value of '-1' suppresses it from appearing in the databook.</t>
        </r>
      </text>
    </comment>
    <comment ref="D22" authorId="1">
      <text>
        <r>
          <rPr>
            <b/>
            <sz val="9"/>
            <color indexed="81"/>
            <rFont val="Tahoma"/>
            <charset val="1"/>
          </rPr>
          <t>Chris Kuschel:</t>
        </r>
        <r>
          <rPr>
            <sz val="9"/>
            <color indexed="81"/>
            <rFont val="Tahoma"/>
            <charset val="1"/>
          </rPr>
          <t xml:space="preserve">
arbitrary value</t>
        </r>
      </text>
    </comment>
    <comment ref="C28" authorId="1">
      <text>
        <r>
          <rPr>
            <b/>
            <sz val="9"/>
            <color indexed="81"/>
            <rFont val="Tahoma"/>
            <charset val="1"/>
          </rPr>
          <t>Chris Kuschel:</t>
        </r>
        <r>
          <rPr>
            <sz val="9"/>
            <color indexed="81"/>
            <rFont val="Tahoma"/>
            <charset val="1"/>
          </rPr>
          <t xml:space="preserve">
Is there a way to make this a rate?</t>
        </r>
      </text>
    </comment>
    <comment ref="D33" authorId="1">
      <text>
        <r>
          <rPr>
            <b/>
            <sz val="9"/>
            <color indexed="81"/>
            <rFont val="Tahoma"/>
            <charset val="1"/>
          </rPr>
          <t>Chris Kuschel:</t>
        </r>
        <r>
          <rPr>
            <sz val="9"/>
            <color indexed="81"/>
            <rFont val="Tahoma"/>
            <charset val="1"/>
          </rPr>
          <t xml:space="preserve">
arbitrary value</t>
        </r>
      </text>
    </comment>
    <comment ref="D34" authorId="1">
      <text>
        <r>
          <rPr>
            <b/>
            <sz val="9"/>
            <color indexed="81"/>
            <rFont val="Tahoma"/>
            <charset val="1"/>
          </rPr>
          <t>Chris Kuschel:</t>
        </r>
        <r>
          <rPr>
            <sz val="9"/>
            <color indexed="81"/>
            <rFont val="Tahoma"/>
            <charset val="1"/>
          </rPr>
          <t xml:space="preserve">
arbitrary value</t>
        </r>
      </text>
    </comment>
    <comment ref="C45" authorId="1">
      <text>
        <r>
          <rPr>
            <b/>
            <sz val="9"/>
            <color indexed="81"/>
            <rFont val="Tahoma"/>
            <charset val="1"/>
          </rPr>
          <t>Chris Kuschel:</t>
        </r>
        <r>
          <rPr>
            <sz val="9"/>
            <color indexed="81"/>
            <rFont val="Tahoma"/>
            <charset val="1"/>
          </rPr>
          <t xml:space="preserve">
Is there a way to make this a rate?</t>
        </r>
      </text>
    </comment>
  </commentList>
</comments>
</file>

<file path=xl/comments4.xml><?xml version="1.0" encoding="utf-8"?>
<comments xmlns="http://schemas.openxmlformats.org/spreadsheetml/2006/main">
  <authors>
    <author/>
    <author>Chris Kuschel</author>
  </authors>
  <commentList>
    <comment ref="A1" authorId="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1">
      <text>
        <r>
          <rPr>
            <sz val="9"/>
            <color indexed="81"/>
            <rFont val="Tahoma"/>
            <family val="2"/>
          </rPr>
          <t xml:space="preserve">This column defines a 'denominator' attribute for a 'charac' item.
</t>
        </r>
      </text>
    </comment>
    <comment ref="E1" authorId="1">
      <text>
        <r>
          <rPr>
            <sz val="9"/>
            <color indexed="81"/>
            <rFont val="Tahoma"/>
            <family val="2"/>
          </rPr>
          <t>This column defines a 'default_value' attribute for a 'charac' item.</t>
        </r>
      </text>
    </comment>
    <comment ref="F1" authorId="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G1" authorId="0">
      <text>
        <r>
          <rPr>
            <sz val="8"/>
            <color indexed="81"/>
            <rFont val="Tahoma"/>
            <family val="2"/>
          </rPr>
          <t>This column marks whether characteristic size data can be rescaled
during model calibration processes.</t>
        </r>
      </text>
    </comment>
    <comment ref="H1" authorId="0">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 ref="I1" authorId="1">
      <text>
        <r>
          <rPr>
            <sz val="9"/>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5.xml><?xml version="1.0" encoding="utf-8"?>
<comments xmlns="http://schemas.openxmlformats.org/spreadsheetml/2006/main">
  <authors>
    <author>Chris Kuschel</author>
  </authors>
  <commentList>
    <comment ref="A1" authorId="0">
      <text>
        <r>
          <rPr>
            <sz val="9"/>
            <color indexed="81"/>
            <rFont val="Tahoma"/>
            <family val="2"/>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text>
        <r>
          <rPr>
            <sz val="9"/>
            <color indexed="81"/>
            <rFont val="Tahoma"/>
            <family val="2"/>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text>
        <r>
          <rPr>
            <sz val="9"/>
            <color indexed="81"/>
            <rFont val="Tahoma"/>
            <family val="2"/>
          </rPr>
          <t>This column defines a 'default_value' attribute for a 'interpop' item.</t>
        </r>
      </text>
    </comment>
  </commentList>
</comments>
</file>

<file path=xl/comments6.xml><?xml version="1.0" encoding="utf-8"?>
<comments xmlns="http://schemas.openxmlformats.org/spreadsheetml/2006/main">
  <authors>
    <author/>
  </authors>
  <commentList>
    <comment ref="A1" authorId="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List>
</comments>
</file>

<file path=xl/sharedStrings.xml><?xml version="1.0" encoding="utf-8"?>
<sst xmlns="http://schemas.openxmlformats.org/spreadsheetml/2006/main" count="596" uniqueCount="230">
  <si>
    <t>Code Name</t>
  </si>
  <si>
    <t>Display Name</t>
  </si>
  <si>
    <t>Is Source</t>
  </si>
  <si>
    <t>Is Sink</t>
  </si>
  <si>
    <t>Is Junction</t>
  </si>
  <si>
    <t>Setup Weight</t>
  </si>
  <si>
    <t>Can Calibrate</t>
  </si>
  <si>
    <t>n</t>
  </si>
  <si>
    <t>y</t>
  </si>
  <si>
    <t>Components</t>
  </si>
  <si>
    <t>Default Value</t>
  </si>
  <si>
    <t>Format</t>
  </si>
  <si>
    <t>Minimum Value</t>
  </si>
  <si>
    <t>Maximum Value</t>
  </si>
  <si>
    <t>Function</t>
  </si>
  <si>
    <t>main</t>
  </si>
  <si>
    <t>Constituents</t>
  </si>
  <si>
    <t>probability</t>
  </si>
  <si>
    <t>Datasheet Code Name</t>
  </si>
  <si>
    <t>Datasheet Title</t>
  </si>
  <si>
    <t>Databook Page</t>
  </si>
  <si>
    <t>Export</t>
  </si>
  <si>
    <t>number</t>
  </si>
  <si>
    <t>duration</t>
  </si>
  <si>
    <t>Name</t>
  </si>
  <si>
    <t>Description</t>
  </si>
  <si>
    <t>Malaria</t>
  </si>
  <si>
    <t>A malaria cascade</t>
  </si>
  <si>
    <t>Susceptible (Mosquito)</t>
  </si>
  <si>
    <t>Exposed (Mosquito)</t>
  </si>
  <si>
    <t>Infected (Mosquito)</t>
  </si>
  <si>
    <t>Dead (Mosquito)</t>
  </si>
  <si>
    <t>New born (Mosquito)</t>
  </si>
  <si>
    <t>msus</t>
  </si>
  <si>
    <t>mexp</t>
  </si>
  <si>
    <t>minf</t>
  </si>
  <si>
    <t>mdead</t>
  </si>
  <si>
    <t>mbirth</t>
  </si>
  <si>
    <t>hsus</t>
  </si>
  <si>
    <t>hexp</t>
  </si>
  <si>
    <t>hinf</t>
  </si>
  <si>
    <t>htx</t>
  </si>
  <si>
    <t>hdead</t>
  </si>
  <si>
    <t>hbirth</t>
  </si>
  <si>
    <t>mdeath</t>
  </si>
  <si>
    <t>death</t>
  </si>
  <si>
    <t>birth</t>
  </si>
  <si>
    <t>all_inf</t>
  </si>
  <si>
    <t>All infected</t>
  </si>
  <si>
    <t>all_imm</t>
  </si>
  <si>
    <t>All immue</t>
  </si>
  <si>
    <t>all_contagious</t>
  </si>
  <si>
    <t>All contagious</t>
  </si>
  <si>
    <t>mprev</t>
  </si>
  <si>
    <t>prev</t>
  </si>
  <si>
    <t>Mosquito prevalence</t>
  </si>
  <si>
    <t>Human prevalence</t>
  </si>
  <si>
    <t>Databook Order</t>
  </si>
  <si>
    <t>Denominator</t>
  </si>
  <si>
    <t>mpop</t>
  </si>
  <si>
    <t>pop</t>
  </si>
  <si>
    <t>Mosquito population</t>
  </si>
  <si>
    <t>Human population</t>
  </si>
  <si>
    <t>msus, mexp, minf</t>
  </si>
  <si>
    <t xml:space="preserve"> minf</t>
  </si>
  <si>
    <t>All contagious people</t>
  </si>
  <si>
    <t>All infected people</t>
  </si>
  <si>
    <t>Life expectancy (mosquito)</t>
  </si>
  <si>
    <t>Number of tests</t>
  </si>
  <si>
    <t>Time to develop immunity</t>
  </si>
  <si>
    <t>Duration of immunity</t>
  </si>
  <si>
    <t>Treatment duration</t>
  </si>
  <si>
    <t>Number of treatments</t>
  </si>
  <si>
    <t>Mortality rate</t>
  </si>
  <si>
    <t>Birth rate</t>
  </si>
  <si>
    <t>eff_dx</t>
  </si>
  <si>
    <t>eff_tx</t>
  </si>
  <si>
    <t>Test efficacy</t>
  </si>
  <si>
    <t>Treatment efficacy</t>
  </si>
  <si>
    <t>Incubation period (mosquito)</t>
  </si>
  <si>
    <t>Incubation period</t>
  </si>
  <si>
    <t>mprop</t>
  </si>
  <si>
    <t>Mosquito properties</t>
  </si>
  <si>
    <t>inci</t>
  </si>
  <si>
    <t>epi</t>
  </si>
  <si>
    <t>Transmission probability to humans</t>
  </si>
  <si>
    <t>Transmission probability to mosquitoes</t>
  </si>
  <si>
    <t>proportion</t>
  </si>
  <si>
    <t>himm</t>
  </si>
  <si>
    <t>hwan</t>
  </si>
  <si>
    <t>Susceptible</t>
  </si>
  <si>
    <t>Exposed</t>
  </si>
  <si>
    <t>In treatment</t>
  </si>
  <si>
    <t>Dead</t>
  </si>
  <si>
    <t>New born</t>
  </si>
  <si>
    <t>treated</t>
  </si>
  <si>
    <t>exposed</t>
  </si>
  <si>
    <t>infected</t>
  </si>
  <si>
    <t>recover</t>
  </si>
  <si>
    <t>all_imm, all_inf</t>
  </si>
  <si>
    <t>cas</t>
  </si>
  <si>
    <t>Cascade</t>
  </si>
  <si>
    <t>Epidemic</t>
  </si>
  <si>
    <t>hpop</t>
  </si>
  <si>
    <t>Time until immunity is lost</t>
  </si>
  <si>
    <t>ndiag</t>
  </si>
  <si>
    <t>ntreat</t>
  </si>
  <si>
    <t>People treated</t>
  </si>
  <si>
    <t>Number of incidence</t>
  </si>
  <si>
    <t>mal_death</t>
  </si>
  <si>
    <t>Probability of malaria death</t>
  </si>
  <si>
    <t>hmdead</t>
  </si>
  <si>
    <t>Malaria deaths</t>
  </si>
  <si>
    <t>dev_imm</t>
  </si>
  <si>
    <t>wan_imm</t>
  </si>
  <si>
    <t>los_imm</t>
  </si>
  <si>
    <t>mexposed</t>
  </si>
  <si>
    <t>minfected</t>
  </si>
  <si>
    <t>Force of infection (mosquito)</t>
  </si>
  <si>
    <t>Force of infection</t>
  </si>
  <si>
    <t>mnew</t>
  </si>
  <si>
    <t>Infected</t>
  </si>
  <si>
    <t>hsusmls</t>
  </si>
  <si>
    <t>Susceptible, malaria-like symptoms</t>
  </si>
  <si>
    <t>Immune</t>
  </si>
  <si>
    <t>himmmls</t>
  </si>
  <si>
    <t>Immune, malaria-like symptoms</t>
  </si>
  <si>
    <t>Waning immunity</t>
  </si>
  <si>
    <t>hwanmls</t>
  </si>
  <si>
    <t>Waning immunity, malaria-like symptoms</t>
  </si>
  <si>
    <t>symp</t>
  </si>
  <si>
    <t>himm, himmmls, hwan, hwanmls</t>
  </si>
  <si>
    <t>hsus, hsusmls, hexp, all_contagious, htx</t>
  </si>
  <si>
    <t>trans_MH</t>
  </si>
  <si>
    <t>trans_HM</t>
  </si>
  <si>
    <t>Develop malaria-like symptoms</t>
  </si>
  <si>
    <t>Cure malaria-like symptoms</t>
  </si>
  <si>
    <t>nsymp</t>
  </si>
  <si>
    <t>testable</t>
  </si>
  <si>
    <t>Eligible for tests</t>
  </si>
  <si>
    <t>hsusmls, hinf, himmmls, hwanmls</t>
  </si>
  <si>
    <t>stested, nsymp</t>
  </si>
  <si>
    <t>itested, nsymp</t>
  </si>
  <si>
    <t>tx_wo_dx</t>
  </si>
  <si>
    <t>Treatment without test</t>
  </si>
  <si>
    <t>stested</t>
  </si>
  <si>
    <t>itested</t>
  </si>
  <si>
    <t>Negative test result (susceptible)</t>
  </si>
  <si>
    <t>Negative test result (immune)</t>
  </si>
  <si>
    <t>imm_diag_prob</t>
  </si>
  <si>
    <t>Test rate of immune people</t>
  </si>
  <si>
    <t>streated</t>
  </si>
  <si>
    <t>0.0383561643835616</t>
  </si>
  <si>
    <t>0.0273972602739726</t>
  </si>
  <si>
    <t>0.0821917808219178</t>
  </si>
  <si>
    <t>0.246575342465753</t>
  </si>
  <si>
    <t>0.0547945205479452</t>
  </si>
  <si>
    <t>Susceptible people treated</t>
  </si>
  <si>
    <t>Number of bites per year per mosquito</t>
  </si>
  <si>
    <t>num_bites</t>
  </si>
  <si>
    <t>Total number of mosquito bites</t>
  </si>
  <si>
    <t>w_dist</t>
  </si>
  <si>
    <t>Distribution matrix</t>
  </si>
  <si>
    <t>tot_inf</t>
  </si>
  <si>
    <t>Total number of infected humans</t>
  </si>
  <si>
    <t>tot_pop</t>
  </si>
  <si>
    <t>Total number of humans</t>
  </si>
  <si>
    <t>dist_mprev</t>
  </si>
  <si>
    <t>Distributed mosquito prevalence</t>
  </si>
  <si>
    <t>Targetable</t>
  </si>
  <si>
    <t>Summation matrix</t>
  </si>
  <si>
    <t>TGT_POP_SUM(mprev, w_dist)</t>
  </si>
  <si>
    <t>SRC_POP_SUM(all_contagious, w_dist)</t>
  </si>
  <si>
    <t>w_sum</t>
  </si>
  <si>
    <t>TGT_POP_SUM(pop, w_sum)</t>
  </si>
  <si>
    <t>Type</t>
  </si>
  <si>
    <t>Quantities</t>
  </si>
  <si>
    <t>Plot Group</t>
  </si>
  <si>
    <t>Population size</t>
  </si>
  <si>
    <t>series</t>
  </si>
  <si>
    <t>Demographics</t>
  </si>
  <si>
    <t>Epidemics</t>
  </si>
  <si>
    <t>Mosquito Properties</t>
  </si>
  <si>
    <t>Prevalence in humans</t>
  </si>
  <si>
    <t>Incidence</t>
  </si>
  <si>
    <t>Treatments</t>
  </si>
  <si>
    <t>Mosquito population size</t>
  </si>
  <si>
    <t>Prevalence in mosquitoes</t>
  </si>
  <si>
    <t>exposed:flow</t>
  </si>
  <si>
    <t>treated:flow</t>
  </si>
  <si>
    <t>tot_bites</t>
  </si>
  <si>
    <t>ntat</t>
  </si>
  <si>
    <t>Number of tests combined with treatments</t>
  </si>
  <si>
    <t>min(ndiag, (1 - tx_wo_dx) * ntreat)</t>
  </si>
  <si>
    <t>ntnt</t>
  </si>
  <si>
    <t>Number of treatments without tests</t>
  </si>
  <si>
    <t>ntreat - ntat</t>
  </si>
  <si>
    <t>ndx</t>
  </si>
  <si>
    <t>Number of tests not combined with treatments</t>
  </si>
  <si>
    <t>ndiag - ntat</t>
  </si>
  <si>
    <t>ndx * eff_dx</t>
  </si>
  <si>
    <t>ndx * (1 - eff_dx) * imm_diag_prob</t>
  </si>
  <si>
    <t>tot_bites * trans_HM * tot_inf / tot_pop</t>
  </si>
  <si>
    <t>eff_tx * ((1 - eff_dx) * ntat +  ntnt)</t>
  </si>
  <si>
    <t>eff_tx * (eff_dx * ntat + ntnt)</t>
  </si>
  <si>
    <t>mos_bite_factor</t>
  </si>
  <si>
    <t>Factor to modify bites in mosquito population</t>
  </si>
  <si>
    <t>1</t>
  </si>
  <si>
    <t>hum_bite_factor</t>
  </si>
  <si>
    <t>Factor to modify bites in human population</t>
  </si>
  <si>
    <t>w_bite_dist</t>
  </si>
  <si>
    <t>Bite distribution matrix</t>
  </si>
  <si>
    <t>biting_rate</t>
  </si>
  <si>
    <t>biting_rate * mpop * mos_bite_factor</t>
  </si>
  <si>
    <t>Number of mosquito bites distributed among human populations</t>
  </si>
  <si>
    <t>TGT_POP_SUM(tot_bites, w_bite_dist)</t>
  </si>
  <si>
    <t>mos_birth_factor</t>
  </si>
  <si>
    <t>Factor to modify mosquito birth rate</t>
  </si>
  <si>
    <t>mos_death_factor</t>
  </si>
  <si>
    <t>Factor to modify mosquito life expectancy</t>
  </si>
  <si>
    <t>mbirth_rate</t>
  </si>
  <si>
    <t>Mosquito birth rate</t>
  </si>
  <si>
    <t>Mosquito births</t>
  </si>
  <si>
    <t>mbirth_rate * mos_birth_factor</t>
  </si>
  <si>
    <t>mlife_expectancy</t>
  </si>
  <si>
    <t>Mosquito deaths</t>
  </si>
  <si>
    <t>hum_bite_modifier</t>
  </si>
  <si>
    <t>Factor to modify bites in human population (for nested programs)</t>
  </si>
  <si>
    <t>num_bites * hum_bite_modifier * hum_bite_factor * trans_MH * dist_mprev</t>
  </si>
  <si>
    <t>mlife_expectancy * mos_death_factor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</si>
</sst>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quot;$&quot;* #,##0.00_);_(&quot;$&quot;* \(#,##0.00\);_(&quot;$&quot;* &quot;-&quot;??_);_(@_)"/>
    <numFmt numFmtId="165" formatCode="_(* #,##0.00_);_(* \(#,##0.00\);_(* &quot;-&quot;??_);_(@_)"/>
  </numFmts>
  <fonts count="24"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Arial"/>
      <family val="2"/>
    </font>
    <font>
      <sz val="9"/>
      <color indexed="81"/>
      <name val="Tahoma"/>
      <charset val="1"/>
    </font>
    <font>
      <b/>
      <sz val="9"/>
      <color indexed="81"/>
      <name val="Tahoma"/>
      <charset val="1"/>
    </font>
    <font>
      <sz val="9"/>
      <color indexed="81"/>
      <name val="Tahom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s>
  <cellStyleXfs count="46">
    <xf numFmtId="0" fontId="0"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4" fillId="8" borderId="8" applyNumberFormat="0" applyFont="0" applyAlignment="0" applyProtection="0"/>
    <xf numFmtId="0" fontId="18" fillId="0" borderId="0" applyNumberFormat="0" applyFill="0" applyBorder="0" applyAlignment="0" applyProtection="0"/>
    <xf numFmtId="0" fontId="2" fillId="0" borderId="9" applyNumberFormat="0" applyFill="0" applyAlignment="0" applyProtection="0"/>
    <xf numFmtId="0" fontId="19"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165" fontId="4" fillId="0" borderId="0" applyFont="0" applyFill="0" applyBorder="0" applyAlignment="0" applyProtection="0"/>
    <xf numFmtId="164" fontId="4" fillId="0" borderId="0" applyFont="0" applyFill="0" applyBorder="0" applyAlignment="0" applyProtection="0"/>
    <xf numFmtId="0" fontId="20" fillId="0" borderId="0"/>
  </cellStyleXfs>
  <cellXfs count="55">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applyFont="1" applyAlignment="1">
      <alignment horizontal="left"/>
    </xf>
    <xf numFmtId="0" fontId="0" fillId="0" borderId="0" xfId="0" applyAlignment="1">
      <alignment horizontal="left"/>
    </xf>
    <xf numFmtId="0" fontId="0" fillId="0" borderId="0" xfId="0" applyAlignment="1">
      <alignment vertical="top"/>
    </xf>
    <xf numFmtId="0" fontId="0" fillId="0" borderId="0" xfId="0" applyBorder="1"/>
    <xf numFmtId="0" fontId="0" fillId="0" borderId="0" xfId="0" applyAlignment="1">
      <alignment horizontal="center"/>
    </xf>
    <xf numFmtId="0" fontId="0" fillId="0" borderId="0" xfId="0" applyAlignment="1">
      <alignment horizontal="center"/>
    </xf>
    <xf numFmtId="0" fontId="2" fillId="0" borderId="0" xfId="0" applyFont="1" applyAlignment="1">
      <alignment horizontal="center"/>
    </xf>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xf numFmtId="0" fontId="0" fillId="0" borderId="11" xfId="0" applyBorder="1"/>
    <xf numFmtId="0" fontId="0" fillId="33" borderId="13" xfId="0" applyFill="1" applyBorder="1"/>
    <xf numFmtId="0" fontId="0" fillId="33" borderId="10" xfId="0" applyFill="1" applyBorder="1"/>
    <xf numFmtId="0" fontId="0" fillId="33" borderId="12" xfId="0" applyFill="1" applyBorder="1"/>
    <xf numFmtId="0" fontId="0" fillId="33" borderId="0" xfId="0" applyFill="1"/>
    <xf numFmtId="0" fontId="0" fillId="0" borderId="10" xfId="0" applyBorder="1"/>
    <xf numFmtId="0" fontId="2" fillId="0" borderId="10" xfId="0" applyFont="1" applyBorder="1" applyAlignment="1">
      <alignment horizontal="center"/>
    </xf>
    <xf numFmtId="0" fontId="0" fillId="0" borderId="13" xfId="0" applyBorder="1"/>
    <xf numFmtId="0" fontId="0" fillId="0" borderId="12" xfId="0" applyBorder="1"/>
    <xf numFmtId="0" fontId="0" fillId="0" borderId="0" xfId="0"/>
    <xf numFmtId="0" fontId="0" fillId="0" borderId="0" xfId="0" applyAlignment="1">
      <alignment horizontal="center"/>
    </xf>
    <xf numFmtId="0" fontId="0" fillId="0" borderId="0" xfId="0" applyAlignment="1">
      <alignment horizontal="left" vertical="center"/>
    </xf>
    <xf numFmtId="0" fontId="2" fillId="0" borderId="0" xfId="0" applyFont="1" applyAlignment="1">
      <alignment horizontal="center"/>
    </xf>
    <xf numFmtId="0" fontId="0" fillId="0" borderId="12" xfId="0" applyBorder="1" applyAlignment="1">
      <alignment horizontal="center"/>
    </xf>
    <xf numFmtId="0" fontId="0" fillId="0" borderId="10" xfId="0" applyBorder="1" applyAlignment="1">
      <alignment horizontal="center"/>
    </xf>
    <xf numFmtId="0" fontId="0" fillId="0" borderId="13" xfId="0" applyBorder="1" applyAlignment="1">
      <alignment horizontal="center"/>
    </xf>
    <xf numFmtId="0" fontId="2" fillId="0" borderId="0" xfId="0" applyFont="1" applyAlignment="1">
      <alignment horizontal="left"/>
    </xf>
    <xf numFmtId="0" fontId="0" fillId="0" borderId="0" xfId="0" applyBorder="1" applyAlignment="1">
      <alignment horizontal="left"/>
    </xf>
    <xf numFmtId="0" fontId="0" fillId="0" borderId="12" xfId="0" applyBorder="1" applyAlignment="1">
      <alignment horizontal="left"/>
    </xf>
    <xf numFmtId="0" fontId="0" fillId="0" borderId="0" xfId="0" applyFill="1" applyBorder="1" applyAlignment="1">
      <alignment horizontal="left"/>
    </xf>
    <xf numFmtId="0" fontId="0" fillId="0" borderId="0" xfId="0" applyFill="1" applyAlignment="1">
      <alignment horizontal="left"/>
    </xf>
    <xf numFmtId="0" fontId="0" fillId="0" borderId="12" xfId="0" applyFill="1" applyBorder="1" applyAlignment="1">
      <alignment horizontal="left"/>
    </xf>
    <xf numFmtId="0" fontId="0" fillId="0" borderId="14" xfId="0" applyFill="1" applyBorder="1" applyAlignment="1">
      <alignment horizontal="left"/>
    </xf>
    <xf numFmtId="0" fontId="20" fillId="0" borderId="0" xfId="45" applyAlignment="1">
      <alignment horizontal="left"/>
    </xf>
    <xf numFmtId="0" fontId="0" fillId="0" borderId="12" xfId="0" applyBorder="1" applyAlignment="1">
      <alignment horizontal="left" vertical="center"/>
    </xf>
    <xf numFmtId="0" fontId="0" fillId="33" borderId="0" xfId="0" applyFill="1" applyBorder="1"/>
    <xf numFmtId="0" fontId="0" fillId="33" borderId="11" xfId="0" applyFill="1" applyBorder="1"/>
    <xf numFmtId="0" fontId="2" fillId="0" borderId="0" xfId="0" applyFont="1" applyAlignment="1">
      <alignment horizontal="center"/>
    </xf>
    <xf numFmtId="0" fontId="0" fillId="0" borderId="0" xfId="0" applyAlignment="1">
      <alignment horizontal="center"/>
    </xf>
    <xf numFmtId="0" fontId="0" fillId="0" borderId="0" xfId="0" applyAlignment="1">
      <alignment horizontal="left" vertical="center"/>
    </xf>
    <xf numFmtId="0" fontId="0" fillId="0" borderId="0" xfId="0" applyAlignment="1">
      <alignment horizontal="center" vertical="center"/>
    </xf>
    <xf numFmtId="0" fontId="11" fillId="4" borderId="0" xfId="8" applyAlignment="1">
      <alignment horizontal="left"/>
    </xf>
    <xf numFmtId="0" fontId="11" fillId="4" borderId="0" xfId="42" applyAlignment="1">
      <alignment horizontal="left"/>
    </xf>
    <xf numFmtId="0" fontId="11" fillId="4" borderId="0" xfId="8" applyBorder="1" applyAlignment="1">
      <alignment horizontal="left"/>
    </xf>
    <xf numFmtId="0" fontId="0" fillId="0" borderId="0" xfId="0" quotePrefix="1" applyAlignment="1">
      <alignment horizontal="left"/>
    </xf>
    <xf numFmtId="0" fontId="0" fillId="0" borderId="0" xfId="0" quotePrefix="1" applyFill="1" applyBorder="1" applyAlignment="1">
      <alignment horizontal="left"/>
    </xf>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43"/>
    <cellStyle name="Currency 2" xfId="4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eutral 2" xfId="42"/>
    <cellStyle name="Normal" xfId="0" builtinId="0"/>
    <cellStyle name="Normal 2" xfId="45"/>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3" sqref="B3"/>
    </sheetView>
  </sheetViews>
  <sheetFormatPr defaultRowHeight="15" x14ac:dyDescent="0.25"/>
  <sheetData>
    <row r="1" spans="1:2" x14ac:dyDescent="0.25">
      <c r="A1" s="3" t="s">
        <v>24</v>
      </c>
      <c r="B1" s="3" t="s">
        <v>25</v>
      </c>
    </row>
    <row r="2" spans="1:2" x14ac:dyDescent="0.25">
      <c r="A2" s="6" t="s">
        <v>26</v>
      </c>
      <c r="B2" s="6" t="s">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3"/>
  <sheetViews>
    <sheetView workbookViewId="0">
      <selection activeCell="A3" sqref="A3"/>
    </sheetView>
  </sheetViews>
  <sheetFormatPr defaultColWidth="11.42578125" defaultRowHeight="15" x14ac:dyDescent="0.25"/>
  <cols>
    <col min="1" max="1" width="18.28515625" bestFit="1" customWidth="1"/>
    <col min="2" max="2" width="25.28515625" bestFit="1" customWidth="1"/>
  </cols>
  <sheetData>
    <row r="1" spans="1:2" x14ac:dyDescent="0.25">
      <c r="A1" s="1" t="s">
        <v>18</v>
      </c>
      <c r="B1" s="1" t="s">
        <v>19</v>
      </c>
    </row>
    <row r="2" spans="1:2" x14ac:dyDescent="0.25">
      <c r="A2" s="2" t="s">
        <v>103</v>
      </c>
      <c r="B2" s="2" t="s">
        <v>62</v>
      </c>
    </row>
    <row r="3" spans="1:2" s="28" customFormat="1" x14ac:dyDescent="0.25">
      <c r="A3" s="29" t="s">
        <v>84</v>
      </c>
      <c r="B3" s="29" t="s">
        <v>102</v>
      </c>
    </row>
    <row r="4" spans="1:2" s="28" customFormat="1" x14ac:dyDescent="0.25">
      <c r="A4" s="29" t="s">
        <v>100</v>
      </c>
      <c r="B4" s="29" t="s">
        <v>101</v>
      </c>
    </row>
    <row r="5" spans="1:2" x14ac:dyDescent="0.25">
      <c r="A5" s="2" t="s">
        <v>81</v>
      </c>
      <c r="B5" s="2" t="s">
        <v>82</v>
      </c>
    </row>
    <row r="7" spans="1:2" x14ac:dyDescent="0.25">
      <c r="A7" s="2"/>
      <c r="B7" s="2"/>
    </row>
    <row r="8" spans="1:2" x14ac:dyDescent="0.25">
      <c r="A8" s="2"/>
      <c r="B8" s="2"/>
    </row>
    <row r="9" spans="1:2" x14ac:dyDescent="0.25">
      <c r="A9" s="2"/>
      <c r="B9" s="2"/>
    </row>
    <row r="10" spans="1:2" x14ac:dyDescent="0.25">
      <c r="A10" s="2"/>
      <c r="B10" s="2"/>
    </row>
    <row r="11" spans="1:2" x14ac:dyDescent="0.25">
      <c r="A11" s="2"/>
      <c r="B11" s="2"/>
    </row>
    <row r="12" spans="1:2" x14ac:dyDescent="0.25">
      <c r="A12" s="2"/>
      <c r="B12" s="2"/>
    </row>
    <row r="13" spans="1:2" x14ac:dyDescent="0.25">
      <c r="A13" s="2"/>
      <c r="B13"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8"/>
  <sheetViews>
    <sheetView zoomScaleNormal="100" workbookViewId="0">
      <selection activeCell="A7" sqref="A7:A15"/>
    </sheetView>
  </sheetViews>
  <sheetFormatPr defaultColWidth="8.85546875" defaultRowHeight="15" x14ac:dyDescent="0.25"/>
  <cols>
    <col min="1" max="1" width="11.28515625" bestFit="1" customWidth="1"/>
    <col min="2" max="2" width="38.85546875" bestFit="1" customWidth="1"/>
    <col min="3" max="3" width="8.85546875" bestFit="1" customWidth="1"/>
    <col min="4" max="4" width="6.5703125" bestFit="1" customWidth="1"/>
    <col min="5" max="5" width="10.28515625" bestFit="1" customWidth="1"/>
    <col min="6" max="6" width="13.28515625" style="28" bestFit="1" customWidth="1"/>
    <col min="7" max="7" width="12.7109375" bestFit="1" customWidth="1"/>
    <col min="8" max="8" width="14.28515625" bestFit="1" customWidth="1"/>
    <col min="9" max="9" width="15.140625" style="18" bestFit="1" customWidth="1"/>
    <col min="10" max="10" width="6.7109375" bestFit="1" customWidth="1"/>
  </cols>
  <sheetData>
    <row r="1" spans="1:10" x14ac:dyDescent="0.25">
      <c r="A1" s="1" t="s">
        <v>0</v>
      </c>
      <c r="B1" s="1" t="s">
        <v>1</v>
      </c>
      <c r="C1" s="1" t="s">
        <v>2</v>
      </c>
      <c r="D1" s="1" t="s">
        <v>3</v>
      </c>
      <c r="E1" s="1" t="s">
        <v>4</v>
      </c>
      <c r="F1" s="17" t="s">
        <v>5</v>
      </c>
      <c r="G1" s="1" t="s">
        <v>6</v>
      </c>
      <c r="H1" s="1" t="s">
        <v>20</v>
      </c>
      <c r="I1" s="14" t="s">
        <v>57</v>
      </c>
      <c r="J1" s="1" t="s">
        <v>21</v>
      </c>
    </row>
    <row r="2" spans="1:10" x14ac:dyDescent="0.25">
      <c r="A2" s="29" t="s">
        <v>33</v>
      </c>
      <c r="B2" s="30" t="s">
        <v>28</v>
      </c>
      <c r="C2" s="2" t="s">
        <v>7</v>
      </c>
      <c r="D2" s="2" t="s">
        <v>7</v>
      </c>
      <c r="E2" s="2" t="s">
        <v>7</v>
      </c>
      <c r="F2" s="29"/>
      <c r="G2" s="2" t="s">
        <v>7</v>
      </c>
      <c r="H2" s="2"/>
      <c r="I2" s="16"/>
      <c r="J2" s="2" t="s">
        <v>7</v>
      </c>
    </row>
    <row r="3" spans="1:10" x14ac:dyDescent="0.25">
      <c r="A3" s="29" t="s">
        <v>34</v>
      </c>
      <c r="B3" s="30" t="s">
        <v>29</v>
      </c>
      <c r="C3" s="29" t="s">
        <v>7</v>
      </c>
      <c r="D3" s="29" t="s">
        <v>7</v>
      </c>
      <c r="E3" s="29" t="s">
        <v>7</v>
      </c>
      <c r="F3" s="29"/>
      <c r="G3" s="29" t="s">
        <v>7</v>
      </c>
      <c r="H3" s="29"/>
      <c r="I3" s="16"/>
      <c r="J3" s="29" t="s">
        <v>7</v>
      </c>
    </row>
    <row r="4" spans="1:10" x14ac:dyDescent="0.25">
      <c r="A4" s="29" t="s">
        <v>35</v>
      </c>
      <c r="B4" s="30" t="s">
        <v>30</v>
      </c>
      <c r="C4" s="29" t="s">
        <v>7</v>
      </c>
      <c r="D4" s="29" t="s">
        <v>7</v>
      </c>
      <c r="E4" s="29" t="s">
        <v>7</v>
      </c>
      <c r="F4" s="29"/>
      <c r="G4" s="29" t="s">
        <v>7</v>
      </c>
      <c r="H4" s="29"/>
      <c r="I4" s="16"/>
      <c r="J4" s="29" t="s">
        <v>7</v>
      </c>
    </row>
    <row r="5" spans="1:10" x14ac:dyDescent="0.25">
      <c r="A5" s="29" t="s">
        <v>36</v>
      </c>
      <c r="B5" s="30" t="s">
        <v>31</v>
      </c>
      <c r="C5" s="29" t="s">
        <v>7</v>
      </c>
      <c r="D5" s="29" t="s">
        <v>8</v>
      </c>
      <c r="E5" s="29" t="s">
        <v>7</v>
      </c>
      <c r="F5" s="29"/>
      <c r="G5" s="29" t="s">
        <v>7</v>
      </c>
      <c r="H5" s="29"/>
      <c r="I5" s="16"/>
      <c r="J5" s="29" t="s">
        <v>7</v>
      </c>
    </row>
    <row r="6" spans="1:10" x14ac:dyDescent="0.25">
      <c r="A6" s="32" t="s">
        <v>37</v>
      </c>
      <c r="B6" s="43" t="s">
        <v>32</v>
      </c>
      <c r="C6" s="32" t="s">
        <v>8</v>
      </c>
      <c r="D6" s="32" t="s">
        <v>7</v>
      </c>
      <c r="E6" s="32" t="s">
        <v>7</v>
      </c>
      <c r="F6" s="32"/>
      <c r="G6" s="32" t="s">
        <v>7</v>
      </c>
      <c r="H6" s="32"/>
      <c r="I6" s="32"/>
      <c r="J6" s="32" t="s">
        <v>7</v>
      </c>
    </row>
    <row r="7" spans="1:10" x14ac:dyDescent="0.25">
      <c r="A7" s="29" t="s">
        <v>38</v>
      </c>
      <c r="B7" s="30" t="s">
        <v>90</v>
      </c>
      <c r="C7" s="29" t="s">
        <v>7</v>
      </c>
      <c r="D7" s="29" t="s">
        <v>7</v>
      </c>
      <c r="E7" s="29" t="s">
        <v>7</v>
      </c>
      <c r="F7" s="29"/>
      <c r="G7" s="29" t="s">
        <v>7</v>
      </c>
      <c r="H7" s="29"/>
      <c r="I7" s="16"/>
      <c r="J7" s="29" t="s">
        <v>7</v>
      </c>
    </row>
    <row r="8" spans="1:10" s="28" customFormat="1" x14ac:dyDescent="0.25">
      <c r="A8" s="47" t="s">
        <v>122</v>
      </c>
      <c r="B8" s="48" t="s">
        <v>123</v>
      </c>
      <c r="C8" s="47" t="s">
        <v>7</v>
      </c>
      <c r="D8" s="47" t="s">
        <v>7</v>
      </c>
      <c r="E8" s="47" t="s">
        <v>7</v>
      </c>
      <c r="F8" s="47"/>
      <c r="G8" s="47" t="s">
        <v>7</v>
      </c>
      <c r="H8" s="47"/>
      <c r="I8" s="47"/>
      <c r="J8" s="47" t="s">
        <v>7</v>
      </c>
    </row>
    <row r="9" spans="1:10" x14ac:dyDescent="0.25">
      <c r="A9" s="29" t="s">
        <v>39</v>
      </c>
      <c r="B9" s="30" t="s">
        <v>91</v>
      </c>
      <c r="C9" s="29" t="s">
        <v>7</v>
      </c>
      <c r="D9" s="29" t="s">
        <v>7</v>
      </c>
      <c r="E9" s="29" t="s">
        <v>7</v>
      </c>
      <c r="F9" s="29"/>
      <c r="G9" s="29" t="s">
        <v>7</v>
      </c>
      <c r="H9" s="29"/>
      <c r="I9" s="16"/>
      <c r="J9" s="29" t="s">
        <v>7</v>
      </c>
    </row>
    <row r="10" spans="1:10" x14ac:dyDescent="0.25">
      <c r="A10" s="29" t="s">
        <v>40</v>
      </c>
      <c r="B10" s="30" t="s">
        <v>121</v>
      </c>
      <c r="C10" s="29" t="s">
        <v>7</v>
      </c>
      <c r="D10" s="29" t="s">
        <v>7</v>
      </c>
      <c r="E10" s="29" t="s">
        <v>7</v>
      </c>
      <c r="F10" s="29"/>
      <c r="G10" s="29" t="s">
        <v>7</v>
      </c>
      <c r="H10" s="29"/>
      <c r="I10" s="16"/>
      <c r="J10" s="29" t="s">
        <v>7</v>
      </c>
    </row>
    <row r="11" spans="1:10" x14ac:dyDescent="0.25">
      <c r="A11" s="29" t="s">
        <v>88</v>
      </c>
      <c r="B11" s="30" t="s">
        <v>124</v>
      </c>
      <c r="C11" s="29" t="s">
        <v>7</v>
      </c>
      <c r="D11" s="29" t="s">
        <v>7</v>
      </c>
      <c r="E11" s="29" t="s">
        <v>7</v>
      </c>
      <c r="F11" s="29"/>
      <c r="G11" s="29" t="s">
        <v>7</v>
      </c>
      <c r="H11" s="29"/>
      <c r="I11" s="16"/>
      <c r="J11" s="29" t="s">
        <v>7</v>
      </c>
    </row>
    <row r="12" spans="1:10" x14ac:dyDescent="0.25">
      <c r="A12" s="29" t="s">
        <v>125</v>
      </c>
      <c r="B12" s="30" t="s">
        <v>126</v>
      </c>
      <c r="C12" s="29" t="s">
        <v>7</v>
      </c>
      <c r="D12" s="29" t="s">
        <v>7</v>
      </c>
      <c r="E12" s="29" t="s">
        <v>7</v>
      </c>
      <c r="F12" s="29"/>
      <c r="G12" s="29" t="s">
        <v>7</v>
      </c>
      <c r="H12" s="29"/>
      <c r="I12" s="16"/>
      <c r="J12" s="29" t="s">
        <v>7</v>
      </c>
    </row>
    <row r="13" spans="1:10" s="28" customFormat="1" x14ac:dyDescent="0.25">
      <c r="A13" s="29" t="s">
        <v>89</v>
      </c>
      <c r="B13" s="30" t="s">
        <v>127</v>
      </c>
      <c r="C13" s="29" t="s">
        <v>7</v>
      </c>
      <c r="D13" s="29" t="s">
        <v>7</v>
      </c>
      <c r="E13" s="29" t="s">
        <v>7</v>
      </c>
      <c r="F13" s="29"/>
      <c r="G13" s="29" t="s">
        <v>7</v>
      </c>
      <c r="H13" s="29"/>
      <c r="I13" s="29"/>
      <c r="J13" s="29" t="s">
        <v>7</v>
      </c>
    </row>
    <row r="14" spans="1:10" s="28" customFormat="1" x14ac:dyDescent="0.25">
      <c r="A14" s="29" t="s">
        <v>128</v>
      </c>
      <c r="B14" s="30" t="s">
        <v>129</v>
      </c>
      <c r="C14" s="29" t="s">
        <v>7</v>
      </c>
      <c r="D14" s="29" t="s">
        <v>7</v>
      </c>
      <c r="E14" s="29" t="s">
        <v>7</v>
      </c>
      <c r="F14" s="29"/>
      <c r="G14" s="29" t="s">
        <v>7</v>
      </c>
      <c r="H14" s="29"/>
      <c r="I14" s="29"/>
      <c r="J14" s="29" t="s">
        <v>7</v>
      </c>
    </row>
    <row r="15" spans="1:10" x14ac:dyDescent="0.25">
      <c r="A15" s="29" t="s">
        <v>41</v>
      </c>
      <c r="B15" s="30" t="s">
        <v>92</v>
      </c>
      <c r="C15" s="29" t="s">
        <v>7</v>
      </c>
      <c r="D15" s="29" t="s">
        <v>7</v>
      </c>
      <c r="E15" s="29" t="s">
        <v>7</v>
      </c>
      <c r="F15" s="29"/>
      <c r="G15" s="29" t="s">
        <v>7</v>
      </c>
      <c r="H15" s="29"/>
      <c r="I15" s="16"/>
      <c r="J15" s="29" t="s">
        <v>7</v>
      </c>
    </row>
    <row r="16" spans="1:10" x14ac:dyDescent="0.25">
      <c r="A16" s="29" t="s">
        <v>42</v>
      </c>
      <c r="B16" s="30" t="s">
        <v>93</v>
      </c>
      <c r="C16" s="29" t="s">
        <v>7</v>
      </c>
      <c r="D16" s="29" t="s">
        <v>8</v>
      </c>
      <c r="E16" s="29" t="s">
        <v>7</v>
      </c>
      <c r="F16" s="29"/>
      <c r="G16" s="29" t="s">
        <v>7</v>
      </c>
      <c r="H16" s="29"/>
      <c r="I16" s="16"/>
      <c r="J16" s="29" t="s">
        <v>7</v>
      </c>
    </row>
    <row r="17" spans="1:10" s="28" customFormat="1" x14ac:dyDescent="0.25">
      <c r="A17" s="29" t="s">
        <v>111</v>
      </c>
      <c r="B17" s="30" t="s">
        <v>112</v>
      </c>
      <c r="C17" s="29" t="s">
        <v>7</v>
      </c>
      <c r="D17" s="29" t="s">
        <v>8</v>
      </c>
      <c r="E17" s="29" t="s">
        <v>7</v>
      </c>
      <c r="F17" s="29"/>
      <c r="G17" s="29" t="s">
        <v>7</v>
      </c>
      <c r="H17" s="29"/>
      <c r="I17" s="29"/>
      <c r="J17" s="29" t="s">
        <v>7</v>
      </c>
    </row>
    <row r="18" spans="1:10" x14ac:dyDescent="0.25">
      <c r="A18" s="29" t="s">
        <v>43</v>
      </c>
      <c r="B18" s="30" t="s">
        <v>94</v>
      </c>
      <c r="C18" s="29" t="s">
        <v>8</v>
      </c>
      <c r="D18" s="29" t="s">
        <v>7</v>
      </c>
      <c r="E18" s="29" t="s">
        <v>7</v>
      </c>
      <c r="F18" s="29"/>
      <c r="G18" s="29" t="s">
        <v>7</v>
      </c>
      <c r="H18" s="29"/>
      <c r="I18" s="16"/>
      <c r="J18" s="29" t="s">
        <v>7</v>
      </c>
    </row>
  </sheetData>
  <dataValidations count="2">
    <dataValidation type="list" allowBlank="1" showInputMessage="1" showErrorMessage="1" sqref="C2:F18">
      <formula1>"n,y"</formula1>
    </dataValidation>
    <dataValidation type="list" allowBlank="1" showInputMessage="1" showErrorMessage="1" sqref="G2:G18">
      <formula1>"y,n"</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6"/>
  <sheetViews>
    <sheetView zoomScaleNormal="100" workbookViewId="0">
      <selection activeCell="K10" sqref="K10"/>
    </sheetView>
  </sheetViews>
  <sheetFormatPr defaultColWidth="8.85546875" defaultRowHeight="15" x14ac:dyDescent="0.25"/>
  <cols>
    <col min="1" max="1" width="9.28515625" bestFit="1" customWidth="1"/>
    <col min="2" max="2" width="6.5703125" bestFit="1" customWidth="1"/>
    <col min="3" max="3" width="10.28515625" bestFit="1" customWidth="1"/>
    <col min="4" max="4" width="10.140625" bestFit="1" customWidth="1"/>
    <col min="5" max="5" width="7.85546875" bestFit="1" customWidth="1"/>
    <col min="6" max="6" width="7" bestFit="1" customWidth="1"/>
    <col min="7" max="7" width="14.5703125" bestFit="1" customWidth="1"/>
    <col min="8" max="8" width="8.140625" bestFit="1" customWidth="1"/>
    <col min="9" max="9" width="8.5703125" bestFit="1" customWidth="1"/>
    <col min="10" max="10" width="8.42578125" bestFit="1" customWidth="1"/>
    <col min="11" max="11" width="14.28515625" bestFit="1" customWidth="1"/>
    <col min="12" max="12" width="9.28515625" bestFit="1" customWidth="1"/>
    <col min="13" max="13" width="9.7109375" bestFit="1" customWidth="1"/>
    <col min="14" max="14" width="9" style="28" bestFit="1" customWidth="1"/>
    <col min="15" max="15" width="8.42578125" style="28" bestFit="1" customWidth="1"/>
    <col min="16" max="16" width="6.5703125" bestFit="1" customWidth="1"/>
    <col min="17" max="17" width="10.42578125" style="28" bestFit="1" customWidth="1"/>
    <col min="18" max="18" width="6.42578125" bestFit="1" customWidth="1"/>
  </cols>
  <sheetData>
    <row r="1" spans="1:20" x14ac:dyDescent="0.25">
      <c r="A1" s="26"/>
      <c r="B1" s="25" t="str">
        <f>Compartments!$A2</f>
        <v>msus</v>
      </c>
      <c r="C1" s="25" t="str">
        <f>Compartments!$A3</f>
        <v>mexp</v>
      </c>
      <c r="D1" s="25" t="str">
        <f>Compartments!$A4</f>
        <v>minf</v>
      </c>
      <c r="E1" s="25" t="str">
        <f>Compartments!$A5</f>
        <v>mdead</v>
      </c>
      <c r="F1" s="25" t="str">
        <f>Compartments!$A6</f>
        <v>mbirth</v>
      </c>
      <c r="G1" s="25" t="str">
        <f>Compartments!$A7</f>
        <v>hsus</v>
      </c>
      <c r="H1" s="25" t="str">
        <f>Compartments!$A8</f>
        <v>hsusmls</v>
      </c>
      <c r="I1" s="25" t="str">
        <f>Compartments!$A9</f>
        <v>hexp</v>
      </c>
      <c r="J1" s="25" t="str">
        <f>Compartments!$A10</f>
        <v>hinf</v>
      </c>
      <c r="K1" s="25" t="str">
        <f>Compartments!$A11</f>
        <v>himm</v>
      </c>
      <c r="L1" s="25" t="str">
        <f>Compartments!$A12</f>
        <v>himmmls</v>
      </c>
      <c r="M1" s="25" t="str">
        <f>Compartments!$A13</f>
        <v>hwan</v>
      </c>
      <c r="N1" s="25" t="str">
        <f>Compartments!$A14</f>
        <v>hwanmls</v>
      </c>
      <c r="O1" s="25" t="str">
        <f>Compartments!$A15</f>
        <v>htx</v>
      </c>
      <c r="P1" s="25" t="str">
        <f>Compartments!$A16</f>
        <v>hdead</v>
      </c>
      <c r="Q1" s="25" t="str">
        <f>Compartments!$A17</f>
        <v>hmdead</v>
      </c>
      <c r="R1" s="25" t="str">
        <f>Compartments!$A18</f>
        <v>hbirth</v>
      </c>
      <c r="S1" s="31"/>
      <c r="T1" s="31"/>
    </row>
    <row r="2" spans="1:20" x14ac:dyDescent="0.25">
      <c r="A2" s="25" t="str">
        <f>Compartments!$A2</f>
        <v>msus</v>
      </c>
      <c r="C2" t="s">
        <v>116</v>
      </c>
      <c r="D2" s="24"/>
      <c r="E2" t="s">
        <v>44</v>
      </c>
      <c r="F2" s="24"/>
      <c r="G2" s="23"/>
      <c r="H2" s="23"/>
      <c r="I2" s="23"/>
      <c r="J2" s="23"/>
      <c r="K2" s="23"/>
      <c r="L2" s="23"/>
      <c r="M2" s="23"/>
      <c r="N2" s="44"/>
      <c r="O2" s="21"/>
      <c r="P2" s="23"/>
      <c r="Q2" s="23"/>
      <c r="R2" s="23"/>
    </row>
    <row r="3" spans="1:20" x14ac:dyDescent="0.25">
      <c r="A3" s="25" t="str">
        <f>Compartments!$A3</f>
        <v>mexp</v>
      </c>
      <c r="D3" s="33" t="s">
        <v>117</v>
      </c>
      <c r="E3" t="s">
        <v>44</v>
      </c>
      <c r="F3" s="24"/>
      <c r="G3" s="23"/>
      <c r="H3" s="23"/>
      <c r="I3" s="23"/>
      <c r="J3" s="23"/>
      <c r="K3" s="23"/>
      <c r="L3" s="23"/>
      <c r="M3" s="23"/>
      <c r="N3" s="44"/>
      <c r="O3" s="21"/>
      <c r="P3" s="23"/>
      <c r="Q3" s="23"/>
      <c r="R3" s="23"/>
    </row>
    <row r="4" spans="1:20" x14ac:dyDescent="0.25">
      <c r="A4" s="25" t="str">
        <f>Compartments!$A4</f>
        <v>minf</v>
      </c>
      <c r="B4" s="19"/>
      <c r="C4" s="27"/>
      <c r="D4" s="26"/>
      <c r="E4" s="27" t="s">
        <v>44</v>
      </c>
      <c r="F4" s="26"/>
      <c r="G4" s="23"/>
      <c r="H4" s="23"/>
      <c r="I4" s="23"/>
      <c r="J4" s="23"/>
      <c r="K4" s="23"/>
      <c r="L4" s="23"/>
      <c r="M4" s="23"/>
      <c r="N4" s="44"/>
      <c r="O4" s="21"/>
      <c r="P4" s="23"/>
      <c r="Q4" s="23"/>
      <c r="R4" s="23"/>
    </row>
    <row r="5" spans="1:20" x14ac:dyDescent="0.25">
      <c r="A5" s="25" t="str">
        <f>Compartments!$A5</f>
        <v>mdead</v>
      </c>
      <c r="D5" s="24"/>
      <c r="E5" s="23"/>
      <c r="F5" s="21"/>
      <c r="G5" s="23"/>
      <c r="H5" s="23"/>
      <c r="I5" s="23"/>
      <c r="J5" s="23"/>
      <c r="K5" s="23"/>
      <c r="L5" s="23"/>
      <c r="M5" s="23"/>
      <c r="N5" s="44"/>
      <c r="O5" s="21"/>
      <c r="P5" s="23"/>
      <c r="Q5" s="23"/>
      <c r="R5" s="23"/>
    </row>
    <row r="6" spans="1:20" x14ac:dyDescent="0.25">
      <c r="A6" s="25" t="str">
        <f>Compartments!$A6</f>
        <v>mbirth</v>
      </c>
      <c r="B6" s="27" t="s">
        <v>120</v>
      </c>
      <c r="C6" s="27"/>
      <c r="D6" s="34"/>
      <c r="E6" s="22"/>
      <c r="F6" s="20"/>
      <c r="G6" s="22"/>
      <c r="H6" s="22"/>
      <c r="I6" s="22"/>
      <c r="J6" s="22"/>
      <c r="K6" s="22"/>
      <c r="L6" s="22"/>
      <c r="M6" s="22"/>
      <c r="N6" s="22"/>
      <c r="O6" s="20"/>
      <c r="P6" s="22"/>
      <c r="Q6" s="22"/>
      <c r="R6" s="22"/>
    </row>
    <row r="7" spans="1:20" x14ac:dyDescent="0.25">
      <c r="A7" s="25" t="str">
        <f>Compartments!$A7</f>
        <v>hsus</v>
      </c>
      <c r="B7" s="23"/>
      <c r="C7" s="23"/>
      <c r="D7" s="21"/>
      <c r="E7" s="23"/>
      <c r="F7" s="21"/>
      <c r="H7" t="s">
        <v>130</v>
      </c>
      <c r="I7" t="s">
        <v>96</v>
      </c>
      <c r="N7" s="7"/>
      <c r="O7" s="24"/>
      <c r="P7" t="s">
        <v>45</v>
      </c>
    </row>
    <row r="8" spans="1:20" x14ac:dyDescent="0.25">
      <c r="A8" s="25" t="str">
        <f>Compartments!$A8</f>
        <v>hsusmls</v>
      </c>
      <c r="B8" s="23"/>
      <c r="C8" s="23"/>
      <c r="D8" s="21"/>
      <c r="E8" s="23"/>
      <c r="F8" s="21"/>
      <c r="G8" t="s">
        <v>141</v>
      </c>
      <c r="I8" t="s">
        <v>96</v>
      </c>
      <c r="N8" s="7"/>
      <c r="O8" s="24" t="s">
        <v>151</v>
      </c>
      <c r="P8" s="28" t="s">
        <v>45</v>
      </c>
    </row>
    <row r="9" spans="1:20" x14ac:dyDescent="0.25">
      <c r="A9" s="25" t="str">
        <f>Compartments!$A9</f>
        <v>hexp</v>
      </c>
      <c r="B9" s="23"/>
      <c r="C9" s="23"/>
      <c r="D9" s="21"/>
      <c r="E9" s="23"/>
      <c r="F9" s="21"/>
      <c r="J9" t="s">
        <v>97</v>
      </c>
      <c r="O9" s="24"/>
      <c r="P9" t="s">
        <v>45</v>
      </c>
      <c r="Q9" s="28" t="s">
        <v>109</v>
      </c>
    </row>
    <row r="10" spans="1:20" x14ac:dyDescent="0.25">
      <c r="A10" s="25" t="str">
        <f>Compartments!$A10</f>
        <v>hinf</v>
      </c>
      <c r="B10" s="23"/>
      <c r="C10" s="23"/>
      <c r="D10" s="21"/>
      <c r="E10" s="23"/>
      <c r="F10" s="21"/>
      <c r="K10" t="s">
        <v>113</v>
      </c>
      <c r="O10" s="24" t="s">
        <v>95</v>
      </c>
      <c r="P10" t="s">
        <v>45</v>
      </c>
      <c r="Q10" s="28" t="s">
        <v>109</v>
      </c>
    </row>
    <row r="11" spans="1:20" x14ac:dyDescent="0.25">
      <c r="A11" s="25" t="str">
        <f>Compartments!$A11</f>
        <v>himm</v>
      </c>
      <c r="B11" s="23"/>
      <c r="C11" s="23"/>
      <c r="D11" s="21"/>
      <c r="E11" s="23"/>
      <c r="F11" s="21"/>
      <c r="L11" t="s">
        <v>130</v>
      </c>
      <c r="M11" t="s">
        <v>114</v>
      </c>
      <c r="O11" s="24"/>
      <c r="P11" s="28" t="s">
        <v>45</v>
      </c>
    </row>
    <row r="12" spans="1:20" x14ac:dyDescent="0.25">
      <c r="A12" s="25" t="str">
        <f>Compartments!$A12</f>
        <v>himmmls</v>
      </c>
      <c r="B12" s="23"/>
      <c r="C12" s="23"/>
      <c r="D12" s="21"/>
      <c r="E12" s="23"/>
      <c r="F12" s="21"/>
      <c r="K12" t="s">
        <v>142</v>
      </c>
      <c r="O12" s="24" t="s">
        <v>95</v>
      </c>
      <c r="P12" s="28" t="s">
        <v>45</v>
      </c>
    </row>
    <row r="13" spans="1:20" s="28" customFormat="1" x14ac:dyDescent="0.25">
      <c r="A13" s="25" t="str">
        <f>Compartments!$A13</f>
        <v>hwan</v>
      </c>
      <c r="B13" s="23"/>
      <c r="C13" s="23"/>
      <c r="D13" s="21"/>
      <c r="E13" s="23"/>
      <c r="F13" s="21"/>
      <c r="G13" s="28" t="s">
        <v>115</v>
      </c>
      <c r="K13" s="28" t="s">
        <v>96</v>
      </c>
      <c r="N13" s="28" t="s">
        <v>130</v>
      </c>
      <c r="O13" s="24"/>
      <c r="P13" s="28" t="s">
        <v>45</v>
      </c>
    </row>
    <row r="14" spans="1:20" x14ac:dyDescent="0.25">
      <c r="A14" s="25" t="str">
        <f>Compartments!$A14</f>
        <v>hwanmls</v>
      </c>
      <c r="B14" s="23"/>
      <c r="C14" s="23"/>
      <c r="D14" s="21"/>
      <c r="E14" s="23"/>
      <c r="F14" s="21"/>
      <c r="G14" s="28" t="s">
        <v>115</v>
      </c>
      <c r="K14" s="28" t="s">
        <v>142</v>
      </c>
      <c r="O14" s="24" t="s">
        <v>95</v>
      </c>
      <c r="P14" s="28" t="s">
        <v>45</v>
      </c>
    </row>
    <row r="15" spans="1:20" x14ac:dyDescent="0.25">
      <c r="A15" s="25" t="str">
        <f>Compartments!$A15</f>
        <v>htx</v>
      </c>
      <c r="B15" s="45"/>
      <c r="C15" s="22"/>
      <c r="D15" s="20"/>
      <c r="E15" s="22"/>
      <c r="F15" s="20"/>
      <c r="G15" s="19" t="s">
        <v>98</v>
      </c>
      <c r="H15" s="27"/>
      <c r="I15" s="27"/>
      <c r="J15" s="27"/>
      <c r="K15" s="27"/>
      <c r="L15" s="27"/>
      <c r="M15" s="27"/>
      <c r="N15" s="27"/>
      <c r="O15" s="26"/>
      <c r="P15" s="27" t="s">
        <v>45</v>
      </c>
      <c r="Q15" s="27"/>
      <c r="R15" s="27"/>
    </row>
    <row r="16" spans="1:20" x14ac:dyDescent="0.25">
      <c r="A16" s="25" t="str">
        <f>Compartments!$A16</f>
        <v>hdead</v>
      </c>
      <c r="B16" s="23"/>
      <c r="C16" s="23"/>
      <c r="D16" s="21"/>
      <c r="E16" s="23"/>
      <c r="F16" s="21"/>
      <c r="N16" s="7"/>
      <c r="O16" s="24"/>
      <c r="P16" s="23"/>
      <c r="Q16" s="23"/>
      <c r="R16" s="23"/>
    </row>
    <row r="17" spans="1:28" s="28" customFormat="1" x14ac:dyDescent="0.25">
      <c r="A17" s="25" t="str">
        <f>Compartments!$A17</f>
        <v>hmdead</v>
      </c>
      <c r="B17" s="23"/>
      <c r="C17" s="23"/>
      <c r="D17" s="21"/>
      <c r="E17" s="23"/>
      <c r="F17" s="21"/>
      <c r="N17" s="7"/>
      <c r="O17" s="24"/>
      <c r="P17" s="23"/>
      <c r="Q17" s="23"/>
      <c r="R17" s="23"/>
    </row>
    <row r="18" spans="1:28" x14ac:dyDescent="0.25">
      <c r="A18" s="25" t="str">
        <f>Compartments!$A18</f>
        <v>hbirth</v>
      </c>
      <c r="B18" s="23"/>
      <c r="C18" s="23"/>
      <c r="D18" s="21"/>
      <c r="E18" s="23"/>
      <c r="F18" s="21"/>
      <c r="G18" t="s">
        <v>46</v>
      </c>
      <c r="N18" s="7"/>
      <c r="O18" s="24"/>
      <c r="P18" s="23"/>
      <c r="Q18" s="23"/>
      <c r="R18" s="23"/>
    </row>
    <row r="19" spans="1:28" x14ac:dyDescent="0.25">
      <c r="A19" s="31"/>
    </row>
    <row r="20" spans="1:28" x14ac:dyDescent="0.25">
      <c r="A20" s="31"/>
      <c r="N20" s="7"/>
      <c r="Q20"/>
    </row>
    <row r="21" spans="1:28" x14ac:dyDescent="0.25">
      <c r="K21" s="28"/>
      <c r="Q21"/>
    </row>
    <row r="22" spans="1:28" x14ac:dyDescent="0.25">
      <c r="G22" s="28"/>
      <c r="M22" s="28"/>
      <c r="Q22"/>
    </row>
    <row r="23" spans="1:28" x14ac:dyDescent="0.25">
      <c r="M23" s="28"/>
      <c r="Q23"/>
    </row>
    <row r="24" spans="1:28" x14ac:dyDescent="0.25">
      <c r="K24" s="28"/>
      <c r="L24" s="28"/>
      <c r="M24" s="28"/>
      <c r="N24" s="7"/>
      <c r="Q24"/>
    </row>
    <row r="25" spans="1:28" x14ac:dyDescent="0.25">
      <c r="L25" s="28"/>
      <c r="N25" s="7"/>
      <c r="Q25"/>
    </row>
    <row r="26" spans="1:28" x14ac:dyDescent="0.25">
      <c r="S26" s="28"/>
      <c r="T26" s="28"/>
      <c r="U26" s="28"/>
      <c r="V26" s="28"/>
      <c r="W26" s="28"/>
      <c r="X26" s="28"/>
      <c r="Y26" s="28"/>
      <c r="Z26" s="28"/>
      <c r="AA26" s="28"/>
      <c r="AB26" s="28"/>
    </row>
    <row r="27" spans="1:28" x14ac:dyDescent="0.25">
      <c r="S27" s="28"/>
      <c r="T27" s="28"/>
      <c r="U27" s="28"/>
      <c r="V27" s="28"/>
      <c r="W27" s="28"/>
      <c r="X27" s="28"/>
      <c r="Y27" s="28"/>
      <c r="Z27" s="28"/>
      <c r="AA27" s="28"/>
      <c r="AB27" s="28"/>
    </row>
    <row r="28" spans="1:28" x14ac:dyDescent="0.25">
      <c r="S28" s="28"/>
      <c r="T28" s="28"/>
      <c r="U28" s="28"/>
      <c r="V28" s="28"/>
      <c r="W28" s="28"/>
      <c r="X28" s="28"/>
      <c r="Y28" s="28"/>
      <c r="Z28" s="28"/>
      <c r="AA28" s="28"/>
      <c r="AB28" s="28"/>
    </row>
    <row r="29" spans="1:28" x14ac:dyDescent="0.25">
      <c r="S29" s="28"/>
      <c r="T29" s="28"/>
      <c r="U29" s="28"/>
      <c r="V29" s="28"/>
      <c r="W29" s="28"/>
      <c r="X29" s="28"/>
      <c r="Y29" s="28"/>
      <c r="Z29" s="28"/>
      <c r="AA29" s="28"/>
      <c r="AB29" s="28"/>
    </row>
    <row r="30" spans="1:28" x14ac:dyDescent="0.25">
      <c r="S30" s="28"/>
      <c r="T30" s="28"/>
      <c r="U30" s="28"/>
      <c r="V30" s="28"/>
      <c r="W30" s="28"/>
      <c r="X30" s="28"/>
      <c r="Y30" s="28"/>
      <c r="Z30" s="28"/>
      <c r="AA30" s="28"/>
      <c r="AB30" s="28"/>
    </row>
    <row r="31" spans="1:28" x14ac:dyDescent="0.25">
      <c r="S31" s="28"/>
      <c r="T31" s="28"/>
      <c r="U31" s="28"/>
      <c r="V31" s="28"/>
      <c r="W31" s="28"/>
      <c r="X31" s="28"/>
      <c r="Y31" s="28"/>
      <c r="Z31" s="28"/>
      <c r="AA31" s="28"/>
      <c r="AB31" s="28"/>
    </row>
    <row r="32" spans="1:28" x14ac:dyDescent="0.25">
      <c r="S32" s="28"/>
      <c r="T32" s="28"/>
      <c r="U32" s="28"/>
      <c r="V32" s="28"/>
      <c r="W32" s="28"/>
      <c r="X32" s="28"/>
      <c r="Y32" s="28"/>
      <c r="Z32" s="28"/>
      <c r="AA32" s="28"/>
      <c r="AB32" s="28"/>
    </row>
    <row r="33" spans="19:28" x14ac:dyDescent="0.25">
      <c r="S33" s="28"/>
      <c r="T33" s="28"/>
      <c r="U33" s="28"/>
      <c r="V33" s="28"/>
      <c r="W33" s="28"/>
      <c r="X33" s="28"/>
      <c r="Y33" s="28"/>
      <c r="Z33" s="28"/>
      <c r="AA33" s="28"/>
      <c r="AB33" s="28"/>
    </row>
    <row r="34" spans="19:28" x14ac:dyDescent="0.25">
      <c r="S34" s="28"/>
      <c r="T34" s="28"/>
      <c r="U34" s="28"/>
      <c r="V34" s="28"/>
      <c r="W34" s="28"/>
      <c r="X34" s="28"/>
      <c r="Y34" s="28"/>
      <c r="Z34" s="28"/>
      <c r="AA34" s="28"/>
      <c r="AB34" s="28"/>
    </row>
    <row r="35" spans="19:28" x14ac:dyDescent="0.25">
      <c r="S35" s="28"/>
      <c r="T35" s="28"/>
      <c r="U35" s="28"/>
      <c r="V35" s="28"/>
      <c r="W35" s="28"/>
      <c r="X35" s="28"/>
      <c r="Y35" s="28"/>
      <c r="Z35" s="28"/>
      <c r="AA35" s="28"/>
      <c r="AB35" s="28"/>
    </row>
    <row r="36" spans="19:28" x14ac:dyDescent="0.25">
      <c r="S36" s="28"/>
      <c r="T36" s="28"/>
      <c r="U36" s="28"/>
      <c r="V36" s="28"/>
      <c r="W36" s="28"/>
      <c r="X36" s="28"/>
      <c r="Y36" s="28"/>
      <c r="Z36" s="28"/>
      <c r="AA36" s="28"/>
      <c r="AB36" s="2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5"/>
  <sheetViews>
    <sheetView tabSelected="1" workbookViewId="0">
      <pane xSplit="1" ySplit="1" topLeftCell="C5" activePane="bottomRight" state="frozen"/>
      <selection pane="topRight" activeCell="B1" sqref="B1"/>
      <selection pane="bottomLeft" activeCell="A2" sqref="A2"/>
      <selection pane="bottomRight" activeCell="H7" sqref="H7"/>
    </sheetView>
  </sheetViews>
  <sheetFormatPr defaultColWidth="8.85546875" defaultRowHeight="15" x14ac:dyDescent="0.25"/>
  <cols>
    <col min="1" max="1" width="18.5703125" style="5" bestFit="1" customWidth="1"/>
    <col min="2" max="2" width="60.5703125" style="5" bestFit="1" customWidth="1"/>
    <col min="3" max="3" width="10.7109375" style="5" bestFit="1" customWidth="1"/>
    <col min="4" max="4" width="13.28515625" style="5" bestFit="1" customWidth="1"/>
    <col min="5" max="5" width="15.42578125" style="5" bestFit="1" customWidth="1"/>
    <col min="6" max="6" width="15.7109375" style="5" bestFit="1" customWidth="1"/>
    <col min="7" max="7" width="70.28515625" style="5" bestFit="1" customWidth="1"/>
    <col min="8" max="8" width="10.42578125" style="5" bestFit="1" customWidth="1"/>
    <col min="9" max="9" width="12.7109375" style="5" bestFit="1" customWidth="1"/>
    <col min="10" max="10" width="6.7109375" style="5" bestFit="1" customWidth="1"/>
    <col min="11" max="11" width="14.28515625" style="5" bestFit="1" customWidth="1"/>
    <col min="12" max="12" width="15.140625" style="5" bestFit="1" customWidth="1"/>
  </cols>
  <sheetData>
    <row r="1" spans="1:12" x14ac:dyDescent="0.25">
      <c r="A1" s="35" t="s">
        <v>0</v>
      </c>
      <c r="B1" s="35" t="s">
        <v>1</v>
      </c>
      <c r="C1" s="35" t="s">
        <v>11</v>
      </c>
      <c r="D1" s="35" t="s">
        <v>10</v>
      </c>
      <c r="E1" s="35" t="s">
        <v>12</v>
      </c>
      <c r="F1" s="35" t="s">
        <v>13</v>
      </c>
      <c r="G1" s="35" t="s">
        <v>14</v>
      </c>
      <c r="H1" s="35" t="s">
        <v>169</v>
      </c>
      <c r="I1" s="35" t="s">
        <v>6</v>
      </c>
      <c r="J1" s="35" t="s">
        <v>21</v>
      </c>
      <c r="K1" s="35" t="s">
        <v>20</v>
      </c>
      <c r="L1" s="35" t="s">
        <v>57</v>
      </c>
    </row>
    <row r="2" spans="1:12" s="28" customFormat="1" x14ac:dyDescent="0.25">
      <c r="A2" s="38" t="s">
        <v>75</v>
      </c>
      <c r="B2" s="36" t="s">
        <v>77</v>
      </c>
      <c r="C2" s="36" t="s">
        <v>17</v>
      </c>
      <c r="D2" s="36">
        <v>0.95</v>
      </c>
      <c r="E2" s="36">
        <v>0.9</v>
      </c>
      <c r="F2" s="36">
        <v>1</v>
      </c>
      <c r="G2" s="36"/>
      <c r="H2" s="5" t="s">
        <v>7</v>
      </c>
      <c r="I2" s="5" t="s">
        <v>7</v>
      </c>
      <c r="J2" s="5" t="s">
        <v>7</v>
      </c>
      <c r="K2" s="36" t="s">
        <v>100</v>
      </c>
      <c r="L2" s="36"/>
    </row>
    <row r="3" spans="1:12" s="28" customFormat="1" x14ac:dyDescent="0.25">
      <c r="A3" s="38" t="s">
        <v>76</v>
      </c>
      <c r="B3" s="36" t="s">
        <v>78</v>
      </c>
      <c r="C3" s="36" t="s">
        <v>17</v>
      </c>
      <c r="D3" s="36">
        <v>0.95</v>
      </c>
      <c r="E3" s="36">
        <v>0.9</v>
      </c>
      <c r="F3" s="36">
        <v>1</v>
      </c>
      <c r="G3" s="36"/>
      <c r="H3" s="5" t="s">
        <v>7</v>
      </c>
      <c r="I3" s="5" t="s">
        <v>7</v>
      </c>
      <c r="J3" s="5" t="s">
        <v>7</v>
      </c>
      <c r="K3" s="36" t="s">
        <v>100</v>
      </c>
      <c r="L3" s="36"/>
    </row>
    <row r="4" spans="1:12" s="28" customFormat="1" x14ac:dyDescent="0.25">
      <c r="A4" s="38" t="s">
        <v>143</v>
      </c>
      <c r="B4" s="5" t="s">
        <v>144</v>
      </c>
      <c r="C4" s="36" t="s">
        <v>87</v>
      </c>
      <c r="D4" s="36">
        <v>0.3</v>
      </c>
      <c r="E4" s="36">
        <v>0</v>
      </c>
      <c r="F4" s="36">
        <v>1</v>
      </c>
      <c r="G4" s="36"/>
      <c r="H4" s="5" t="s">
        <v>7</v>
      </c>
      <c r="I4" s="5" t="s">
        <v>8</v>
      </c>
      <c r="J4" s="5" t="s">
        <v>7</v>
      </c>
      <c r="K4" s="36" t="s">
        <v>100</v>
      </c>
      <c r="L4" s="36"/>
    </row>
    <row r="5" spans="1:12" s="28" customFormat="1" x14ac:dyDescent="0.25">
      <c r="A5" s="38" t="s">
        <v>83</v>
      </c>
      <c r="B5" s="36" t="s">
        <v>108</v>
      </c>
      <c r="C5" s="36" t="s">
        <v>22</v>
      </c>
      <c r="D5" s="36"/>
      <c r="E5" s="36">
        <v>0</v>
      </c>
      <c r="F5" s="36"/>
      <c r="G5" s="36"/>
      <c r="H5" s="5" t="s">
        <v>7</v>
      </c>
      <c r="I5" s="5" t="s">
        <v>7</v>
      </c>
      <c r="J5" s="5" t="s">
        <v>7</v>
      </c>
      <c r="K5" s="36" t="s">
        <v>84</v>
      </c>
      <c r="L5" s="36"/>
    </row>
    <row r="6" spans="1:12" s="28" customFormat="1" x14ac:dyDescent="0.25">
      <c r="A6" s="38" t="s">
        <v>133</v>
      </c>
      <c r="B6" s="36" t="s">
        <v>85</v>
      </c>
      <c r="C6" s="36" t="s">
        <v>87</v>
      </c>
      <c r="D6" s="36">
        <v>0.05</v>
      </c>
      <c r="E6" s="36">
        <v>0</v>
      </c>
      <c r="F6" s="36">
        <v>1</v>
      </c>
      <c r="G6" s="36"/>
      <c r="H6" s="5" t="s">
        <v>7</v>
      </c>
      <c r="I6" s="5" t="s">
        <v>7</v>
      </c>
      <c r="J6" s="5" t="s">
        <v>7</v>
      </c>
      <c r="K6" s="36" t="s">
        <v>84</v>
      </c>
      <c r="L6" s="36"/>
    </row>
    <row r="7" spans="1:12" s="28" customFormat="1" x14ac:dyDescent="0.25">
      <c r="A7" s="38" t="s">
        <v>134</v>
      </c>
      <c r="B7" s="36" t="s">
        <v>86</v>
      </c>
      <c r="C7" s="36" t="s">
        <v>87</v>
      </c>
      <c r="D7" s="36">
        <v>0.47</v>
      </c>
      <c r="E7" s="36">
        <v>0</v>
      </c>
      <c r="F7" s="36">
        <v>1</v>
      </c>
      <c r="G7" s="36"/>
      <c r="H7" s="5" t="s">
        <v>7</v>
      </c>
      <c r="I7" s="5" t="s">
        <v>7</v>
      </c>
      <c r="J7" s="5" t="s">
        <v>7</v>
      </c>
      <c r="K7" s="36" t="s">
        <v>84</v>
      </c>
      <c r="L7" s="36"/>
    </row>
    <row r="8" spans="1:12" s="28" customFormat="1" x14ac:dyDescent="0.25">
      <c r="A8" s="38" t="s">
        <v>212</v>
      </c>
      <c r="B8" s="36" t="s">
        <v>158</v>
      </c>
      <c r="C8" s="36" t="s">
        <v>22</v>
      </c>
      <c r="D8" s="36"/>
      <c r="E8" s="36">
        <v>0</v>
      </c>
      <c r="F8" s="36"/>
      <c r="G8" s="36"/>
      <c r="H8" s="5" t="s">
        <v>7</v>
      </c>
      <c r="I8" s="5" t="s">
        <v>8</v>
      </c>
      <c r="J8" s="5" t="s">
        <v>7</v>
      </c>
      <c r="K8" s="36" t="s">
        <v>81</v>
      </c>
      <c r="L8" s="36"/>
    </row>
    <row r="9" spans="1:12" s="7" customFormat="1" x14ac:dyDescent="0.25">
      <c r="A9" s="38" t="s">
        <v>208</v>
      </c>
      <c r="B9" s="36" t="s">
        <v>209</v>
      </c>
      <c r="C9" s="36" t="s">
        <v>87</v>
      </c>
      <c r="D9" s="36">
        <v>1</v>
      </c>
      <c r="E9" s="36">
        <v>0</v>
      </c>
      <c r="F9" s="36">
        <v>1</v>
      </c>
      <c r="G9" s="54" t="s">
        <v>207</v>
      </c>
      <c r="H9" s="36" t="s">
        <v>8</v>
      </c>
      <c r="I9" s="36" t="s">
        <v>7</v>
      </c>
      <c r="J9" s="36" t="s">
        <v>7</v>
      </c>
      <c r="K9" s="36"/>
      <c r="L9" s="36"/>
    </row>
    <row r="10" spans="1:12" s="7" customFormat="1" x14ac:dyDescent="0.25">
      <c r="A10" s="38" t="s">
        <v>226</v>
      </c>
      <c r="B10" s="36" t="s">
        <v>227</v>
      </c>
      <c r="C10" s="36" t="s">
        <v>87</v>
      </c>
      <c r="D10" s="36">
        <v>1</v>
      </c>
      <c r="E10" s="36">
        <v>0</v>
      </c>
      <c r="F10" s="36">
        <v>1</v>
      </c>
      <c r="G10" s="54" t="s">
        <v>207</v>
      </c>
      <c r="H10" s="36" t="s">
        <v>8</v>
      </c>
      <c r="I10" s="36" t="s">
        <v>7</v>
      </c>
      <c r="J10" s="36" t="s">
        <v>7</v>
      </c>
      <c r="K10" s="36"/>
      <c r="L10" s="36"/>
    </row>
    <row r="11" spans="1:12" s="7" customFormat="1" x14ac:dyDescent="0.25">
      <c r="A11" s="38" t="s">
        <v>205</v>
      </c>
      <c r="B11" s="36" t="s">
        <v>206</v>
      </c>
      <c r="C11" s="36" t="s">
        <v>87</v>
      </c>
      <c r="D11" s="36">
        <v>1</v>
      </c>
      <c r="E11" s="36">
        <v>0</v>
      </c>
      <c r="F11" s="36">
        <v>1</v>
      </c>
      <c r="G11" s="54" t="s">
        <v>207</v>
      </c>
      <c r="H11" s="36" t="s">
        <v>8</v>
      </c>
      <c r="I11" s="36" t="s">
        <v>7</v>
      </c>
      <c r="J11" s="36" t="s">
        <v>7</v>
      </c>
      <c r="K11" s="36"/>
      <c r="L11" s="36"/>
    </row>
    <row r="12" spans="1:12" s="28" customFormat="1" x14ac:dyDescent="0.25">
      <c r="A12" s="38" t="s">
        <v>190</v>
      </c>
      <c r="B12" s="36" t="s">
        <v>160</v>
      </c>
      <c r="C12" s="36" t="s">
        <v>22</v>
      </c>
      <c r="D12" s="36"/>
      <c r="E12" s="36">
        <v>0</v>
      </c>
      <c r="F12" s="36"/>
      <c r="G12" s="28" t="s">
        <v>213</v>
      </c>
      <c r="H12" s="5" t="s">
        <v>7</v>
      </c>
      <c r="I12" s="5" t="s">
        <v>7</v>
      </c>
      <c r="J12" s="5" t="s">
        <v>7</v>
      </c>
      <c r="K12" s="36"/>
      <c r="L12" s="36"/>
    </row>
    <row r="13" spans="1:12" s="28" customFormat="1" x14ac:dyDescent="0.25">
      <c r="A13" s="38" t="s">
        <v>159</v>
      </c>
      <c r="B13" s="36" t="s">
        <v>214</v>
      </c>
      <c r="C13" s="36" t="s">
        <v>22</v>
      </c>
      <c r="D13" s="36"/>
      <c r="E13" s="36">
        <v>0</v>
      </c>
      <c r="F13" s="36"/>
      <c r="G13" s="28" t="s">
        <v>215</v>
      </c>
      <c r="H13" s="5" t="s">
        <v>7</v>
      </c>
      <c r="I13" s="5" t="s">
        <v>7</v>
      </c>
      <c r="J13" s="5" t="s">
        <v>7</v>
      </c>
      <c r="K13" s="36"/>
      <c r="L13" s="36"/>
    </row>
    <row r="14" spans="1:12" s="28" customFormat="1" x14ac:dyDescent="0.25">
      <c r="A14" s="38" t="s">
        <v>163</v>
      </c>
      <c r="B14" s="36" t="s">
        <v>164</v>
      </c>
      <c r="C14" s="36" t="s">
        <v>22</v>
      </c>
      <c r="D14" s="36"/>
      <c r="E14" s="36">
        <v>0</v>
      </c>
      <c r="F14" s="36"/>
      <c r="G14" s="28" t="s">
        <v>172</v>
      </c>
      <c r="H14" s="5" t="s">
        <v>7</v>
      </c>
      <c r="I14" s="5" t="s">
        <v>7</v>
      </c>
      <c r="J14" s="5" t="s">
        <v>7</v>
      </c>
      <c r="K14" s="36"/>
      <c r="L14" s="36"/>
    </row>
    <row r="15" spans="1:12" s="28" customFormat="1" x14ac:dyDescent="0.25">
      <c r="A15" s="38" t="s">
        <v>165</v>
      </c>
      <c r="B15" s="36" t="s">
        <v>166</v>
      </c>
      <c r="C15" s="36" t="s">
        <v>22</v>
      </c>
      <c r="D15" s="36"/>
      <c r="E15" s="36">
        <v>0</v>
      </c>
      <c r="F15" s="36"/>
      <c r="G15" s="28" t="s">
        <v>174</v>
      </c>
      <c r="H15" s="5" t="s">
        <v>7</v>
      </c>
      <c r="I15" s="5" t="s">
        <v>7</v>
      </c>
      <c r="J15" s="5" t="s">
        <v>7</v>
      </c>
      <c r="K15" s="36"/>
      <c r="L15" s="36"/>
    </row>
    <row r="16" spans="1:12" s="28" customFormat="1" x14ac:dyDescent="0.25">
      <c r="A16" s="38" t="s">
        <v>167</v>
      </c>
      <c r="B16" s="36" t="s">
        <v>168</v>
      </c>
      <c r="C16" s="36" t="s">
        <v>87</v>
      </c>
      <c r="D16" s="36"/>
      <c r="E16" s="36">
        <v>0</v>
      </c>
      <c r="F16" s="36">
        <v>1</v>
      </c>
      <c r="G16" s="28" t="s">
        <v>171</v>
      </c>
      <c r="H16" s="5" t="s">
        <v>7</v>
      </c>
      <c r="I16" s="5" t="s">
        <v>7</v>
      </c>
      <c r="J16" s="5" t="s">
        <v>7</v>
      </c>
      <c r="K16" s="36"/>
      <c r="L16" s="36"/>
    </row>
    <row r="17" spans="1:12" s="28" customFormat="1" x14ac:dyDescent="0.25">
      <c r="A17" s="38" t="s">
        <v>105</v>
      </c>
      <c r="B17" s="5" t="s">
        <v>68</v>
      </c>
      <c r="C17" s="36" t="s">
        <v>22</v>
      </c>
      <c r="D17" s="36"/>
      <c r="E17" s="36">
        <v>0</v>
      </c>
      <c r="F17" s="36"/>
      <c r="G17" s="36"/>
      <c r="H17" s="5" t="s">
        <v>8</v>
      </c>
      <c r="I17" s="5" t="s">
        <v>7</v>
      </c>
      <c r="J17" s="5" t="s">
        <v>7</v>
      </c>
      <c r="K17" s="36" t="s">
        <v>100</v>
      </c>
      <c r="L17" s="36"/>
    </row>
    <row r="18" spans="1:12" s="28" customFormat="1" x14ac:dyDescent="0.25">
      <c r="A18" s="38" t="s">
        <v>106</v>
      </c>
      <c r="B18" s="5" t="s">
        <v>72</v>
      </c>
      <c r="C18" s="36" t="s">
        <v>22</v>
      </c>
      <c r="D18" s="36"/>
      <c r="E18" s="36">
        <v>0</v>
      </c>
      <c r="F18" s="36"/>
      <c r="G18" s="36"/>
      <c r="H18" s="5" t="s">
        <v>8</v>
      </c>
      <c r="I18" s="5" t="s">
        <v>7</v>
      </c>
      <c r="J18" s="5" t="s">
        <v>7</v>
      </c>
      <c r="K18" s="36" t="s">
        <v>100</v>
      </c>
      <c r="L18" s="36"/>
    </row>
    <row r="19" spans="1:12" s="28" customFormat="1" x14ac:dyDescent="0.25">
      <c r="A19" s="38" t="s">
        <v>191</v>
      </c>
      <c r="B19" s="5" t="s">
        <v>192</v>
      </c>
      <c r="C19" s="36" t="s">
        <v>22</v>
      </c>
      <c r="D19" s="36"/>
      <c r="E19" s="36">
        <v>0</v>
      </c>
      <c r="F19" s="36"/>
      <c r="G19" s="36" t="s">
        <v>193</v>
      </c>
      <c r="H19" s="5" t="s">
        <v>7</v>
      </c>
      <c r="I19" s="5" t="s">
        <v>7</v>
      </c>
      <c r="J19" s="5" t="s">
        <v>7</v>
      </c>
      <c r="K19" s="36"/>
      <c r="L19" s="36"/>
    </row>
    <row r="20" spans="1:12" s="28" customFormat="1" x14ac:dyDescent="0.25">
      <c r="A20" s="38" t="s">
        <v>194</v>
      </c>
      <c r="B20" s="5" t="s">
        <v>195</v>
      </c>
      <c r="C20" s="36" t="s">
        <v>22</v>
      </c>
      <c r="D20" s="36"/>
      <c r="E20" s="36">
        <v>0</v>
      </c>
      <c r="F20" s="36"/>
      <c r="G20" s="36" t="s">
        <v>196</v>
      </c>
      <c r="H20" s="5" t="s">
        <v>7</v>
      </c>
      <c r="I20" s="5" t="s">
        <v>7</v>
      </c>
      <c r="J20" s="5" t="s">
        <v>7</v>
      </c>
      <c r="K20" s="36"/>
      <c r="L20" s="36"/>
    </row>
    <row r="21" spans="1:12" s="28" customFormat="1" x14ac:dyDescent="0.25">
      <c r="A21" s="38" t="s">
        <v>197</v>
      </c>
      <c r="B21" s="5" t="s">
        <v>198</v>
      </c>
      <c r="C21" s="36" t="s">
        <v>22</v>
      </c>
      <c r="D21" s="36"/>
      <c r="E21" s="36">
        <v>0</v>
      </c>
      <c r="F21" s="36"/>
      <c r="G21" s="36" t="s">
        <v>199</v>
      </c>
      <c r="H21" s="5" t="s">
        <v>7</v>
      </c>
      <c r="I21" s="5" t="s">
        <v>7</v>
      </c>
      <c r="J21" s="5" t="s">
        <v>7</v>
      </c>
      <c r="K21" s="36"/>
      <c r="L21" s="36"/>
    </row>
    <row r="22" spans="1:12" s="28" customFormat="1" x14ac:dyDescent="0.25">
      <c r="A22" s="38" t="s">
        <v>149</v>
      </c>
      <c r="B22" s="5" t="s">
        <v>150</v>
      </c>
      <c r="C22" s="36" t="s">
        <v>87</v>
      </c>
      <c r="D22" s="52">
        <v>0.5</v>
      </c>
      <c r="E22" s="36">
        <v>0</v>
      </c>
      <c r="F22" s="36">
        <v>1</v>
      </c>
      <c r="G22" s="36"/>
      <c r="H22" s="5" t="s">
        <v>7</v>
      </c>
      <c r="I22" s="5" t="s">
        <v>8</v>
      </c>
      <c r="J22" s="5" t="s">
        <v>7</v>
      </c>
      <c r="K22" s="36" t="s">
        <v>100</v>
      </c>
      <c r="L22" s="36"/>
    </row>
    <row r="23" spans="1:12" x14ac:dyDescent="0.25">
      <c r="A23" s="40" t="s">
        <v>109</v>
      </c>
      <c r="B23" s="37" t="s">
        <v>110</v>
      </c>
      <c r="C23" s="37" t="s">
        <v>17</v>
      </c>
      <c r="D23" s="37"/>
      <c r="E23" s="37">
        <v>0</v>
      </c>
      <c r="F23" s="37">
        <v>1</v>
      </c>
      <c r="G23" s="37"/>
      <c r="H23" s="37" t="s">
        <v>7</v>
      </c>
      <c r="I23" s="37" t="s">
        <v>8</v>
      </c>
      <c r="J23" s="37" t="s">
        <v>7</v>
      </c>
      <c r="K23" s="37" t="s">
        <v>84</v>
      </c>
      <c r="L23" s="36"/>
    </row>
    <row r="24" spans="1:12" x14ac:dyDescent="0.25">
      <c r="A24" s="39" t="str">
        <f>Transitions!C2</f>
        <v>mexposed</v>
      </c>
      <c r="B24" s="5" t="s">
        <v>118</v>
      </c>
      <c r="C24" s="5" t="s">
        <v>17</v>
      </c>
      <c r="E24" s="5">
        <v>0</v>
      </c>
      <c r="F24" s="5">
        <v>1</v>
      </c>
      <c r="G24" s="28" t="s">
        <v>202</v>
      </c>
      <c r="H24" s="5" t="s">
        <v>7</v>
      </c>
      <c r="I24" s="5" t="s">
        <v>7</v>
      </c>
      <c r="J24" s="5" t="s">
        <v>7</v>
      </c>
      <c r="L24" s="36"/>
    </row>
    <row r="25" spans="1:12" x14ac:dyDescent="0.25">
      <c r="A25" s="38" t="str">
        <f>Transitions!D3</f>
        <v>minfected</v>
      </c>
      <c r="B25" s="5" t="s">
        <v>79</v>
      </c>
      <c r="C25" s="5" t="s">
        <v>23</v>
      </c>
      <c r="D25" s="5">
        <f>25.55/365</f>
        <v>7.0000000000000007E-2</v>
      </c>
      <c r="E25" s="5">
        <v>0</v>
      </c>
      <c r="H25" s="5" t="s">
        <v>7</v>
      </c>
      <c r="I25" s="5" t="s">
        <v>7</v>
      </c>
      <c r="J25" s="5" t="s">
        <v>7</v>
      </c>
      <c r="K25" s="5" t="s">
        <v>81</v>
      </c>
      <c r="L25" s="36"/>
    </row>
    <row r="26" spans="1:12" s="7" customFormat="1" x14ac:dyDescent="0.25">
      <c r="A26" s="38" t="s">
        <v>216</v>
      </c>
      <c r="B26" s="36" t="s">
        <v>217</v>
      </c>
      <c r="C26" s="36" t="s">
        <v>87</v>
      </c>
      <c r="D26" s="36">
        <v>1</v>
      </c>
      <c r="E26" s="36">
        <v>0</v>
      </c>
      <c r="F26" s="36">
        <v>1</v>
      </c>
      <c r="G26" s="54" t="s">
        <v>207</v>
      </c>
      <c r="H26" s="36" t="s">
        <v>8</v>
      </c>
      <c r="I26" s="36" t="s">
        <v>7</v>
      </c>
      <c r="J26" s="36" t="s">
        <v>7</v>
      </c>
      <c r="K26" s="36"/>
      <c r="L26" s="36"/>
    </row>
    <row r="27" spans="1:12" s="7" customFormat="1" x14ac:dyDescent="0.25">
      <c r="A27" s="38" t="s">
        <v>220</v>
      </c>
      <c r="B27" s="36" t="s">
        <v>221</v>
      </c>
      <c r="C27" s="36" t="s">
        <v>22</v>
      </c>
      <c r="D27" s="36"/>
      <c r="E27" s="36">
        <v>0</v>
      </c>
      <c r="F27" s="36"/>
      <c r="G27" s="54"/>
      <c r="H27" s="36" t="s">
        <v>7</v>
      </c>
      <c r="I27" s="36" t="s">
        <v>7</v>
      </c>
      <c r="J27" s="36" t="s">
        <v>7</v>
      </c>
      <c r="K27" s="36" t="s">
        <v>81</v>
      </c>
      <c r="L27" s="36"/>
    </row>
    <row r="28" spans="1:12" x14ac:dyDescent="0.25">
      <c r="A28" s="38" t="str">
        <f>Transitions!B6</f>
        <v>mnew</v>
      </c>
      <c r="B28" s="36" t="s">
        <v>222</v>
      </c>
      <c r="C28" s="51" t="s">
        <v>22</v>
      </c>
      <c r="D28" s="36"/>
      <c r="E28" s="36">
        <v>0</v>
      </c>
      <c r="F28" s="36"/>
      <c r="G28" s="36" t="s">
        <v>223</v>
      </c>
      <c r="H28" s="5" t="s">
        <v>7</v>
      </c>
      <c r="I28" s="5" t="s">
        <v>7</v>
      </c>
      <c r="J28" s="5" t="s">
        <v>7</v>
      </c>
      <c r="L28" s="36"/>
    </row>
    <row r="29" spans="1:12" s="7" customFormat="1" x14ac:dyDescent="0.25">
      <c r="A29" s="38" t="s">
        <v>218</v>
      </c>
      <c r="B29" s="36" t="s">
        <v>219</v>
      </c>
      <c r="C29" s="36" t="s">
        <v>87</v>
      </c>
      <c r="D29" s="36">
        <v>1</v>
      </c>
      <c r="E29" s="36">
        <v>0</v>
      </c>
      <c r="F29" s="36">
        <v>1</v>
      </c>
      <c r="G29" s="54" t="s">
        <v>207</v>
      </c>
      <c r="H29" s="36" t="s">
        <v>8</v>
      </c>
      <c r="I29" s="36" t="s">
        <v>7</v>
      </c>
      <c r="J29" s="36" t="s">
        <v>7</v>
      </c>
      <c r="K29" s="36"/>
      <c r="L29" s="36"/>
    </row>
    <row r="30" spans="1:12" s="7" customFormat="1" x14ac:dyDescent="0.25">
      <c r="A30" s="38" t="s">
        <v>224</v>
      </c>
      <c r="B30" s="36" t="s">
        <v>67</v>
      </c>
      <c r="C30" s="36" t="s">
        <v>23</v>
      </c>
      <c r="D30" s="36">
        <f>35/365</f>
        <v>9.5890410958904104E-2</v>
      </c>
      <c r="E30" s="36">
        <v>0</v>
      </c>
      <c r="F30" s="36"/>
      <c r="G30" s="54"/>
      <c r="H30" s="36" t="s">
        <v>7</v>
      </c>
      <c r="I30" s="36" t="s">
        <v>7</v>
      </c>
      <c r="J30" s="36" t="s">
        <v>7</v>
      </c>
      <c r="K30" s="36" t="s">
        <v>81</v>
      </c>
      <c r="L30" s="36"/>
    </row>
    <row r="31" spans="1:12" x14ac:dyDescent="0.25">
      <c r="A31" s="40" t="str">
        <f>Transitions!E4</f>
        <v>mdeath</v>
      </c>
      <c r="B31" s="37" t="s">
        <v>225</v>
      </c>
      <c r="C31" s="37" t="s">
        <v>17</v>
      </c>
      <c r="D31" s="37"/>
      <c r="E31" s="37">
        <v>0</v>
      </c>
      <c r="F31" s="37"/>
      <c r="G31" s="37" t="s">
        <v>229</v>
      </c>
      <c r="H31" s="37" t="s">
        <v>7</v>
      </c>
      <c r="I31" s="37" t="s">
        <v>7</v>
      </c>
      <c r="J31" s="37" t="s">
        <v>7</v>
      </c>
      <c r="K31" s="37"/>
      <c r="L31" s="36"/>
    </row>
    <row r="32" spans="1:12" s="28" customFormat="1" x14ac:dyDescent="0.25">
      <c r="A32" s="39" t="str">
        <f>Transitions!I7</f>
        <v>exposed</v>
      </c>
      <c r="B32" s="38" t="s">
        <v>119</v>
      </c>
      <c r="C32" s="5" t="s">
        <v>17</v>
      </c>
      <c r="D32" s="5"/>
      <c r="E32" s="38">
        <v>0</v>
      </c>
      <c r="F32" s="5">
        <v>1</v>
      </c>
      <c r="G32" s="5" t="s">
        <v>228</v>
      </c>
      <c r="H32" s="5" t="s">
        <v>7</v>
      </c>
      <c r="I32" s="5" t="s">
        <v>7</v>
      </c>
      <c r="J32" s="5" t="s">
        <v>7</v>
      </c>
      <c r="K32" s="5"/>
      <c r="L32" s="36"/>
    </row>
    <row r="33" spans="1:12" s="28" customFormat="1" x14ac:dyDescent="0.25">
      <c r="A33" s="39" t="str">
        <f>Transitions!H7</f>
        <v>symp</v>
      </c>
      <c r="B33" s="38" t="s">
        <v>135</v>
      </c>
      <c r="C33" s="5" t="s">
        <v>17</v>
      </c>
      <c r="D33" s="50">
        <f>1/1000</f>
        <v>1E-3</v>
      </c>
      <c r="E33" s="38">
        <v>0</v>
      </c>
      <c r="F33" s="5">
        <v>1</v>
      </c>
      <c r="G33" s="5"/>
      <c r="H33" s="5" t="s">
        <v>7</v>
      </c>
      <c r="I33" s="5" t="s">
        <v>7</v>
      </c>
      <c r="J33" s="5" t="s">
        <v>7</v>
      </c>
      <c r="K33" s="5" t="s">
        <v>100</v>
      </c>
      <c r="L33" s="5"/>
    </row>
    <row r="34" spans="1:12" x14ac:dyDescent="0.25">
      <c r="A34" s="39" t="s">
        <v>137</v>
      </c>
      <c r="B34" s="38" t="s">
        <v>136</v>
      </c>
      <c r="C34" s="5" t="s">
        <v>23</v>
      </c>
      <c r="D34" s="50">
        <f>7/365</f>
        <v>1.9178082191780823E-2</v>
      </c>
      <c r="E34" s="38">
        <v>0</v>
      </c>
      <c r="H34" s="5" t="s">
        <v>7</v>
      </c>
      <c r="I34" s="5" t="s">
        <v>7</v>
      </c>
      <c r="J34" s="5" t="s">
        <v>7</v>
      </c>
      <c r="K34" s="5" t="s">
        <v>100</v>
      </c>
    </row>
    <row r="35" spans="1:12" s="28" customFormat="1" x14ac:dyDescent="0.25">
      <c r="A35" s="39" t="s">
        <v>145</v>
      </c>
      <c r="B35" s="38" t="s">
        <v>147</v>
      </c>
      <c r="C35" s="5" t="s">
        <v>22</v>
      </c>
      <c r="D35" s="5"/>
      <c r="E35" s="38">
        <v>0</v>
      </c>
      <c r="F35" s="5"/>
      <c r="G35" s="5" t="s">
        <v>200</v>
      </c>
      <c r="H35" s="5" t="s">
        <v>7</v>
      </c>
      <c r="I35" s="5" t="s">
        <v>7</v>
      </c>
      <c r="J35" s="5" t="s">
        <v>7</v>
      </c>
      <c r="K35" s="5"/>
      <c r="L35" s="5"/>
    </row>
    <row r="36" spans="1:12" s="28" customFormat="1" x14ac:dyDescent="0.25">
      <c r="A36" s="39" t="s">
        <v>146</v>
      </c>
      <c r="B36" s="38" t="s">
        <v>148</v>
      </c>
      <c r="C36" s="5" t="s">
        <v>22</v>
      </c>
      <c r="D36" s="5"/>
      <c r="E36" s="38">
        <v>0</v>
      </c>
      <c r="F36" s="5"/>
      <c r="G36" s="5" t="s">
        <v>201</v>
      </c>
      <c r="H36" s="5" t="s">
        <v>7</v>
      </c>
      <c r="I36" s="5" t="s">
        <v>7</v>
      </c>
      <c r="J36" s="5" t="s">
        <v>7</v>
      </c>
      <c r="K36" s="5"/>
      <c r="L36" s="5"/>
    </row>
    <row r="37" spans="1:12" x14ac:dyDescent="0.25">
      <c r="A37" s="39" t="str">
        <f>Transitions!J9</f>
        <v>infected</v>
      </c>
      <c r="B37" s="38" t="s">
        <v>80</v>
      </c>
      <c r="C37" s="5" t="s">
        <v>23</v>
      </c>
      <c r="D37" s="5">
        <f>14/365</f>
        <v>3.8356164383561646E-2</v>
      </c>
      <c r="E37" s="38">
        <v>0</v>
      </c>
      <c r="G37" s="53" t="s">
        <v>152</v>
      </c>
      <c r="H37" s="5" t="s">
        <v>7</v>
      </c>
      <c r="I37" s="5" t="s">
        <v>7</v>
      </c>
      <c r="J37" s="5" t="s">
        <v>7</v>
      </c>
    </row>
    <row r="38" spans="1:12" x14ac:dyDescent="0.25">
      <c r="A38" s="39" t="str">
        <f>Transitions!K10</f>
        <v>dev_imm</v>
      </c>
      <c r="B38" s="5" t="s">
        <v>69</v>
      </c>
      <c r="C38" s="5" t="s">
        <v>23</v>
      </c>
      <c r="D38" s="5">
        <f>10/365</f>
        <v>2.7397260273972601E-2</v>
      </c>
      <c r="E38" s="38">
        <v>0</v>
      </c>
      <c r="G38" s="53" t="s">
        <v>153</v>
      </c>
      <c r="H38" s="5" t="s">
        <v>7</v>
      </c>
      <c r="I38" s="5" t="s">
        <v>7</v>
      </c>
      <c r="J38" s="5" t="s">
        <v>7</v>
      </c>
    </row>
    <row r="39" spans="1:12" x14ac:dyDescent="0.25">
      <c r="A39" s="39" t="str">
        <f>Transitions!M11</f>
        <v>wan_imm</v>
      </c>
      <c r="B39" s="5" t="s">
        <v>70</v>
      </c>
      <c r="C39" s="5" t="s">
        <v>23</v>
      </c>
      <c r="D39" s="5">
        <f>30/365</f>
        <v>8.2191780821917804E-2</v>
      </c>
      <c r="E39" s="5">
        <f>5/365</f>
        <v>1.3698630136986301E-2</v>
      </c>
      <c r="F39" s="5">
        <f>60/365</f>
        <v>0.16438356164383561</v>
      </c>
      <c r="G39" s="53" t="s">
        <v>154</v>
      </c>
      <c r="H39" s="5" t="s">
        <v>7</v>
      </c>
      <c r="I39" s="5" t="s">
        <v>8</v>
      </c>
      <c r="J39" s="5" t="s">
        <v>7</v>
      </c>
    </row>
    <row r="40" spans="1:12" s="28" customFormat="1" x14ac:dyDescent="0.25">
      <c r="A40" s="39" t="str">
        <f>Transitions!G13</f>
        <v>los_imm</v>
      </c>
      <c r="B40" s="5" t="s">
        <v>104</v>
      </c>
      <c r="C40" s="5" t="s">
        <v>23</v>
      </c>
      <c r="D40" s="5">
        <f>90/365</f>
        <v>0.24657534246575341</v>
      </c>
      <c r="E40" s="5">
        <f>60/365</f>
        <v>0.16438356164383561</v>
      </c>
      <c r="F40" s="5">
        <v>5</v>
      </c>
      <c r="G40" s="53" t="s">
        <v>155</v>
      </c>
      <c r="H40" s="5" t="s">
        <v>7</v>
      </c>
      <c r="I40" s="5" t="s">
        <v>8</v>
      </c>
      <c r="J40" s="5" t="s">
        <v>7</v>
      </c>
      <c r="K40" s="5"/>
      <c r="L40" s="5"/>
    </row>
    <row r="41" spans="1:12" x14ac:dyDescent="0.25">
      <c r="A41" s="41" t="str">
        <f>Transitions!G15</f>
        <v>recover</v>
      </c>
      <c r="B41" s="5" t="s">
        <v>71</v>
      </c>
      <c r="C41" s="5" t="s">
        <v>23</v>
      </c>
      <c r="D41" s="5">
        <f>20/365</f>
        <v>5.4794520547945202E-2</v>
      </c>
      <c r="E41" s="5">
        <v>0</v>
      </c>
      <c r="G41" s="53" t="s">
        <v>156</v>
      </c>
      <c r="H41" s="5" t="s">
        <v>7</v>
      </c>
      <c r="I41" s="5" t="s">
        <v>7</v>
      </c>
      <c r="J41" s="5" t="s">
        <v>7</v>
      </c>
    </row>
    <row r="42" spans="1:12" x14ac:dyDescent="0.25">
      <c r="A42" s="42" t="str">
        <f>Transitions!O8</f>
        <v>streated</v>
      </c>
      <c r="B42" s="5" t="s">
        <v>157</v>
      </c>
      <c r="C42" s="5" t="s">
        <v>22</v>
      </c>
      <c r="E42" s="5">
        <v>0</v>
      </c>
      <c r="G42" s="5" t="s">
        <v>203</v>
      </c>
      <c r="H42" s="5" t="s">
        <v>7</v>
      </c>
      <c r="I42" s="5" t="s">
        <v>7</v>
      </c>
      <c r="J42" s="5" t="s">
        <v>7</v>
      </c>
    </row>
    <row r="43" spans="1:12" s="28" customFormat="1" x14ac:dyDescent="0.25">
      <c r="A43" s="42" t="str">
        <f>Transitions!O10</f>
        <v>treated</v>
      </c>
      <c r="B43" s="5" t="s">
        <v>107</v>
      </c>
      <c r="C43" s="5" t="s">
        <v>22</v>
      </c>
      <c r="D43" s="5"/>
      <c r="E43" s="5">
        <v>0</v>
      </c>
      <c r="F43" s="5"/>
      <c r="G43" s="5" t="s">
        <v>204</v>
      </c>
      <c r="H43" s="5" t="s">
        <v>7</v>
      </c>
      <c r="I43" s="5" t="s">
        <v>7</v>
      </c>
      <c r="J43" s="5" t="s">
        <v>7</v>
      </c>
      <c r="K43" s="5"/>
      <c r="L43" s="5"/>
    </row>
    <row r="44" spans="1:12" x14ac:dyDescent="0.25">
      <c r="A44" s="39" t="str">
        <f>Transitions!P7</f>
        <v>death</v>
      </c>
      <c r="B44" s="5" t="s">
        <v>73</v>
      </c>
      <c r="C44" s="5" t="s">
        <v>17</v>
      </c>
      <c r="E44" s="5">
        <v>0</v>
      </c>
      <c r="F44" s="5">
        <v>1</v>
      </c>
      <c r="H44" s="5" t="s">
        <v>7</v>
      </c>
      <c r="I44" s="5" t="s">
        <v>7</v>
      </c>
      <c r="J44" s="5" t="s">
        <v>7</v>
      </c>
      <c r="K44" s="5" t="s">
        <v>103</v>
      </c>
    </row>
    <row r="45" spans="1:12" x14ac:dyDescent="0.25">
      <c r="A45" s="39" t="str">
        <f>Transitions!G18</f>
        <v>birth</v>
      </c>
      <c r="B45" s="5" t="s">
        <v>74</v>
      </c>
      <c r="C45" s="51" t="s">
        <v>22</v>
      </c>
      <c r="E45" s="5">
        <v>0</v>
      </c>
      <c r="H45" s="5" t="s">
        <v>7</v>
      </c>
      <c r="I45" s="5" t="s">
        <v>7</v>
      </c>
      <c r="J45" s="5" t="s">
        <v>7</v>
      </c>
      <c r="K45" s="5" t="s">
        <v>103</v>
      </c>
    </row>
  </sheetData>
  <dataValidations count="2">
    <dataValidation type="list" allowBlank="1" showInputMessage="1" showErrorMessage="1" sqref="H2:J45">
      <formula1>"y,n"</formula1>
    </dataValidation>
    <dataValidation type="list" allowBlank="1" showInputMessage="1" showErrorMessage="1" sqref="C2:C45">
      <formula1>",number,probability,duration,proportion"</formula1>
    </dataValidation>
  </dataValidations>
  <pageMargins left="0.7" right="0.7" top="0.75" bottom="0.75" header="0.3" footer="0.3"/>
  <pageSetup paperSize="9" orientation="portrait" horizontalDpi="0" verticalDpi="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3"/>
  <sheetViews>
    <sheetView zoomScaleNormal="100" workbookViewId="0">
      <selection activeCell="A6" sqref="A6"/>
    </sheetView>
  </sheetViews>
  <sheetFormatPr defaultColWidth="8.85546875" defaultRowHeight="15" x14ac:dyDescent="0.25"/>
  <cols>
    <col min="1" max="1" width="13.85546875" bestFit="1" customWidth="1"/>
    <col min="2" max="2" width="20" bestFit="1" customWidth="1"/>
    <col min="3" max="3" width="50" bestFit="1" customWidth="1"/>
    <col min="4" max="4" width="12.7109375" style="15" bestFit="1" customWidth="1"/>
    <col min="5" max="5" width="13.28515625" style="15" bestFit="1" customWidth="1"/>
    <col min="6" max="6" width="13.28515625" bestFit="1" customWidth="1"/>
    <col min="7" max="7" width="12.7109375" bestFit="1" customWidth="1"/>
    <col min="8" max="8" width="14.28515625" bestFit="1" customWidth="1"/>
    <col min="9" max="9" width="15.140625" style="15" bestFit="1" customWidth="1"/>
    <col min="10" max="10" width="6.7109375" bestFit="1" customWidth="1"/>
  </cols>
  <sheetData>
    <row r="1" spans="1:10" x14ac:dyDescent="0.25">
      <c r="A1" s="1" t="s">
        <v>0</v>
      </c>
      <c r="B1" s="1" t="s">
        <v>1</v>
      </c>
      <c r="C1" s="1" t="s">
        <v>9</v>
      </c>
      <c r="D1" s="12" t="s">
        <v>58</v>
      </c>
      <c r="E1" s="12" t="s">
        <v>10</v>
      </c>
      <c r="F1" s="1" t="s">
        <v>5</v>
      </c>
      <c r="G1" s="1" t="s">
        <v>6</v>
      </c>
      <c r="H1" s="1" t="s">
        <v>20</v>
      </c>
      <c r="I1" s="10" t="s">
        <v>57</v>
      </c>
      <c r="J1" s="1" t="s">
        <v>21</v>
      </c>
    </row>
    <row r="2" spans="1:10" x14ac:dyDescent="0.25">
      <c r="A2" s="2" t="s">
        <v>47</v>
      </c>
      <c r="B2" s="2" t="s">
        <v>48</v>
      </c>
      <c r="C2" s="2" t="s">
        <v>40</v>
      </c>
      <c r="D2" s="13"/>
      <c r="E2" s="13"/>
      <c r="F2" s="2">
        <v>0</v>
      </c>
      <c r="G2" s="28" t="s">
        <v>7</v>
      </c>
      <c r="H2" s="2"/>
      <c r="I2" s="13"/>
      <c r="J2" s="29" t="s">
        <v>7</v>
      </c>
    </row>
    <row r="3" spans="1:10" x14ac:dyDescent="0.25">
      <c r="A3" s="2" t="s">
        <v>49</v>
      </c>
      <c r="B3" s="2" t="s">
        <v>50</v>
      </c>
      <c r="C3" s="2" t="s">
        <v>131</v>
      </c>
      <c r="D3" s="13"/>
      <c r="E3" s="13"/>
      <c r="F3" s="2">
        <v>0</v>
      </c>
      <c r="G3" s="28" t="s">
        <v>7</v>
      </c>
      <c r="H3" s="2"/>
      <c r="I3" s="13"/>
      <c r="J3" s="29" t="s">
        <v>7</v>
      </c>
    </row>
    <row r="4" spans="1:10" s="28" customFormat="1" x14ac:dyDescent="0.25">
      <c r="A4" s="47" t="s">
        <v>138</v>
      </c>
      <c r="B4" s="47" t="s">
        <v>139</v>
      </c>
      <c r="C4" s="47" t="s">
        <v>140</v>
      </c>
      <c r="D4" s="47"/>
      <c r="E4" s="47"/>
      <c r="F4" s="47">
        <v>0</v>
      </c>
      <c r="G4" s="28" t="s">
        <v>7</v>
      </c>
      <c r="H4" s="47"/>
      <c r="I4" s="47"/>
      <c r="J4" s="47" t="s">
        <v>7</v>
      </c>
    </row>
    <row r="5" spans="1:10" x14ac:dyDescent="0.25">
      <c r="A5" s="2" t="s">
        <v>51</v>
      </c>
      <c r="B5" s="2" t="s">
        <v>52</v>
      </c>
      <c r="C5" s="2" t="s">
        <v>99</v>
      </c>
      <c r="D5" s="13"/>
      <c r="E5" s="13"/>
      <c r="F5" s="2">
        <v>0</v>
      </c>
      <c r="G5" s="28" t="s">
        <v>7</v>
      </c>
      <c r="H5" s="29"/>
      <c r="I5" s="13"/>
      <c r="J5" s="29" t="s">
        <v>7</v>
      </c>
    </row>
    <row r="6" spans="1:10" s="11" customFormat="1" x14ac:dyDescent="0.25">
      <c r="A6" s="9" t="s">
        <v>59</v>
      </c>
      <c r="B6" s="9" t="s">
        <v>61</v>
      </c>
      <c r="C6" s="9" t="s">
        <v>63</v>
      </c>
      <c r="D6" s="9"/>
      <c r="E6" s="9"/>
      <c r="F6" s="9">
        <v>1</v>
      </c>
      <c r="G6" s="28" t="s">
        <v>8</v>
      </c>
      <c r="H6" s="9" t="s">
        <v>81</v>
      </c>
      <c r="I6" s="9"/>
      <c r="J6" s="9" t="s">
        <v>7</v>
      </c>
    </row>
    <row r="7" spans="1:10" s="11" customFormat="1" x14ac:dyDescent="0.25">
      <c r="A7" s="9" t="s">
        <v>60</v>
      </c>
      <c r="B7" s="9" t="s">
        <v>62</v>
      </c>
      <c r="C7" s="9" t="s">
        <v>132</v>
      </c>
      <c r="D7" s="9"/>
      <c r="E7" s="9"/>
      <c r="F7" s="9">
        <v>1</v>
      </c>
      <c r="G7" s="28" t="s">
        <v>7</v>
      </c>
      <c r="H7" s="9" t="s">
        <v>103</v>
      </c>
      <c r="I7" s="9"/>
      <c r="J7" s="9" t="s">
        <v>7</v>
      </c>
    </row>
    <row r="8" spans="1:10" x14ac:dyDescent="0.25">
      <c r="A8" s="29" t="s">
        <v>53</v>
      </c>
      <c r="B8" s="29" t="s">
        <v>55</v>
      </c>
      <c r="C8" s="2" t="s">
        <v>64</v>
      </c>
      <c r="D8" s="13" t="s">
        <v>59</v>
      </c>
      <c r="E8" s="13"/>
      <c r="F8" s="9">
        <v>1</v>
      </c>
      <c r="G8" s="28" t="s">
        <v>7</v>
      </c>
      <c r="H8" s="47" t="s">
        <v>81</v>
      </c>
      <c r="J8" s="9" t="s">
        <v>7</v>
      </c>
    </row>
    <row r="9" spans="1:10" x14ac:dyDescent="0.25">
      <c r="A9" s="29" t="s">
        <v>54</v>
      </c>
      <c r="B9" s="29" t="s">
        <v>56</v>
      </c>
      <c r="C9" s="9" t="s">
        <v>51</v>
      </c>
      <c r="D9" s="13" t="s">
        <v>60</v>
      </c>
      <c r="E9" s="13"/>
      <c r="F9" s="9">
        <v>1</v>
      </c>
      <c r="G9" s="28" t="s">
        <v>7</v>
      </c>
      <c r="H9" s="47" t="s">
        <v>103</v>
      </c>
      <c r="J9" s="9" t="s">
        <v>7</v>
      </c>
    </row>
    <row r="10" spans="1:10" x14ac:dyDescent="0.25">
      <c r="C10" s="2"/>
      <c r="D10" s="13"/>
      <c r="E10" s="13"/>
      <c r="G10" s="9"/>
    </row>
    <row r="11" spans="1:10" x14ac:dyDescent="0.25">
      <c r="C11" s="2"/>
      <c r="D11" s="13"/>
      <c r="E11" s="13"/>
      <c r="G11" s="9"/>
    </row>
    <row r="12" spans="1:10" x14ac:dyDescent="0.25">
      <c r="C12" s="2"/>
      <c r="D12" s="13"/>
      <c r="E12" s="13"/>
      <c r="G12" s="9"/>
    </row>
    <row r="13" spans="1:10" x14ac:dyDescent="0.25">
      <c r="G13" s="9"/>
    </row>
    <row r="14" spans="1:10" x14ac:dyDescent="0.25">
      <c r="G14" s="9"/>
    </row>
    <row r="15" spans="1:10" x14ac:dyDescent="0.25">
      <c r="G15" s="9"/>
    </row>
    <row r="16" spans="1:10" x14ac:dyDescent="0.25">
      <c r="G16" s="9"/>
    </row>
    <row r="20" spans="3:3" x14ac:dyDescent="0.25">
      <c r="C20" s="47"/>
    </row>
    <row r="21" spans="3:3" x14ac:dyDescent="0.25">
      <c r="C21" s="47"/>
    </row>
    <row r="22" spans="3:3" x14ac:dyDescent="0.25">
      <c r="C22" s="47"/>
    </row>
    <row r="23" spans="3:3" x14ac:dyDescent="0.25">
      <c r="C23" s="47"/>
    </row>
  </sheetData>
  <dataValidations count="1">
    <dataValidation type="list" allowBlank="1" showInputMessage="1" showErrorMessage="1" sqref="G2:G9 J2:J9">
      <formula1>"y,n"</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4"/>
  <sheetViews>
    <sheetView workbookViewId="0">
      <selection activeCell="B4" sqref="B4"/>
    </sheetView>
  </sheetViews>
  <sheetFormatPr defaultRowHeight="15" x14ac:dyDescent="0.25"/>
  <cols>
    <col min="1" max="1" width="11.28515625" bestFit="1" customWidth="1"/>
    <col min="2" max="2" width="60.7109375" bestFit="1" customWidth="1"/>
    <col min="3" max="3" width="13.28515625" bestFit="1" customWidth="1"/>
  </cols>
  <sheetData>
    <row r="1" spans="1:3" x14ac:dyDescent="0.25">
      <c r="A1" s="46" t="s">
        <v>0</v>
      </c>
      <c r="B1" s="46" t="s">
        <v>1</v>
      </c>
      <c r="C1" s="46" t="s">
        <v>10</v>
      </c>
    </row>
    <row r="2" spans="1:3" x14ac:dyDescent="0.25">
      <c r="A2" s="49" t="s">
        <v>161</v>
      </c>
      <c r="B2" s="48" t="s">
        <v>162</v>
      </c>
      <c r="C2" s="47">
        <v>1</v>
      </c>
    </row>
    <row r="3" spans="1:3" s="28" customFormat="1" x14ac:dyDescent="0.25">
      <c r="A3" s="49" t="s">
        <v>210</v>
      </c>
      <c r="B3" s="48" t="s">
        <v>211</v>
      </c>
      <c r="C3" s="47">
        <v>1</v>
      </c>
    </row>
    <row r="4" spans="1:3" x14ac:dyDescent="0.25">
      <c r="A4" s="49" t="s">
        <v>173</v>
      </c>
      <c r="B4" s="48" t="s">
        <v>170</v>
      </c>
      <c r="C4" s="47">
        <v>1</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zoomScaleNormal="100" workbookViewId="0">
      <selection activeCell="A4" sqref="A4:XFD4"/>
    </sheetView>
  </sheetViews>
  <sheetFormatPr defaultColWidth="8.85546875" defaultRowHeight="15" x14ac:dyDescent="0.25"/>
  <cols>
    <col min="1" max="1" width="22.85546875" bestFit="1" customWidth="1"/>
    <col min="2" max="2" width="22.140625" bestFit="1" customWidth="1"/>
  </cols>
  <sheetData>
    <row r="1" spans="1:7" x14ac:dyDescent="0.25">
      <c r="A1" s="3" t="s">
        <v>15</v>
      </c>
      <c r="B1" s="3" t="s">
        <v>16</v>
      </c>
    </row>
    <row r="2" spans="1:7" x14ac:dyDescent="0.25">
      <c r="A2" s="4" t="s">
        <v>65</v>
      </c>
      <c r="B2" s="8" t="s">
        <v>51</v>
      </c>
    </row>
    <row r="3" spans="1:7" x14ac:dyDescent="0.25">
      <c r="A3" s="5" t="s">
        <v>66</v>
      </c>
      <c r="B3" s="8" t="s">
        <v>47</v>
      </c>
    </row>
    <row r="4" spans="1:7" x14ac:dyDescent="0.25">
      <c r="B4" s="2"/>
      <c r="E4" s="2"/>
      <c r="F4" s="2"/>
      <c r="G4" s="2"/>
    </row>
    <row r="5" spans="1:7" x14ac:dyDescent="0.25">
      <c r="B5" s="2"/>
      <c r="E5" s="2"/>
      <c r="F5" s="2"/>
      <c r="G5" s="2"/>
    </row>
    <row r="6" spans="1:7" x14ac:dyDescent="0.25">
      <c r="E6" s="2"/>
      <c r="F6" s="2"/>
      <c r="G6" s="2"/>
    </row>
    <row r="7" spans="1:7" x14ac:dyDescent="0.25">
      <c r="E7" s="2"/>
      <c r="F7" s="2"/>
      <c r="G7" s="2"/>
    </row>
    <row r="8" spans="1:7" x14ac:dyDescent="0.25">
      <c r="E8" s="2"/>
      <c r="F8" s="2"/>
      <c r="G8"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0"/>
  <sheetViews>
    <sheetView workbookViewId="0">
      <selection activeCell="C9" sqref="C9"/>
    </sheetView>
  </sheetViews>
  <sheetFormatPr defaultRowHeight="15" x14ac:dyDescent="0.25"/>
  <cols>
    <col min="1" max="1" width="24.28515625" bestFit="1" customWidth="1"/>
    <col min="2" max="2" width="6.28515625" bestFit="1" customWidth="1"/>
    <col min="3" max="3" width="10.28515625" bestFit="1" customWidth="1"/>
    <col min="4" max="4" width="19.42578125" bestFit="1" customWidth="1"/>
  </cols>
  <sheetData>
    <row r="1" spans="1:5" x14ac:dyDescent="0.25">
      <c r="A1" s="46" t="s">
        <v>24</v>
      </c>
      <c r="B1" s="3" t="s">
        <v>175</v>
      </c>
      <c r="C1" s="3" t="s">
        <v>176</v>
      </c>
      <c r="D1" s="3" t="s">
        <v>177</v>
      </c>
      <c r="E1" s="28"/>
    </row>
    <row r="2" spans="1:5" x14ac:dyDescent="0.25">
      <c r="A2" s="28" t="s">
        <v>178</v>
      </c>
      <c r="B2" s="28" t="s">
        <v>179</v>
      </c>
      <c r="C2" s="28" t="s">
        <v>60</v>
      </c>
      <c r="D2" s="28" t="s">
        <v>180</v>
      </c>
      <c r="E2" s="28"/>
    </row>
    <row r="3" spans="1:5" s="28" customFormat="1" x14ac:dyDescent="0.25">
      <c r="A3" s="28" t="s">
        <v>183</v>
      </c>
      <c r="B3" s="28" t="s">
        <v>179</v>
      </c>
      <c r="C3" s="28" t="s">
        <v>54</v>
      </c>
      <c r="D3" s="28" t="s">
        <v>181</v>
      </c>
    </row>
    <row r="4" spans="1:5" x14ac:dyDescent="0.25">
      <c r="A4" t="s">
        <v>121</v>
      </c>
      <c r="B4" s="28" t="s">
        <v>179</v>
      </c>
      <c r="C4" s="5" t="s">
        <v>47</v>
      </c>
      <c r="D4" t="s">
        <v>181</v>
      </c>
    </row>
    <row r="5" spans="1:5" x14ac:dyDescent="0.25">
      <c r="A5" t="s">
        <v>124</v>
      </c>
      <c r="B5" s="28" t="s">
        <v>179</v>
      </c>
      <c r="C5" s="5" t="s">
        <v>49</v>
      </c>
      <c r="D5" s="28" t="s">
        <v>181</v>
      </c>
    </row>
    <row r="6" spans="1:5" s="28" customFormat="1" x14ac:dyDescent="0.25">
      <c r="A6" s="28" t="s">
        <v>112</v>
      </c>
      <c r="B6" s="28" t="s">
        <v>179</v>
      </c>
      <c r="C6" s="5" t="s">
        <v>111</v>
      </c>
      <c r="D6" s="28" t="s">
        <v>181</v>
      </c>
    </row>
    <row r="7" spans="1:5" s="28" customFormat="1" x14ac:dyDescent="0.25">
      <c r="A7" s="28" t="s">
        <v>184</v>
      </c>
      <c r="B7" s="28" t="s">
        <v>179</v>
      </c>
      <c r="C7" s="5" t="s">
        <v>188</v>
      </c>
      <c r="D7" s="28" t="s">
        <v>181</v>
      </c>
    </row>
    <row r="8" spans="1:5" s="28" customFormat="1" x14ac:dyDescent="0.25">
      <c r="A8" s="28" t="s">
        <v>185</v>
      </c>
      <c r="B8" s="28" t="s">
        <v>179</v>
      </c>
      <c r="C8" s="5" t="s">
        <v>189</v>
      </c>
      <c r="D8" s="28" t="s">
        <v>181</v>
      </c>
    </row>
    <row r="9" spans="1:5" x14ac:dyDescent="0.25">
      <c r="A9" t="s">
        <v>186</v>
      </c>
      <c r="B9" s="28" t="s">
        <v>179</v>
      </c>
      <c r="C9" t="s">
        <v>59</v>
      </c>
      <c r="D9" t="s">
        <v>182</v>
      </c>
    </row>
    <row r="10" spans="1:5" x14ac:dyDescent="0.25">
      <c r="A10" t="s">
        <v>187</v>
      </c>
      <c r="B10" s="28" t="s">
        <v>179</v>
      </c>
      <c r="C10" t="s">
        <v>53</v>
      </c>
      <c r="D10" s="28" t="s">
        <v>182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Databook Pages</vt:lpstr>
      <vt:lpstr>Compartments</vt:lpstr>
      <vt:lpstr>Transitions</vt:lpstr>
      <vt:lpstr>Parameters</vt:lpstr>
      <vt:lpstr>Characteristics</vt:lpstr>
      <vt:lpstr>Interactions</vt:lpstr>
      <vt:lpstr>Cascades</vt:lpstr>
      <vt:lpstr>Plots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Rowan</dc:creator>
  <cp:lastModifiedBy>Chris Kuschel</cp:lastModifiedBy>
  <dcterms:created xsi:type="dcterms:W3CDTF">2018-07-31T22:32:53Z</dcterms:created>
  <dcterms:modified xsi:type="dcterms:W3CDTF">2018-10-02T01:00:37Z</dcterms:modified>
</cp:coreProperties>
</file>