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51CC1485-B4CB-EC4D-B123-EA953B7D003D}" xr6:coauthVersionLast="34" xr6:coauthVersionMax="34" xr10:uidLastSave="{00000000-0000-0000-0000-000000000000}"/>
  <bookViews>
    <workbookView xWindow="240" yWindow="460" windowWidth="16100" windowHeight="966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P2" i="3" l="1"/>
  <c r="O2" i="3"/>
  <c r="N2" i="3"/>
  <c r="M2" i="3"/>
  <c r="L2" i="3"/>
  <c r="F37" i="2"/>
  <c r="F38" i="2"/>
  <c r="F33" i="2"/>
  <c r="F34" i="2" s="1"/>
  <c r="F29" i="2"/>
  <c r="F30" i="2"/>
  <c r="F25" i="2" l="1"/>
  <c r="F26" i="2"/>
  <c r="F22" i="2"/>
  <c r="F17" i="2"/>
  <c r="F18" i="2" s="1"/>
  <c r="F13" i="2"/>
  <c r="F14" i="2" s="1"/>
  <c r="F9" i="2"/>
  <c r="F10" i="2" s="1"/>
  <c r="F6" i="2"/>
  <c r="F5" i="2"/>
  <c r="B37" i="2"/>
  <c r="B36" i="2"/>
  <c r="B35" i="2"/>
  <c r="B33" i="2"/>
  <c r="B32" i="2"/>
  <c r="B31" i="2"/>
  <c r="B29" i="2"/>
  <c r="B28" i="2"/>
  <c r="B27" i="2"/>
  <c r="B25" i="2"/>
  <c r="B24" i="2"/>
  <c r="B23" i="2"/>
  <c r="B21" i="2"/>
  <c r="B20" i="2"/>
  <c r="B19" i="2"/>
  <c r="B17" i="2"/>
  <c r="B16" i="2"/>
  <c r="K2" i="3" l="1"/>
  <c r="J2" i="3"/>
  <c r="I2" i="3"/>
  <c r="H2" i="3"/>
  <c r="B15" i="2"/>
  <c r="B13" i="2"/>
  <c r="B12" i="2"/>
  <c r="B11" i="2"/>
  <c r="B9" i="2"/>
  <c r="B8" i="2"/>
  <c r="B7" i="2"/>
  <c r="B5" i="2"/>
  <c r="B4" i="2"/>
  <c r="B3" i="2"/>
</calcChain>
</file>

<file path=xl/sharedStrings.xml><?xml version="1.0" encoding="utf-8"?>
<sst xmlns="http://schemas.openxmlformats.org/spreadsheetml/2006/main" count="94" uniqueCount="31">
  <si>
    <t>Targeted to (populations)</t>
  </si>
  <si>
    <t>Targeted to (compartments)</t>
  </si>
  <si>
    <t>Short name</t>
  </si>
  <si>
    <t>Long name</t>
  </si>
  <si>
    <t>Adults</t>
  </si>
  <si>
    <t>undx</t>
  </si>
  <si>
    <t>scr</t>
  </si>
  <si>
    <t>dx</t>
  </si>
  <si>
    <t>tx</t>
  </si>
  <si>
    <t>Assumption</t>
  </si>
  <si>
    <t>Total spend</t>
  </si>
  <si>
    <t>OR</t>
  </si>
  <si>
    <t>Capacity constraints</t>
  </si>
  <si>
    <t>Value for a person covered by this program alone:</t>
  </si>
  <si>
    <t>Value if none of the programs listed here are targeting this parameter</t>
  </si>
  <si>
    <t>screen</t>
  </si>
  <si>
    <t>diag</t>
  </si>
  <si>
    <t>initiate</t>
  </si>
  <si>
    <t>loss</t>
  </si>
  <si>
    <t>Screening at pharmacies</t>
  </si>
  <si>
    <t>Screening at PHC</t>
  </si>
  <si>
    <t>Screening via outreach</t>
  </si>
  <si>
    <t>Confirmatory test - doctor</t>
  </si>
  <si>
    <t>Confirmatory test - nurse</t>
  </si>
  <si>
    <t>Treatment initiation counselling</t>
  </si>
  <si>
    <t>Treatment initiation course</t>
  </si>
  <si>
    <t>Adherence counselling</t>
  </si>
  <si>
    <t>Online adherence course</t>
  </si>
  <si>
    <t>Unit cost</t>
  </si>
  <si>
    <t>Coverage interation</t>
  </si>
  <si>
    <t>Impact 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</si>
</sst>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k_r_._-;\-* #,##0.00\ _k_r_._-;_-* &quot;-&quot;??\ _k_r_._-;_-@_-"/>
    <numFmt numFmtId="164" formatCode="_-* #,##0\ _k_r_._-;\-* #,##0\ _k_r_._-;_-* &quot;-&quot;??\ _k_r_.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left"/>
    </xf>
    <xf numFmtId="164" fontId="0" fillId="2" borderId="1" xfId="1" applyNumberFormat="1" applyFont="1" applyFill="1" applyBorder="1" applyProtection="1">
      <protection locked="0"/>
    </xf>
    <xf numFmtId="164" fontId="0" fillId="0" borderId="0" xfId="0" applyNumberFormat="1"/>
    <xf numFmtId="9" fontId="0" fillId="2" borderId="1" xfId="0" applyNumberFormat="1" applyFill="1" applyBorder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H22" sqref="H22"/>
    </sheetView>
  </sheetViews>
  <sheetFormatPr baseColWidth="10" defaultColWidth="8.83203125" defaultRowHeight="15" x14ac:dyDescent="0.2"/>
  <cols>
    <col min="3" max="3" width="21" bestFit="1" customWidth="1"/>
    <col min="4" max="4" width="25.83203125" bestFit="1" customWidth="1"/>
    <col min="5" max="5" width="1.33203125" customWidth="1"/>
    <col min="6" max="6" width="19.83203125" customWidth="1"/>
    <col min="7" max="7" width="1.83203125" customWidth="1"/>
    <col min="8" max="9" width="16.6640625" customWidth="1"/>
    <col min="10" max="10" width="12.6640625" customWidth="1"/>
  </cols>
  <sheetData>
    <row r="1" spans="1:11" x14ac:dyDescent="0.2">
      <c r="A1" s="1"/>
      <c r="F1" s="2" t="s">
        <v>0</v>
      </c>
      <c r="H1" s="8" t="s">
        <v>1</v>
      </c>
    </row>
    <row r="2" spans="1:11" x14ac:dyDescent="0.2">
      <c r="C2" s="3" t="s">
        <v>2</v>
      </c>
      <c r="D2" s="3" t="s">
        <v>3</v>
      </c>
      <c r="E2" s="3"/>
      <c r="F2" s="3" t="s">
        <v>4</v>
      </c>
      <c r="G2" s="3"/>
      <c r="H2" s="3" t="s">
        <v>5</v>
      </c>
      <c r="I2" s="3" t="s">
        <v>6</v>
      </c>
      <c r="J2" s="3" t="s">
        <v>7</v>
      </c>
      <c r="K2" s="3" t="s">
        <v>8</v>
      </c>
    </row>
    <row r="3" spans="1:11" x14ac:dyDescent="0.2">
      <c r="B3" s="4">
        <v>1</v>
      </c>
      <c r="C3" s="5" t="s">
        <v>19</v>
      </c>
      <c r="D3" s="5" t="s">
        <v>19</v>
      </c>
      <c r="E3" s="3"/>
      <c r="F3" s="5">
        <v>1</v>
      </c>
      <c r="G3" s="3"/>
      <c r="H3" s="5">
        <v>1</v>
      </c>
      <c r="I3" s="5"/>
      <c r="J3" s="5"/>
      <c r="K3" s="5"/>
    </row>
    <row r="4" spans="1:11" x14ac:dyDescent="0.2">
      <c r="B4" s="4">
        <v>2</v>
      </c>
      <c r="C4" s="5" t="s">
        <v>20</v>
      </c>
      <c r="D4" s="5" t="s">
        <v>20</v>
      </c>
      <c r="E4" s="3"/>
      <c r="F4" s="5">
        <v>1</v>
      </c>
      <c r="G4" s="3"/>
      <c r="H4" s="5">
        <v>1</v>
      </c>
      <c r="I4" s="5"/>
      <c r="J4" s="5"/>
      <c r="K4" s="5"/>
    </row>
    <row r="5" spans="1:11" x14ac:dyDescent="0.2">
      <c r="B5" s="4">
        <v>3</v>
      </c>
      <c r="C5" s="5" t="s">
        <v>21</v>
      </c>
      <c r="D5" s="5" t="s">
        <v>21</v>
      </c>
      <c r="E5" s="3"/>
      <c r="F5" s="5">
        <v>1</v>
      </c>
      <c r="G5" s="3"/>
      <c r="H5" s="5">
        <v>1</v>
      </c>
      <c r="I5" s="5"/>
      <c r="J5" s="5"/>
      <c r="K5" s="5"/>
    </row>
    <row r="6" spans="1:11" x14ac:dyDescent="0.2">
      <c r="B6" s="4">
        <v>4</v>
      </c>
      <c r="C6" s="5" t="s">
        <v>22</v>
      </c>
      <c r="D6" s="5" t="s">
        <v>22</v>
      </c>
      <c r="E6" s="3"/>
      <c r="F6" s="5">
        <v>1</v>
      </c>
      <c r="G6" s="3"/>
      <c r="H6" s="5"/>
      <c r="I6" s="5">
        <v>1</v>
      </c>
      <c r="J6" s="5"/>
      <c r="K6" s="5"/>
    </row>
    <row r="7" spans="1:11" x14ac:dyDescent="0.2">
      <c r="B7" s="4">
        <v>5</v>
      </c>
      <c r="C7" s="5" t="s">
        <v>23</v>
      </c>
      <c r="D7" s="5" t="s">
        <v>23</v>
      </c>
      <c r="E7" s="3"/>
      <c r="F7" s="5">
        <v>1</v>
      </c>
      <c r="G7" s="3"/>
      <c r="H7" s="5"/>
      <c r="I7" s="5">
        <v>1</v>
      </c>
      <c r="J7" s="5"/>
      <c r="K7" s="5"/>
    </row>
    <row r="8" spans="1:11" x14ac:dyDescent="0.2">
      <c r="B8" s="4">
        <v>6</v>
      </c>
      <c r="C8" s="5" t="s">
        <v>24</v>
      </c>
      <c r="D8" s="5" t="s">
        <v>24</v>
      </c>
      <c r="E8" s="3"/>
      <c r="F8" s="5">
        <v>1</v>
      </c>
      <c r="G8" s="3"/>
      <c r="H8" s="5"/>
      <c r="I8" s="5"/>
      <c r="J8" s="5">
        <v>1</v>
      </c>
      <c r="K8" s="5"/>
    </row>
    <row r="9" spans="1:11" x14ac:dyDescent="0.2">
      <c r="B9" s="4">
        <v>7</v>
      </c>
      <c r="C9" s="5" t="s">
        <v>25</v>
      </c>
      <c r="D9" s="5" t="s">
        <v>25</v>
      </c>
      <c r="E9" s="3"/>
      <c r="F9" s="5">
        <v>1</v>
      </c>
      <c r="G9" s="3"/>
      <c r="H9" s="5"/>
      <c r="I9" s="5"/>
      <c r="J9" s="5">
        <v>1</v>
      </c>
      <c r="K9" s="5"/>
    </row>
    <row r="10" spans="1:11" x14ac:dyDescent="0.2">
      <c r="B10" s="4">
        <v>8</v>
      </c>
      <c r="C10" s="5" t="s">
        <v>26</v>
      </c>
      <c r="D10" s="5" t="s">
        <v>26</v>
      </c>
      <c r="E10" s="3"/>
      <c r="F10" s="5">
        <v>1</v>
      </c>
      <c r="G10" s="3"/>
      <c r="H10" s="5"/>
      <c r="I10" s="5"/>
      <c r="J10" s="5"/>
      <c r="K10" s="5">
        <v>1</v>
      </c>
    </row>
    <row r="11" spans="1:11" x14ac:dyDescent="0.2">
      <c r="B11" s="4">
        <v>9</v>
      </c>
      <c r="C11" s="5" t="s">
        <v>27</v>
      </c>
      <c r="D11" s="5" t="s">
        <v>27</v>
      </c>
      <c r="E11" s="3"/>
      <c r="F11" s="5">
        <v>1</v>
      </c>
      <c r="G11" s="3"/>
      <c r="H11" s="5"/>
      <c r="I11" s="5"/>
      <c r="J11" s="5"/>
      <c r="K11" s="5">
        <v>1</v>
      </c>
    </row>
    <row r="12" spans="1:11" x14ac:dyDescent="0.2">
      <c r="E12" s="3"/>
    </row>
    <row r="13" spans="1:11" x14ac:dyDescent="0.2">
      <c r="E13" s="3"/>
    </row>
    <row r="14" spans="1:11" x14ac:dyDescent="0.2">
      <c r="E14" s="3"/>
    </row>
    <row r="15" spans="1:11" x14ac:dyDescent="0.2">
      <c r="E15" s="3"/>
    </row>
    <row r="16" spans="1:11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workbookViewId="0"/>
  </sheetViews>
  <sheetFormatPr baseColWidth="10" defaultColWidth="8.83203125" defaultRowHeight="15" x14ac:dyDescent="0.2"/>
  <cols>
    <col min="2" max="2" width="21.1640625" bestFit="1" customWidth="1"/>
    <col min="3" max="3" width="20.6640625" customWidth="1"/>
    <col min="6" max="6" width="16" bestFit="1" customWidth="1"/>
    <col min="9" max="9" width="10.6640625" customWidth="1"/>
  </cols>
  <sheetData>
    <row r="1" spans="1:9" x14ac:dyDescent="0.2">
      <c r="A1" s="1"/>
    </row>
    <row r="2" spans="1:9" x14ac:dyDescent="0.2">
      <c r="D2" s="6">
        <v>2015</v>
      </c>
      <c r="E2" s="6">
        <v>2016</v>
      </c>
      <c r="F2" s="6">
        <v>2017</v>
      </c>
      <c r="G2" s="6">
        <v>2018</v>
      </c>
      <c r="I2" s="6" t="s">
        <v>9</v>
      </c>
    </row>
    <row r="3" spans="1:9" x14ac:dyDescent="0.2">
      <c r="B3" s="4" t="str">
        <f>'Program targeting'!$C$3</f>
        <v>Screening at pharmacies</v>
      </c>
      <c r="C3" s="4" t="s">
        <v>10</v>
      </c>
      <c r="D3" s="7"/>
      <c r="E3" s="7"/>
      <c r="F3" s="9">
        <v>2000000</v>
      </c>
      <c r="G3" s="7"/>
      <c r="H3" s="2" t="s">
        <v>11</v>
      </c>
      <c r="I3" s="7"/>
    </row>
    <row r="4" spans="1:9" x14ac:dyDescent="0.2">
      <c r="B4" s="4" t="str">
        <f>'Program targeting'!$C$3</f>
        <v>Screening at pharmacies</v>
      </c>
      <c r="C4" s="4" t="s">
        <v>12</v>
      </c>
      <c r="D4" s="5"/>
      <c r="E4" s="5"/>
      <c r="F4" s="5"/>
      <c r="G4" s="5"/>
      <c r="H4" s="2" t="s">
        <v>11</v>
      </c>
      <c r="I4" s="5"/>
    </row>
    <row r="5" spans="1:9" x14ac:dyDescent="0.2">
      <c r="B5" s="4" t="str">
        <f>'Program targeting'!$C$3</f>
        <v>Screening at pharmacies</v>
      </c>
      <c r="C5" s="4" t="s">
        <v>28</v>
      </c>
      <c r="D5" s="5"/>
      <c r="E5" s="5"/>
      <c r="F5" s="5">
        <f>20/0.02</f>
        <v>1000</v>
      </c>
      <c r="G5" s="5"/>
      <c r="H5" s="2" t="s">
        <v>11</v>
      </c>
      <c r="I5" s="5"/>
    </row>
    <row r="6" spans="1:9" x14ac:dyDescent="0.2">
      <c r="F6" s="10">
        <f>F3/F5</f>
        <v>2000</v>
      </c>
    </row>
    <row r="7" spans="1:9" x14ac:dyDescent="0.2">
      <c r="B7" s="4" t="str">
        <f>'Program targeting'!$C$4</f>
        <v>Screening at PHC</v>
      </c>
      <c r="C7" s="4" t="s">
        <v>10</v>
      </c>
      <c r="D7" s="5"/>
      <c r="E7" s="5"/>
      <c r="F7" s="9">
        <v>6300000</v>
      </c>
      <c r="G7" s="5"/>
      <c r="H7" s="2" t="s">
        <v>11</v>
      </c>
      <c r="I7" s="5"/>
    </row>
    <row r="8" spans="1:9" x14ac:dyDescent="0.2">
      <c r="B8" s="4" t="str">
        <f>'Program targeting'!$C$4</f>
        <v>Screening at PHC</v>
      </c>
      <c r="C8" s="4" t="s">
        <v>12</v>
      </c>
      <c r="D8" s="5"/>
      <c r="E8" s="5"/>
      <c r="F8" s="5"/>
      <c r="G8" s="5"/>
      <c r="H8" s="2" t="s">
        <v>11</v>
      </c>
      <c r="I8" s="5"/>
    </row>
    <row r="9" spans="1:9" x14ac:dyDescent="0.2">
      <c r="B9" s="4" t="str">
        <f>'Program targeting'!$C$4</f>
        <v>Screening at PHC</v>
      </c>
      <c r="C9" s="4" t="s">
        <v>28</v>
      </c>
      <c r="D9" s="5"/>
      <c r="E9" s="5"/>
      <c r="F9" s="5">
        <f>21/0.07</f>
        <v>299.99999999999994</v>
      </c>
      <c r="G9" s="5"/>
      <c r="H9" s="2" t="s">
        <v>11</v>
      </c>
      <c r="I9" s="5"/>
    </row>
    <row r="10" spans="1:9" x14ac:dyDescent="0.2">
      <c r="F10" s="10">
        <f>F7/F9</f>
        <v>21000.000000000004</v>
      </c>
    </row>
    <row r="11" spans="1:9" x14ac:dyDescent="0.2">
      <c r="B11" s="4" t="str">
        <f>'Program targeting'!$C$5</f>
        <v>Screening via outreach</v>
      </c>
      <c r="C11" s="4" t="s">
        <v>10</v>
      </c>
      <c r="D11" s="5"/>
      <c r="E11" s="5"/>
      <c r="F11" s="9">
        <v>300000</v>
      </c>
      <c r="G11" s="5"/>
      <c r="H11" s="2" t="s">
        <v>11</v>
      </c>
      <c r="I11" s="5"/>
    </row>
    <row r="12" spans="1:9" x14ac:dyDescent="0.2">
      <c r="B12" s="4" t="str">
        <f>'Program targeting'!$C$5</f>
        <v>Screening via outreach</v>
      </c>
      <c r="C12" s="4" t="s">
        <v>12</v>
      </c>
      <c r="D12" s="5"/>
      <c r="E12" s="5"/>
      <c r="F12" s="5"/>
      <c r="G12" s="5"/>
      <c r="H12" s="2" t="s">
        <v>11</v>
      </c>
      <c r="I12" s="5"/>
    </row>
    <row r="13" spans="1:9" x14ac:dyDescent="0.2">
      <c r="B13" s="4" t="str">
        <f>'Program targeting'!$C$5</f>
        <v>Screening via outreach</v>
      </c>
      <c r="C13" s="4" t="s">
        <v>28</v>
      </c>
      <c r="D13" s="7"/>
      <c r="E13" s="7"/>
      <c r="F13" s="5">
        <f>30/0.2</f>
        <v>150</v>
      </c>
      <c r="G13" s="7"/>
      <c r="H13" s="2" t="s">
        <v>11</v>
      </c>
      <c r="I13" s="7"/>
    </row>
    <row r="14" spans="1:9" x14ac:dyDescent="0.2">
      <c r="F14" s="10">
        <f>F11/F13</f>
        <v>2000</v>
      </c>
    </row>
    <row r="15" spans="1:9" x14ac:dyDescent="0.2">
      <c r="B15" s="4" t="str">
        <f>'Program targeting'!$C$6</f>
        <v>Confirmatory test - doctor</v>
      </c>
      <c r="C15" s="4" t="s">
        <v>10</v>
      </c>
      <c r="D15" s="5"/>
      <c r="E15" s="5"/>
      <c r="F15" s="9">
        <v>250000</v>
      </c>
      <c r="G15" s="5"/>
      <c r="H15" s="2" t="s">
        <v>11</v>
      </c>
      <c r="I15" s="5"/>
    </row>
    <row r="16" spans="1:9" x14ac:dyDescent="0.2">
      <c r="B16" s="4" t="str">
        <f>'Program targeting'!$C$6</f>
        <v>Confirmatory test - doctor</v>
      </c>
      <c r="C16" s="4" t="s">
        <v>12</v>
      </c>
      <c r="D16" s="5"/>
      <c r="E16" s="5"/>
      <c r="F16" s="5"/>
      <c r="G16" s="5"/>
      <c r="H16" s="2" t="s">
        <v>11</v>
      </c>
      <c r="I16" s="5"/>
    </row>
    <row r="17" spans="2:9" x14ac:dyDescent="0.2">
      <c r="B17" s="4" t="str">
        <f>'Program targeting'!$C$6</f>
        <v>Confirmatory test - doctor</v>
      </c>
      <c r="C17" s="4" t="s">
        <v>28</v>
      </c>
      <c r="D17" s="7"/>
      <c r="E17" s="7"/>
      <c r="F17" s="5">
        <f>25</f>
        <v>25</v>
      </c>
      <c r="G17" s="7"/>
      <c r="H17" s="2" t="s">
        <v>11</v>
      </c>
      <c r="I17" s="7"/>
    </row>
    <row r="18" spans="2:9" x14ac:dyDescent="0.2">
      <c r="F18" s="10">
        <f>F15/F17</f>
        <v>10000</v>
      </c>
    </row>
    <row r="19" spans="2:9" x14ac:dyDescent="0.2">
      <c r="B19" s="4" t="str">
        <f>'Program targeting'!$C$7</f>
        <v>Confirmatory test - nurse</v>
      </c>
      <c r="C19" s="4" t="s">
        <v>10</v>
      </c>
      <c r="D19" s="5"/>
      <c r="E19" s="5"/>
      <c r="F19" s="9">
        <v>150000</v>
      </c>
      <c r="G19" s="5"/>
      <c r="H19" s="2" t="s">
        <v>11</v>
      </c>
      <c r="I19" s="5"/>
    </row>
    <row r="20" spans="2:9" x14ac:dyDescent="0.2">
      <c r="B20" s="4" t="str">
        <f>'Program targeting'!$C$7</f>
        <v>Confirmatory test - nurse</v>
      </c>
      <c r="C20" s="4" t="s">
        <v>12</v>
      </c>
      <c r="D20" s="5"/>
      <c r="E20" s="5"/>
      <c r="F20" s="5"/>
      <c r="G20" s="5"/>
      <c r="H20" s="2" t="s">
        <v>11</v>
      </c>
      <c r="I20" s="5"/>
    </row>
    <row r="21" spans="2:9" x14ac:dyDescent="0.2">
      <c r="B21" s="4" t="str">
        <f>'Program targeting'!$C$7</f>
        <v>Confirmatory test - nurse</v>
      </c>
      <c r="C21" s="4" t="s">
        <v>28</v>
      </c>
      <c r="D21" s="7"/>
      <c r="E21" s="7"/>
      <c r="F21" s="5">
        <v>10</v>
      </c>
      <c r="G21" s="7"/>
      <c r="H21" s="2" t="s">
        <v>11</v>
      </c>
      <c r="I21" s="7"/>
    </row>
    <row r="22" spans="2:9" x14ac:dyDescent="0.2">
      <c r="F22" s="10">
        <f>F19/F21</f>
        <v>15000</v>
      </c>
    </row>
    <row r="23" spans="2:9" x14ac:dyDescent="0.2">
      <c r="B23" s="4" t="str">
        <f>'Program targeting'!$C$8</f>
        <v>Treatment initiation counselling</v>
      </c>
      <c r="C23" s="4" t="s">
        <v>10</v>
      </c>
      <c r="D23" s="5"/>
      <c r="E23" s="5"/>
      <c r="F23" s="9">
        <v>2500000</v>
      </c>
      <c r="G23" s="5"/>
      <c r="H23" s="2" t="s">
        <v>11</v>
      </c>
      <c r="I23" s="5"/>
    </row>
    <row r="24" spans="2:9" x14ac:dyDescent="0.2">
      <c r="B24" s="4" t="str">
        <f>'Program targeting'!$C$8</f>
        <v>Treatment initiation counselling</v>
      </c>
      <c r="C24" s="4" t="s">
        <v>12</v>
      </c>
      <c r="D24" s="5"/>
      <c r="E24" s="5"/>
      <c r="F24" s="5"/>
      <c r="G24" s="5"/>
      <c r="H24" s="2" t="s">
        <v>11</v>
      </c>
      <c r="I24" s="5"/>
    </row>
    <row r="25" spans="2:9" x14ac:dyDescent="0.2">
      <c r="B25" s="4" t="str">
        <f>'Program targeting'!$C$8</f>
        <v>Treatment initiation counselling</v>
      </c>
      <c r="C25" s="4" t="s">
        <v>28</v>
      </c>
      <c r="D25" s="7"/>
      <c r="E25" s="7"/>
      <c r="F25" s="5">
        <f>250</f>
        <v>250</v>
      </c>
      <c r="G25" s="7"/>
      <c r="H25" s="2" t="s">
        <v>11</v>
      </c>
      <c r="I25" s="7"/>
    </row>
    <row r="26" spans="2:9" x14ac:dyDescent="0.2">
      <c r="F26" s="10">
        <f>F23/F25</f>
        <v>10000</v>
      </c>
    </row>
    <row r="27" spans="2:9" x14ac:dyDescent="0.2">
      <c r="B27" s="4" t="str">
        <f>'Program targeting'!$C$9</f>
        <v>Treatment initiation course</v>
      </c>
      <c r="C27" s="4" t="s">
        <v>10</v>
      </c>
      <c r="D27" s="5"/>
      <c r="E27" s="5"/>
      <c r="F27" s="9">
        <v>1500000</v>
      </c>
      <c r="G27" s="5"/>
      <c r="H27" s="2" t="s">
        <v>11</v>
      </c>
      <c r="I27" s="5"/>
    </row>
    <row r="28" spans="2:9" x14ac:dyDescent="0.2">
      <c r="B28" s="4" t="str">
        <f>'Program targeting'!$C$9</f>
        <v>Treatment initiation course</v>
      </c>
      <c r="C28" s="4" t="s">
        <v>12</v>
      </c>
      <c r="D28" s="5"/>
      <c r="E28" s="5"/>
      <c r="F28" s="5"/>
      <c r="G28" s="5"/>
      <c r="H28" s="2" t="s">
        <v>11</v>
      </c>
      <c r="I28" s="5"/>
    </row>
    <row r="29" spans="2:9" x14ac:dyDescent="0.2">
      <c r="B29" s="4" t="str">
        <f>'Program targeting'!$C$9</f>
        <v>Treatment initiation course</v>
      </c>
      <c r="C29" s="4" t="s">
        <v>28</v>
      </c>
      <c r="D29" s="7"/>
      <c r="E29" s="7"/>
      <c r="F29" s="5">
        <f>300</f>
        <v>300</v>
      </c>
      <c r="G29" s="7"/>
      <c r="H29" s="2" t="s">
        <v>11</v>
      </c>
      <c r="I29" s="7"/>
    </row>
    <row r="30" spans="2:9" x14ac:dyDescent="0.2">
      <c r="F30" s="10">
        <f>F27/F29</f>
        <v>5000</v>
      </c>
    </row>
    <row r="31" spans="2:9" x14ac:dyDescent="0.2">
      <c r="B31" s="4" t="str">
        <f>'Program targeting'!$C$10</f>
        <v>Adherence counselling</v>
      </c>
      <c r="C31" s="4" t="s">
        <v>10</v>
      </c>
      <c r="D31" s="5"/>
      <c r="E31" s="5"/>
      <c r="F31" s="9">
        <v>1000000</v>
      </c>
      <c r="G31" s="5"/>
      <c r="H31" s="2" t="s">
        <v>11</v>
      </c>
      <c r="I31" s="5"/>
    </row>
    <row r="32" spans="2:9" x14ac:dyDescent="0.2">
      <c r="B32" s="4" t="str">
        <f>'Program targeting'!$C$10</f>
        <v>Adherence counselling</v>
      </c>
      <c r="C32" s="4" t="s">
        <v>12</v>
      </c>
      <c r="D32" s="5"/>
      <c r="E32" s="5"/>
      <c r="F32" s="5"/>
      <c r="G32" s="5"/>
      <c r="H32" s="2" t="s">
        <v>11</v>
      </c>
      <c r="I32" s="5"/>
    </row>
    <row r="33" spans="2:9" x14ac:dyDescent="0.2">
      <c r="B33" s="4" t="str">
        <f>'Program targeting'!$C$10</f>
        <v>Adherence counselling</v>
      </c>
      <c r="C33" s="4" t="s">
        <v>28</v>
      </c>
      <c r="D33" s="7"/>
      <c r="E33" s="7"/>
      <c r="F33" s="5">
        <f>80</f>
        <v>80</v>
      </c>
      <c r="G33" s="7"/>
      <c r="H33" s="2" t="s">
        <v>11</v>
      </c>
      <c r="I33" s="7"/>
    </row>
    <row r="34" spans="2:9" x14ac:dyDescent="0.2">
      <c r="F34" s="10">
        <f>F31/F33</f>
        <v>12500</v>
      </c>
    </row>
    <row r="35" spans="2:9" x14ac:dyDescent="0.2">
      <c r="B35" s="4" t="str">
        <f>'Program targeting'!$C$11</f>
        <v>Online adherence course</v>
      </c>
      <c r="C35" s="4" t="s">
        <v>10</v>
      </c>
      <c r="D35" s="5"/>
      <c r="E35" s="5"/>
      <c r="F35" s="9">
        <v>500000</v>
      </c>
      <c r="G35" s="5"/>
      <c r="H35" s="2" t="s">
        <v>11</v>
      </c>
      <c r="I35" s="5"/>
    </row>
    <row r="36" spans="2:9" x14ac:dyDescent="0.2">
      <c r="B36" s="4" t="str">
        <f>'Program targeting'!$C$11</f>
        <v>Online adherence course</v>
      </c>
      <c r="C36" s="4" t="s">
        <v>12</v>
      </c>
      <c r="D36" s="5"/>
      <c r="E36" s="5"/>
      <c r="F36" s="5"/>
      <c r="G36" s="5"/>
      <c r="H36" s="2" t="s">
        <v>11</v>
      </c>
      <c r="I36" s="5"/>
    </row>
    <row r="37" spans="2:9" x14ac:dyDescent="0.2">
      <c r="B37" s="4" t="str">
        <f>'Program targeting'!$C$11</f>
        <v>Online adherence course</v>
      </c>
      <c r="C37" s="4" t="s">
        <v>28</v>
      </c>
      <c r="D37" s="7"/>
      <c r="E37" s="7"/>
      <c r="F37" s="5">
        <f>20</f>
        <v>20</v>
      </c>
      <c r="G37" s="7"/>
      <c r="H37" s="2" t="s">
        <v>11</v>
      </c>
      <c r="I37" s="7"/>
    </row>
    <row r="38" spans="2:9" x14ac:dyDescent="0.2">
      <c r="F38" s="10">
        <f>F35/F37</f>
        <v>25000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tabSelected="1" workbookViewId="0">
      <selection activeCell="E6" sqref="E6:F6"/>
    </sheetView>
  </sheetViews>
  <sheetFormatPr baseColWidth="10" defaultColWidth="8.83203125" defaultRowHeight="15" x14ac:dyDescent="0.2"/>
  <cols>
    <col min="2" max="2" width="6.83203125" bestFit="1" customWidth="1"/>
    <col min="3" max="6" width="12.6640625" customWidth="1"/>
    <col min="7" max="7" width="2.6640625" customWidth="1"/>
  </cols>
  <sheetData>
    <row r="1" spans="1:16" x14ac:dyDescent="0.2">
      <c r="A1" s="1"/>
      <c r="H1" s="8" t="s">
        <v>13</v>
      </c>
    </row>
    <row r="2" spans="1:16" ht="90" x14ac:dyDescent="0.2">
      <c r="D2" s="3" t="s">
        <v>14</v>
      </c>
      <c r="E2" s="6" t="s">
        <v>29</v>
      </c>
      <c r="F2" s="6" t="s">
        <v>30</v>
      </c>
      <c r="H2" s="6" t="str">
        <f>'Program targeting'!$C$3</f>
        <v>Screening at pharmacies</v>
      </c>
      <c r="I2" s="6" t="str">
        <f>'Program targeting'!$C$4</f>
        <v>Screening at PHC</v>
      </c>
      <c r="J2" s="6" t="str">
        <f>'Program targeting'!$C$5</f>
        <v>Screening via outreach</v>
      </c>
      <c r="K2" s="6" t="str">
        <f>'Program targeting'!$C$6</f>
        <v>Confirmatory test - doctor</v>
      </c>
      <c r="L2" s="6" t="str">
        <f>'Program targeting'!$C$7</f>
        <v>Confirmatory test - nurse</v>
      </c>
      <c r="M2" s="6" t="str">
        <f>'Program targeting'!$C$8</f>
        <v>Treatment initiation counselling</v>
      </c>
      <c r="N2" s="6" t="str">
        <f>'Program targeting'!$C$9</f>
        <v>Treatment initiation course</v>
      </c>
      <c r="O2" s="6" t="str">
        <f>'Program targeting'!$C$10</f>
        <v>Adherence counselling</v>
      </c>
      <c r="P2" s="6" t="str">
        <f>'Program targeting'!$C$11</f>
        <v>Online adherence course</v>
      </c>
    </row>
    <row r="3" spans="1:16" x14ac:dyDescent="0.2">
      <c r="B3" s="4" t="s">
        <v>15</v>
      </c>
      <c r="C3" s="4" t="s">
        <v>4</v>
      </c>
      <c r="D3" s="5">
        <v>0</v>
      </c>
      <c r="E3" s="5"/>
      <c r="F3" s="5"/>
      <c r="G3" s="2"/>
      <c r="H3" s="11">
        <v>1</v>
      </c>
      <c r="I3" s="11">
        <v>1</v>
      </c>
      <c r="J3" s="11">
        <v>1</v>
      </c>
      <c r="K3" s="5"/>
      <c r="L3" s="5"/>
      <c r="M3" s="5"/>
      <c r="N3" s="5"/>
      <c r="O3" s="5"/>
      <c r="P3" s="5"/>
    </row>
    <row r="4" spans="1:16" x14ac:dyDescent="0.2">
      <c r="B4" s="4" t="s">
        <v>16</v>
      </c>
      <c r="C4" s="4" t="s">
        <v>4</v>
      </c>
      <c r="D4" s="5">
        <v>0</v>
      </c>
      <c r="E4" s="5"/>
      <c r="F4" s="5"/>
      <c r="G4" s="2"/>
      <c r="H4" s="5"/>
      <c r="I4" s="5"/>
      <c r="J4" s="5"/>
      <c r="K4" s="11">
        <v>1</v>
      </c>
      <c r="L4" s="11">
        <v>1</v>
      </c>
      <c r="M4" s="5"/>
      <c r="N4" s="5"/>
      <c r="O4" s="5"/>
      <c r="P4" s="5"/>
    </row>
    <row r="5" spans="1:16" x14ac:dyDescent="0.2">
      <c r="B5" s="4" t="s">
        <v>17</v>
      </c>
      <c r="C5" s="4" t="s">
        <v>4</v>
      </c>
      <c r="D5" s="5">
        <v>0</v>
      </c>
      <c r="E5" s="5"/>
      <c r="F5" s="5"/>
      <c r="G5" s="2"/>
      <c r="H5" s="5"/>
      <c r="I5" s="5"/>
      <c r="J5" s="5"/>
      <c r="K5" s="5"/>
      <c r="L5" s="5"/>
      <c r="M5" s="11">
        <v>1</v>
      </c>
      <c r="N5" s="11">
        <v>1</v>
      </c>
      <c r="O5" s="5"/>
      <c r="P5" s="5"/>
    </row>
    <row r="6" spans="1:16" x14ac:dyDescent="0.2">
      <c r="B6" s="4" t="s">
        <v>18</v>
      </c>
      <c r="C6" s="4" t="s">
        <v>4</v>
      </c>
      <c r="D6" s="11">
        <v>0.4</v>
      </c>
      <c r="E6" s="5"/>
      <c r="F6" s="5"/>
      <c r="G6" s="2"/>
      <c r="H6" s="5"/>
      <c r="I6" s="5"/>
      <c r="J6" s="5"/>
      <c r="K6" s="5"/>
      <c r="L6" s="5"/>
      <c r="M6" s="11">
        <v>0.3</v>
      </c>
      <c r="N6" s="11">
        <v>0.35</v>
      </c>
      <c r="O6" s="11">
        <v>0.1</v>
      </c>
      <c r="P6" s="11">
        <v>0.2</v>
      </c>
    </row>
  </sheetData>
  <dataValidations count="2">
    <dataValidation type="list" allowBlank="1" showInputMessage="1" showErrorMessage="1" sqref="F3:F6" xr:uid="{BCAF9246-9C72-C844-A17D-8972A0DF1E23}">
      <formula1>"Synergistic,best"</formula1>
    </dataValidation>
    <dataValidation type="list" allowBlank="1" showInputMessage="1" showErrorMessage="1" sqref="E3:E6" xr:uid="{8A698922-159B-C148-B94A-20ADE62CA468}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2018-08-07T18:48:30Z</dcterms:created>
  <dcterms:modified xsi:type="dcterms:W3CDTF">2018-08-15T12:35:14Z</dcterms:modified>
</cp:coreProperties>
</file>