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icstorm\Documents\"/>
    </mc:Choice>
  </mc:AlternateContent>
  <xr:revisionPtr revIDLastSave="0" documentId="13_ncr:1_{3456E029-94B4-4AE7-BAE0-5157E1C6F12A}" xr6:coauthVersionLast="45" xr6:coauthVersionMax="45" xr10:uidLastSave="{00000000-0000-0000-0000-000000000000}"/>
  <bookViews>
    <workbookView xWindow="32775" yWindow="1965" windowWidth="23820" windowHeight="11820" firstSheet="1" activeTab="3" xr2:uid="{00000000-000D-0000-FFFF-FFFF00000000}"/>
  </bookViews>
  <sheets>
    <sheet name="Version History" sheetId="8" r:id="rId1"/>
    <sheet name="Instructions" sheetId="2" r:id="rId2"/>
    <sheet name="Auction House" sheetId="3" state="hidden" r:id="rId3"/>
    <sheet name="Overall" sheetId="7" r:id="rId4"/>
    <sheet name="HuntingLog" sheetId="6" r:id="rId5"/>
    <sheet name="SoldMarkup" sheetId="10" r:id="rId6"/>
    <sheet name="BoughtMarkup" sheetId="9" r:id="rId7"/>
    <sheet name="MarkupList" sheetId="4" r:id="rId8"/>
    <sheet name="Tiering" sheetId="11" r:id="rId9"/>
  </sheets>
  <definedNames>
    <definedName name="_xlnm._FilterDatabase" localSheetId="7" hidden="1">MarkupList!$A$1:$C$1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0" l="1"/>
  <c r="AD5" i="6" l="1"/>
  <c r="AC5" i="6"/>
  <c r="AE5" i="6" s="1"/>
  <c r="AA5" i="6"/>
  <c r="Y5" i="6"/>
  <c r="X5" i="6" s="1"/>
  <c r="AG5" i="6" l="1"/>
  <c r="AF5" i="6"/>
  <c r="Z5" i="6"/>
  <c r="AB5" i="6"/>
  <c r="E4" i="9" l="1"/>
  <c r="H4" i="9" s="1"/>
  <c r="F8" i="11" l="1"/>
  <c r="F6" i="11"/>
  <c r="F4" i="11"/>
  <c r="F3" i="11"/>
  <c r="F2" i="11"/>
  <c r="D6" i="11"/>
  <c r="D4" i="11"/>
  <c r="D3" i="11"/>
  <c r="D2" i="11"/>
  <c r="F5" i="11"/>
  <c r="U2" i="7" l="1"/>
  <c r="U6" i="7"/>
  <c r="U12" i="7"/>
  <c r="P43" i="7"/>
  <c r="K43" i="7"/>
  <c r="J43" i="7"/>
  <c r="I43" i="7"/>
  <c r="G43" i="7"/>
  <c r="D43" i="7"/>
  <c r="C43" i="7"/>
  <c r="B43" i="7"/>
  <c r="P42" i="7"/>
  <c r="K42" i="7"/>
  <c r="J42" i="7"/>
  <c r="I42" i="7"/>
  <c r="G42" i="7"/>
  <c r="D42" i="7"/>
  <c r="C42" i="7"/>
  <c r="B42" i="7"/>
  <c r="P41" i="7"/>
  <c r="K41" i="7"/>
  <c r="J41" i="7"/>
  <c r="I41" i="7"/>
  <c r="G41" i="7"/>
  <c r="D41" i="7"/>
  <c r="C41" i="7"/>
  <c r="B41" i="7"/>
  <c r="P40" i="7"/>
  <c r="K40" i="7"/>
  <c r="J40" i="7"/>
  <c r="I40" i="7"/>
  <c r="G40" i="7"/>
  <c r="D40" i="7"/>
  <c r="C40" i="7"/>
  <c r="B40" i="7"/>
  <c r="P39" i="7"/>
  <c r="K39" i="7"/>
  <c r="J39" i="7"/>
  <c r="I39" i="7"/>
  <c r="G39" i="7"/>
  <c r="D39" i="7"/>
  <c r="C39" i="7"/>
  <c r="B39" i="7"/>
  <c r="P38" i="7"/>
  <c r="K38" i="7"/>
  <c r="J38" i="7"/>
  <c r="I38" i="7"/>
  <c r="G38" i="7"/>
  <c r="D38" i="7"/>
  <c r="C38" i="7"/>
  <c r="B38" i="7"/>
  <c r="P37" i="7"/>
  <c r="K37" i="7"/>
  <c r="J37" i="7"/>
  <c r="I37" i="7"/>
  <c r="G37" i="7"/>
  <c r="D37" i="7"/>
  <c r="C37" i="7"/>
  <c r="B37" i="7"/>
  <c r="P36" i="7"/>
  <c r="K36" i="7"/>
  <c r="J36" i="7"/>
  <c r="I36" i="7"/>
  <c r="G36" i="7"/>
  <c r="D36" i="7"/>
  <c r="C36" i="7"/>
  <c r="B36" i="7"/>
  <c r="P35" i="7"/>
  <c r="K35" i="7"/>
  <c r="J35" i="7"/>
  <c r="I35" i="7"/>
  <c r="G35" i="7"/>
  <c r="D35" i="7"/>
  <c r="C35" i="7"/>
  <c r="B35" i="7"/>
  <c r="P34" i="7"/>
  <c r="K34" i="7"/>
  <c r="J34" i="7"/>
  <c r="I34" i="7"/>
  <c r="G34" i="7"/>
  <c r="D34" i="7"/>
  <c r="C34" i="7"/>
  <c r="B34" i="7"/>
  <c r="P33" i="7"/>
  <c r="K33" i="7"/>
  <c r="J33" i="7"/>
  <c r="I33" i="7"/>
  <c r="G33" i="7"/>
  <c r="D33" i="7"/>
  <c r="C33" i="7"/>
  <c r="B33" i="7"/>
  <c r="P32" i="7"/>
  <c r="K32" i="7"/>
  <c r="J32" i="7"/>
  <c r="I32" i="7"/>
  <c r="G32" i="7"/>
  <c r="D32" i="7"/>
  <c r="C32" i="7"/>
  <c r="B32" i="7"/>
  <c r="P31" i="7"/>
  <c r="K31" i="7"/>
  <c r="J31" i="7"/>
  <c r="I31" i="7"/>
  <c r="G31" i="7"/>
  <c r="D31" i="7"/>
  <c r="C31" i="7"/>
  <c r="B31" i="7"/>
  <c r="P30" i="7"/>
  <c r="K30" i="7"/>
  <c r="J30" i="7"/>
  <c r="I30" i="7"/>
  <c r="G30" i="7"/>
  <c r="D30" i="7"/>
  <c r="C30" i="7"/>
  <c r="B30" i="7"/>
  <c r="P29" i="7"/>
  <c r="K29" i="7"/>
  <c r="J29" i="7"/>
  <c r="I29" i="7"/>
  <c r="G29" i="7"/>
  <c r="D29" i="7"/>
  <c r="C29" i="7"/>
  <c r="B29" i="7"/>
  <c r="P28" i="7"/>
  <c r="K28" i="7"/>
  <c r="J28" i="7"/>
  <c r="I28" i="7"/>
  <c r="G28" i="7"/>
  <c r="D28" i="7"/>
  <c r="C28" i="7"/>
  <c r="B28" i="7"/>
  <c r="P27" i="7"/>
  <c r="K27" i="7"/>
  <c r="J27" i="7"/>
  <c r="I27" i="7"/>
  <c r="G27" i="7"/>
  <c r="D27" i="7"/>
  <c r="C27" i="7"/>
  <c r="B27" i="7"/>
  <c r="P26" i="7"/>
  <c r="K26" i="7"/>
  <c r="J26" i="7"/>
  <c r="I26" i="7"/>
  <c r="G26" i="7"/>
  <c r="D26" i="7"/>
  <c r="C26" i="7"/>
  <c r="B26" i="7"/>
  <c r="P25" i="7"/>
  <c r="K25" i="7"/>
  <c r="J25" i="7"/>
  <c r="I25" i="7"/>
  <c r="G25" i="7"/>
  <c r="D25" i="7"/>
  <c r="C25" i="7"/>
  <c r="B25" i="7"/>
  <c r="P24" i="7"/>
  <c r="K24" i="7"/>
  <c r="J24" i="7"/>
  <c r="I24" i="7"/>
  <c r="G24" i="7"/>
  <c r="D24" i="7"/>
  <c r="C24" i="7"/>
  <c r="B24" i="7"/>
  <c r="P23" i="7"/>
  <c r="K23" i="7"/>
  <c r="J23" i="7"/>
  <c r="I23" i="7"/>
  <c r="G23" i="7"/>
  <c r="D23" i="7"/>
  <c r="C23" i="7"/>
  <c r="B23" i="7"/>
  <c r="P22" i="7"/>
  <c r="K22" i="7"/>
  <c r="J22" i="7"/>
  <c r="I22" i="7"/>
  <c r="G22" i="7"/>
  <c r="D22" i="7"/>
  <c r="C22" i="7"/>
  <c r="B22" i="7"/>
  <c r="P21" i="7"/>
  <c r="K21" i="7"/>
  <c r="J21" i="7"/>
  <c r="I21" i="7"/>
  <c r="G21" i="7"/>
  <c r="D21" i="7"/>
  <c r="C21" i="7"/>
  <c r="B21" i="7"/>
  <c r="P20" i="7"/>
  <c r="K20" i="7"/>
  <c r="J20" i="7"/>
  <c r="I20" i="7"/>
  <c r="G20" i="7"/>
  <c r="D20" i="7"/>
  <c r="C20" i="7"/>
  <c r="B20" i="7"/>
  <c r="P19" i="7"/>
  <c r="K19" i="7"/>
  <c r="J19" i="7"/>
  <c r="I19" i="7"/>
  <c r="G19" i="7"/>
  <c r="D19" i="7"/>
  <c r="C19" i="7"/>
  <c r="B19" i="7"/>
  <c r="P18" i="7"/>
  <c r="K18" i="7"/>
  <c r="J18" i="7"/>
  <c r="I18" i="7"/>
  <c r="G18" i="7"/>
  <c r="D18" i="7"/>
  <c r="C18" i="7"/>
  <c r="B18" i="7"/>
  <c r="P17" i="7"/>
  <c r="K17" i="7"/>
  <c r="J17" i="7"/>
  <c r="I17" i="7"/>
  <c r="G17" i="7"/>
  <c r="D17" i="7"/>
  <c r="B17" i="7"/>
  <c r="P16" i="7"/>
  <c r="K16" i="7"/>
  <c r="J16" i="7"/>
  <c r="I16" i="7"/>
  <c r="G16" i="7"/>
  <c r="D16" i="7"/>
  <c r="C16" i="7"/>
  <c r="B16" i="7"/>
  <c r="P15" i="7"/>
  <c r="K15" i="7"/>
  <c r="J15" i="7"/>
  <c r="I15" i="7"/>
  <c r="G15" i="7"/>
  <c r="D15" i="7"/>
  <c r="C15" i="7"/>
  <c r="B15" i="7"/>
  <c r="P14" i="7"/>
  <c r="K14" i="7"/>
  <c r="J14" i="7"/>
  <c r="I14" i="7"/>
  <c r="G14" i="7"/>
  <c r="D14" i="7"/>
  <c r="C14" i="7"/>
  <c r="B14" i="7"/>
  <c r="P13" i="7"/>
  <c r="K13" i="7"/>
  <c r="J13" i="7"/>
  <c r="I13" i="7"/>
  <c r="G13" i="7"/>
  <c r="D13" i="7"/>
  <c r="C13" i="7"/>
  <c r="B13" i="7"/>
  <c r="P9" i="7"/>
  <c r="P8" i="7"/>
  <c r="P7" i="7"/>
  <c r="K10" i="7"/>
  <c r="K9" i="7"/>
  <c r="K8" i="7"/>
  <c r="K7" i="7"/>
  <c r="E3" i="9"/>
  <c r="H3" i="9"/>
  <c r="H1" i="9" s="1"/>
  <c r="G1" i="9"/>
  <c r="G1" i="10"/>
  <c r="I1" i="10"/>
  <c r="D6" i="3"/>
  <c r="E6" i="3"/>
  <c r="C5" i="3"/>
  <c r="D5" i="3"/>
  <c r="E5" i="3"/>
  <c r="D4" i="3"/>
  <c r="E4" i="3"/>
  <c r="C3" i="3"/>
  <c r="D3" i="3"/>
  <c r="E3" i="3"/>
  <c r="J1" i="6"/>
  <c r="G1" i="6"/>
  <c r="AC14" i="6"/>
  <c r="AE14" i="6"/>
  <c r="Y14" i="6"/>
  <c r="X14" i="6" s="1"/>
  <c r="AF14" i="6" s="1"/>
  <c r="AD14" i="6"/>
  <c r="AA14" i="6"/>
  <c r="AC13" i="6"/>
  <c r="AE13" i="6"/>
  <c r="AF13" i="6" s="1"/>
  <c r="Y13" i="6"/>
  <c r="AD13" i="6"/>
  <c r="AA13" i="6"/>
  <c r="AB13" i="6" s="1"/>
  <c r="AC12" i="6"/>
  <c r="AE12" i="6" s="1"/>
  <c r="Y12" i="6"/>
  <c r="X12" i="6"/>
  <c r="Z12" i="6"/>
  <c r="AD12" i="6"/>
  <c r="AA12" i="6"/>
  <c r="AB12" i="6"/>
  <c r="AC11" i="6"/>
  <c r="AE11" i="6" s="1"/>
  <c r="Y11" i="6"/>
  <c r="X11" i="6"/>
  <c r="Z11" i="6"/>
  <c r="AD11" i="6"/>
  <c r="AA11" i="6"/>
  <c r="AB11" i="6"/>
  <c r="AC10" i="6"/>
  <c r="AE10" i="6" s="1"/>
  <c r="Y10" i="6"/>
  <c r="X10" i="6" s="1"/>
  <c r="AB10" i="6" s="1"/>
  <c r="AD10" i="6"/>
  <c r="AA10" i="6"/>
  <c r="AC9" i="6"/>
  <c r="AE9" i="6" s="1"/>
  <c r="Y9" i="6"/>
  <c r="AD9" i="6"/>
  <c r="AA9" i="6"/>
  <c r="AC8" i="6"/>
  <c r="AE8" i="6"/>
  <c r="Y8" i="6"/>
  <c r="X8" i="6" s="1"/>
  <c r="AG8" i="6" s="1"/>
  <c r="AD8" i="6"/>
  <c r="AA8" i="6"/>
  <c r="AB8" i="6" s="1"/>
  <c r="AC7" i="6"/>
  <c r="AE7" i="6" s="1"/>
  <c r="Y7" i="6"/>
  <c r="X7" i="6"/>
  <c r="AD7" i="6"/>
  <c r="AD1" i="6" s="1"/>
  <c r="AA7" i="6"/>
  <c r="AA1" i="6" s="1"/>
  <c r="AC6" i="6"/>
  <c r="AC1" i="6" s="1"/>
  <c r="AE6" i="6"/>
  <c r="AF6" i="6" s="1"/>
  <c r="Y6" i="6"/>
  <c r="X6" i="6" s="1"/>
  <c r="AB6" i="6" s="1"/>
  <c r="AD6" i="6"/>
  <c r="AA6" i="6"/>
  <c r="J10" i="7"/>
  <c r="I10" i="7"/>
  <c r="G10" i="7"/>
  <c r="C10" i="7"/>
  <c r="D10" i="7"/>
  <c r="B10" i="7"/>
  <c r="J9" i="7"/>
  <c r="I9" i="7"/>
  <c r="G9" i="7"/>
  <c r="C9" i="7"/>
  <c r="D9" i="7"/>
  <c r="B9" i="7"/>
  <c r="J8" i="7"/>
  <c r="I8" i="7"/>
  <c r="G8" i="7"/>
  <c r="C8" i="7"/>
  <c r="D8" i="7"/>
  <c r="B8" i="7"/>
  <c r="J7" i="7"/>
  <c r="I7" i="7"/>
  <c r="D7" i="7"/>
  <c r="B7" i="7"/>
  <c r="J3" i="7"/>
  <c r="I3" i="7"/>
  <c r="G3" i="7"/>
  <c r="C3" i="7"/>
  <c r="D3" i="7"/>
  <c r="B3" i="7"/>
  <c r="G7" i="7"/>
  <c r="T1" i="6"/>
  <c r="S1" i="6"/>
  <c r="Q1" i="6"/>
  <c r="P1" i="6"/>
  <c r="O1" i="6"/>
  <c r="N1" i="6"/>
  <c r="M1" i="6"/>
  <c r="L1" i="6"/>
  <c r="K1" i="6"/>
  <c r="I1" i="6"/>
  <c r="H1" i="6"/>
  <c r="E1" i="6"/>
  <c r="D1" i="6"/>
  <c r="C1" i="6"/>
  <c r="C69" i="3"/>
  <c r="D69" i="3"/>
  <c r="E69" i="3"/>
  <c r="C68" i="3"/>
  <c r="D68" i="3"/>
  <c r="E68" i="3"/>
  <c r="C67" i="3"/>
  <c r="D67" i="3"/>
  <c r="E67" i="3"/>
  <c r="C66" i="3"/>
  <c r="D66" i="3"/>
  <c r="E66" i="3"/>
  <c r="C65" i="3"/>
  <c r="D65" i="3"/>
  <c r="E65" i="3"/>
  <c r="C64" i="3"/>
  <c r="D64" i="3"/>
  <c r="E64" i="3"/>
  <c r="C63" i="3"/>
  <c r="D63" i="3"/>
  <c r="E63" i="3"/>
  <c r="C62" i="3"/>
  <c r="D62" i="3"/>
  <c r="E62" i="3"/>
  <c r="C61" i="3"/>
  <c r="D61" i="3"/>
  <c r="E61" i="3"/>
  <c r="C60" i="3"/>
  <c r="D60" i="3"/>
  <c r="E60" i="3"/>
  <c r="C59" i="3"/>
  <c r="D59" i="3"/>
  <c r="E59" i="3"/>
  <c r="C58" i="3"/>
  <c r="D58" i="3"/>
  <c r="E58" i="3"/>
  <c r="C57" i="3"/>
  <c r="D57" i="3"/>
  <c r="E57" i="3"/>
  <c r="C56" i="3"/>
  <c r="D56" i="3"/>
  <c r="E56" i="3"/>
  <c r="C55" i="3"/>
  <c r="D55" i="3"/>
  <c r="E55" i="3"/>
  <c r="C54" i="3"/>
  <c r="D54" i="3"/>
  <c r="E54" i="3"/>
  <c r="C53" i="3"/>
  <c r="D53" i="3"/>
  <c r="E53" i="3"/>
  <c r="C52" i="3"/>
  <c r="D52" i="3"/>
  <c r="E52" i="3"/>
  <c r="C51" i="3"/>
  <c r="D51" i="3"/>
  <c r="E51" i="3"/>
  <c r="C50" i="3"/>
  <c r="D50" i="3"/>
  <c r="E50" i="3"/>
  <c r="C49" i="3"/>
  <c r="D49" i="3"/>
  <c r="E49" i="3"/>
  <c r="C48" i="3"/>
  <c r="D48" i="3"/>
  <c r="E48" i="3"/>
  <c r="C47" i="3"/>
  <c r="D47" i="3"/>
  <c r="E47" i="3"/>
  <c r="C46" i="3"/>
  <c r="D46" i="3"/>
  <c r="E46" i="3"/>
  <c r="C45" i="3"/>
  <c r="D45" i="3"/>
  <c r="E45" i="3"/>
  <c r="C44" i="3"/>
  <c r="D44" i="3"/>
  <c r="E44" i="3"/>
  <c r="C43" i="3"/>
  <c r="D43" i="3"/>
  <c r="E43" i="3"/>
  <c r="C42" i="3"/>
  <c r="D42" i="3"/>
  <c r="E42" i="3"/>
  <c r="C41" i="3"/>
  <c r="D41" i="3"/>
  <c r="E41" i="3"/>
  <c r="C40" i="3"/>
  <c r="D40" i="3"/>
  <c r="E40" i="3"/>
  <c r="C39" i="3"/>
  <c r="D39" i="3"/>
  <c r="E39" i="3"/>
  <c r="C38" i="3"/>
  <c r="D38" i="3"/>
  <c r="E38" i="3"/>
  <c r="C37" i="3"/>
  <c r="D37" i="3"/>
  <c r="E37" i="3"/>
  <c r="C36" i="3"/>
  <c r="D36" i="3"/>
  <c r="E36" i="3"/>
  <c r="C35" i="3"/>
  <c r="D35" i="3"/>
  <c r="E35" i="3"/>
  <c r="C34" i="3"/>
  <c r="D34" i="3"/>
  <c r="E34" i="3"/>
  <c r="C33" i="3"/>
  <c r="D33" i="3"/>
  <c r="E33" i="3"/>
  <c r="C32" i="3"/>
  <c r="D32" i="3"/>
  <c r="E32" i="3"/>
  <c r="C31" i="3"/>
  <c r="D31" i="3"/>
  <c r="E31" i="3"/>
  <c r="C30" i="3"/>
  <c r="D30" i="3"/>
  <c r="E30" i="3"/>
  <c r="C29" i="3"/>
  <c r="D29" i="3"/>
  <c r="E29" i="3"/>
  <c r="C28" i="3"/>
  <c r="D28" i="3"/>
  <c r="E28" i="3"/>
  <c r="C27" i="3"/>
  <c r="D27" i="3"/>
  <c r="E27" i="3"/>
  <c r="C26" i="3"/>
  <c r="D26" i="3"/>
  <c r="E26" i="3"/>
  <c r="C25" i="3"/>
  <c r="D25" i="3"/>
  <c r="E25" i="3"/>
  <c r="C24" i="3"/>
  <c r="D24" i="3"/>
  <c r="E24" i="3"/>
  <c r="C23" i="3"/>
  <c r="D23" i="3"/>
  <c r="E23" i="3"/>
  <c r="C22" i="3"/>
  <c r="D22" i="3"/>
  <c r="E22" i="3"/>
  <c r="C21" i="3"/>
  <c r="D21" i="3"/>
  <c r="E21" i="3"/>
  <c r="C20" i="3"/>
  <c r="D20" i="3"/>
  <c r="E20" i="3"/>
  <c r="C19" i="3"/>
  <c r="D19" i="3"/>
  <c r="E19" i="3"/>
  <c r="C18" i="3"/>
  <c r="D18" i="3"/>
  <c r="E18" i="3"/>
  <c r="C17" i="3"/>
  <c r="D17" i="3"/>
  <c r="E17" i="3"/>
  <c r="C16" i="3"/>
  <c r="D16" i="3"/>
  <c r="E16" i="3"/>
  <c r="C15" i="3"/>
  <c r="D15" i="3"/>
  <c r="E15" i="3"/>
  <c r="C14" i="3"/>
  <c r="D14" i="3"/>
  <c r="E14" i="3"/>
  <c r="C13" i="3"/>
  <c r="D13" i="3"/>
  <c r="E13" i="3"/>
  <c r="C12" i="3"/>
  <c r="D12" i="3"/>
  <c r="E12" i="3"/>
  <c r="C11" i="3"/>
  <c r="D11" i="3"/>
  <c r="E11" i="3"/>
  <c r="C10" i="3"/>
  <c r="D10" i="3"/>
  <c r="E10" i="3"/>
  <c r="D2" i="3"/>
  <c r="C7" i="3"/>
  <c r="D7" i="3"/>
  <c r="E7" i="3"/>
  <c r="C8" i="3"/>
  <c r="D8" i="3"/>
  <c r="E8" i="3"/>
  <c r="C9" i="3"/>
  <c r="D9" i="3"/>
  <c r="E9" i="3"/>
  <c r="E2" i="3"/>
  <c r="K3" i="3"/>
  <c r="K5" i="3"/>
  <c r="X13" i="6"/>
  <c r="AG13" i="6"/>
  <c r="K4" i="3"/>
  <c r="L4" i="3"/>
  <c r="P10" i="7" l="1"/>
  <c r="P6" i="7" s="1"/>
  <c r="P2" i="7" s="1"/>
  <c r="AG7" i="6"/>
  <c r="AF7" i="6"/>
  <c r="X9" i="6"/>
  <c r="AG9" i="6" s="1"/>
  <c r="AF8" i="6"/>
  <c r="AB7" i="6"/>
  <c r="Z10" i="6"/>
  <c r="Z6" i="6"/>
  <c r="Z7" i="6"/>
  <c r="Z14" i="6"/>
  <c r="Z13" i="6"/>
  <c r="AF11" i="6"/>
  <c r="AG11" i="6"/>
  <c r="AG10" i="6"/>
  <c r="AF10" i="6"/>
  <c r="AG12" i="6"/>
  <c r="AF12" i="6"/>
  <c r="C7" i="7"/>
  <c r="H7" i="7" s="1"/>
  <c r="AG14" i="6"/>
  <c r="AG6" i="6"/>
  <c r="F1" i="6"/>
  <c r="AB14" i="6"/>
  <c r="Z8" i="6"/>
  <c r="Y1" i="6"/>
  <c r="P12" i="7"/>
  <c r="H33" i="7"/>
  <c r="H34" i="7"/>
  <c r="H35" i="7"/>
  <c r="H36" i="7"/>
  <c r="H37" i="7"/>
  <c r="H43" i="7"/>
  <c r="C17" i="7"/>
  <c r="H17" i="7" s="1"/>
  <c r="X1" i="6"/>
  <c r="AE1" i="6"/>
  <c r="H18" i="7"/>
  <c r="H23" i="7"/>
  <c r="H24" i="7"/>
  <c r="H26" i="7"/>
  <c r="H27" i="7"/>
  <c r="H29" i="7"/>
  <c r="H31" i="7"/>
  <c r="H38" i="7"/>
  <c r="J12" i="7"/>
  <c r="H40" i="7"/>
  <c r="H8" i="7"/>
  <c r="B6" i="7"/>
  <c r="I6" i="7"/>
  <c r="I12" i="7"/>
  <c r="F14" i="7"/>
  <c r="E16" i="7"/>
  <c r="F20" i="7"/>
  <c r="E21" i="7"/>
  <c r="F41" i="7"/>
  <c r="E42" i="7"/>
  <c r="E10" i="7"/>
  <c r="G6" i="7"/>
  <c r="F40" i="7"/>
  <c r="F9" i="7"/>
  <c r="F42" i="7"/>
  <c r="E18" i="7"/>
  <c r="F19" i="7"/>
  <c r="E20" i="7"/>
  <c r="F21" i="7"/>
  <c r="F22" i="7"/>
  <c r="E23" i="7"/>
  <c r="F24" i="7"/>
  <c r="F25" i="7"/>
  <c r="F26" i="7"/>
  <c r="F27" i="7"/>
  <c r="F28" i="7"/>
  <c r="E29" i="7"/>
  <c r="F30" i="7"/>
  <c r="E31" i="7"/>
  <c r="E32" i="7"/>
  <c r="F33" i="7"/>
  <c r="E34" i="7"/>
  <c r="E36" i="7"/>
  <c r="F37" i="7"/>
  <c r="E38" i="7"/>
  <c r="E39" i="7"/>
  <c r="E40" i="7"/>
  <c r="E41" i="7"/>
  <c r="E43" i="7"/>
  <c r="F8" i="7"/>
  <c r="F43" i="7"/>
  <c r="H20" i="7"/>
  <c r="H25" i="7"/>
  <c r="H41" i="7"/>
  <c r="H42" i="7"/>
  <c r="F10" i="7"/>
  <c r="B12" i="7"/>
  <c r="E19" i="7"/>
  <c r="E26" i="7"/>
  <c r="E28" i="7"/>
  <c r="E30" i="7"/>
  <c r="F32" i="7"/>
  <c r="E35" i="7"/>
  <c r="F36" i="7"/>
  <c r="H39" i="7"/>
  <c r="F16" i="7"/>
  <c r="H15" i="7"/>
  <c r="H21" i="7"/>
  <c r="H28" i="7"/>
  <c r="H30" i="7"/>
  <c r="H32" i="7"/>
  <c r="B2" i="7"/>
  <c r="V2" i="7" s="1"/>
  <c r="E15" i="7"/>
  <c r="G12" i="7"/>
  <c r="G2" i="7" s="1"/>
  <c r="H19" i="7"/>
  <c r="E37" i="7"/>
  <c r="E14" i="7"/>
  <c r="H14" i="7"/>
  <c r="D12" i="7"/>
  <c r="E13" i="7"/>
  <c r="F39" i="7"/>
  <c r="H22" i="7"/>
  <c r="E33" i="7"/>
  <c r="E24" i="7"/>
  <c r="F15" i="7"/>
  <c r="J6" i="7"/>
  <c r="H10" i="7"/>
  <c r="H13" i="7"/>
  <c r="F38" i="7"/>
  <c r="H16" i="7"/>
  <c r="E3" i="7"/>
  <c r="H3" i="7"/>
  <c r="F34" i="7"/>
  <c r="F13" i="7"/>
  <c r="F3" i="7"/>
  <c r="F23" i="7"/>
  <c r="F31" i="7"/>
  <c r="E25" i="7"/>
  <c r="E9" i="7"/>
  <c r="F35" i="7"/>
  <c r="H9" i="7"/>
  <c r="E27" i="7"/>
  <c r="F29" i="7"/>
  <c r="D6" i="7"/>
  <c r="E22" i="7"/>
  <c r="F18" i="7"/>
  <c r="E8" i="7"/>
  <c r="K6" i="7"/>
  <c r="K2" i="7" s="1"/>
  <c r="K12" i="7"/>
  <c r="J2" i="7" l="1"/>
  <c r="Z9" i="6"/>
  <c r="AF9" i="6"/>
  <c r="AB9" i="6"/>
  <c r="F7" i="7"/>
  <c r="E7" i="7"/>
  <c r="E6" i="7" s="1"/>
  <c r="C6" i="7"/>
  <c r="T6" i="7" s="1"/>
  <c r="Z1" i="6"/>
  <c r="I2" i="7"/>
  <c r="K9" i="3"/>
  <c r="AB1" i="6"/>
  <c r="C12" i="7"/>
  <c r="Q12" i="7" s="1"/>
  <c r="E17" i="7"/>
  <c r="E12" i="7" s="1"/>
  <c r="M12" i="7" s="1"/>
  <c r="F17" i="7"/>
  <c r="AG1" i="6"/>
  <c r="K8" i="3" s="1"/>
  <c r="AF1" i="6"/>
  <c r="T2" i="7"/>
  <c r="D2" i="7"/>
  <c r="F6" i="7" l="1"/>
  <c r="V6" i="7"/>
  <c r="Q6" i="7"/>
  <c r="C2" i="7"/>
  <c r="Q2" i="7" s="1"/>
  <c r="N12" i="7"/>
  <c r="T12" i="7"/>
  <c r="F12" i="7"/>
  <c r="V12" i="7"/>
  <c r="E2" i="7"/>
  <c r="M6" i="7"/>
  <c r="R6" i="7" s="1"/>
  <c r="S6" i="7" s="1"/>
  <c r="R12" i="7"/>
  <c r="S12" i="7" s="1"/>
  <c r="O12" i="7" l="1"/>
  <c r="F2" i="7"/>
  <c r="W2" i="7"/>
  <c r="R2" i="7"/>
  <c r="S2" i="7" s="1"/>
  <c r="M2" i="7"/>
  <c r="N2" i="7" s="1"/>
  <c r="O2" i="7" s="1"/>
  <c r="N6" i="7"/>
  <c r="O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Freeman</author>
  </authors>
  <commentList>
    <comment ref="V5" authorId="0" shapeId="0" xr:uid="{D53C6934-1C12-499D-AE58-7B250B10C8E5}">
      <text>
        <r>
          <rPr>
            <sz val="11"/>
            <color rgb="FF000000"/>
            <rFont val="Calibri"/>
            <family val="2"/>
          </rPr>
          <t>Experimental. If you are on a 4% tax LA, then put in 0.04. If you are the owner of said LA, then put in -0.04 - otherwise leave @ 0.</t>
        </r>
      </text>
    </comment>
  </commentList>
</comments>
</file>

<file path=xl/sharedStrings.xml><?xml version="1.0" encoding="utf-8"?>
<sst xmlns="http://schemas.openxmlformats.org/spreadsheetml/2006/main" count="213" uniqueCount="193">
  <si>
    <t>Date</t>
  </si>
  <si>
    <t>Version</t>
  </si>
  <si>
    <t>Description</t>
  </si>
  <si>
    <t>Author</t>
  </si>
  <si>
    <t>1.0.0</t>
  </si>
  <si>
    <t>Master</t>
  </si>
  <si>
    <t>Longtime</t>
  </si>
  <si>
    <t>1.0.1</t>
  </si>
  <si>
    <t>Added border boxes and freeze frames</t>
  </si>
  <si>
    <t>To Use Hunting Tab (Hidden)</t>
  </si>
  <si>
    <t>Paste Website Info to Carried Section</t>
  </si>
  <si>
    <t>Select Carried Filter</t>
  </si>
  <si>
    <t>Copy Item and value into MarkupList Tab</t>
  </si>
  <si>
    <t>Fill in any missing markup</t>
  </si>
  <si>
    <t>Adjust markup % as needed</t>
  </si>
  <si>
    <t>Name</t>
  </si>
  <si>
    <t>Value</t>
  </si>
  <si>
    <t>MU</t>
  </si>
  <si>
    <t>Markup</t>
  </si>
  <si>
    <t>Post-MU</t>
  </si>
  <si>
    <t>AH Fee</t>
  </si>
  <si>
    <t>Total TT</t>
  </si>
  <si>
    <t>TT Return</t>
  </si>
  <si>
    <t>MU Return</t>
  </si>
  <si>
    <t>Mineral</t>
  </si>
  <si>
    <t>MarkupPct</t>
  </si>
  <si>
    <t>MarkupPED</t>
  </si>
  <si>
    <t>Shrapnel</t>
  </si>
  <si>
    <t>Adaptive Fire Rate Component</t>
  </si>
  <si>
    <t>Advanced Cloth Extractor</t>
  </si>
  <si>
    <t>Advanced Leather Extractor</t>
  </si>
  <si>
    <t>Advanced Stone Extractor</t>
  </si>
  <si>
    <t>Animal Adrenal Oil</t>
  </si>
  <si>
    <t>Animal Eye Oil</t>
  </si>
  <si>
    <t>Animal Hide</t>
  </si>
  <si>
    <t>Animal Liver Oil</t>
  </si>
  <si>
    <t>Animal Muscle Oil</t>
  </si>
  <si>
    <t>Animal Oil Residue</t>
  </si>
  <si>
    <t>Animal Pancreas Oil</t>
  </si>
  <si>
    <t>BLP Pack</t>
  </si>
  <si>
    <t>Beladoth Back Spike</t>
  </si>
  <si>
    <t>Beladoth Hide</t>
  </si>
  <si>
    <t>Beladoth Nail</t>
  </si>
  <si>
    <t>Blazar Fragment</t>
  </si>
  <si>
    <t>Electronic Stabilizing Component</t>
  </si>
  <si>
    <t>Enhanced Cloth Extractor</t>
  </si>
  <si>
    <t>Fine Wool</t>
  </si>
  <si>
    <t>Focus Lense Component</t>
  </si>
  <si>
    <t>Generic Leather</t>
  </si>
  <si>
    <t>Hekia Timber</t>
  </si>
  <si>
    <t>High Definition GUI Component</t>
  </si>
  <si>
    <t>Inferior Cloth Extractor</t>
  </si>
  <si>
    <t>Infrasound Emitter Component</t>
  </si>
  <si>
    <t>Interactive Simplifier Component</t>
  </si>
  <si>
    <t>Nova Fragment</t>
  </si>
  <si>
    <t>Otorugi Hide</t>
  </si>
  <si>
    <t>Otorugi Nail</t>
  </si>
  <si>
    <t>Otorugi Shoulder Horn</t>
  </si>
  <si>
    <t>Output Amplifier Component</t>
  </si>
  <si>
    <t>Paint Can (Blue)</t>
  </si>
  <si>
    <t>Paint Can (Burnt Umber)</t>
  </si>
  <si>
    <t>Paint Can (Cornsilk)</t>
  </si>
  <si>
    <t>Paint Can (Dark Lavender)</t>
  </si>
  <si>
    <t>Paint Can (Light Green)</t>
  </si>
  <si>
    <t>Paint Can (Mauve)</t>
  </si>
  <si>
    <t>Paint Can (Turqoise)</t>
  </si>
  <si>
    <t>Socket II Component</t>
  </si>
  <si>
    <t>Socket III Component</t>
  </si>
  <si>
    <t>Socket IV Component</t>
  </si>
  <si>
    <t>Socket V Component</t>
  </si>
  <si>
    <t>Socket VI Component</t>
  </si>
  <si>
    <t>Soft Hide</t>
  </si>
  <si>
    <t>Super Charger Component</t>
  </si>
  <si>
    <t>Thin Wool</t>
  </si>
  <si>
    <t>Tier III Component</t>
  </si>
  <si>
    <t>Tier IV Component</t>
  </si>
  <si>
    <t>Tier V Component</t>
  </si>
  <si>
    <t>Weapon Cells</t>
  </si>
  <si>
    <t>Wool</t>
  </si>
  <si>
    <t>Advanced Wood Extractor</t>
  </si>
  <si>
    <t>Basic Leather Extractor</t>
  </si>
  <si>
    <t>Basic Mineral Extractor</t>
  </si>
  <si>
    <t>Corria Timber</t>
  </si>
  <si>
    <t>Corvus Thigh Guards (M)</t>
  </si>
  <si>
    <t>Diluted Mineral Extractor</t>
  </si>
  <si>
    <t>Fine Hide</t>
  </si>
  <si>
    <t>Hadraada Hide</t>
  </si>
  <si>
    <t>Hadraada Spinal Plate</t>
  </si>
  <si>
    <t>Nusul Hide</t>
  </si>
  <si>
    <t>Paint Can (Dark Blue)</t>
  </si>
  <si>
    <t>Paint Can (Purple)</t>
  </si>
  <si>
    <t>Paint Can (Steel Blue)</t>
  </si>
  <si>
    <t>Paint Can (Umber)</t>
  </si>
  <si>
    <t>Pickaxe PA-22 (L)</t>
  </si>
  <si>
    <t>Piron PBP-27 (L)</t>
  </si>
  <si>
    <t>Scott &amp; Barlow LR-20 (L)</t>
  </si>
  <si>
    <t>Scott &amp; Barlow LR-25 (L)</t>
  </si>
  <si>
    <t>Second-Rate Cloth Extractor</t>
  </si>
  <si>
    <t>Surface Hardener Component</t>
  </si>
  <si>
    <t>Tier II Component</t>
  </si>
  <si>
    <t>Zadul Hide</t>
  </si>
  <si>
    <t>Zadul Nail</t>
  </si>
  <si>
    <t>Animal Thyroid Oil</t>
  </si>
  <si>
    <t>Scott &amp; Barlow LR-13 (L)</t>
  </si>
  <si>
    <t>Sheet Totals</t>
  </si>
  <si>
    <t>Session Statistics</t>
  </si>
  <si>
    <t>Event Notes (Hide Column If Not Tracking)</t>
  </si>
  <si>
    <t>Calculated Column (Do Not Enter)</t>
  </si>
  <si>
    <t>Mob</t>
  </si>
  <si>
    <t>Starting Ammo</t>
  </si>
  <si>
    <t>Finish Ammo</t>
  </si>
  <si>
    <t>Consumables/Pills</t>
  </si>
  <si>
    <t>Weapon Decay</t>
  </si>
  <si>
    <t>Attachment Decay</t>
  </si>
  <si>
    <t>Armor Decay</t>
  </si>
  <si>
    <t>Tool/FAP Decay</t>
  </si>
  <si>
    <t>MF Decay</t>
  </si>
  <si>
    <t>Total Return</t>
  </si>
  <si>
    <t>Skill Boosts</t>
  </si>
  <si>
    <t>Globals</t>
  </si>
  <si>
    <t>HOFs</t>
  </si>
  <si>
    <t>Bonus</t>
  </si>
  <si>
    <t>Start Dmg Enh</t>
  </si>
  <si>
    <t>End Dmg Enh</t>
  </si>
  <si>
    <t>Dmg Enh MU</t>
  </si>
  <si>
    <t>Start Acc Enh</t>
  </si>
  <si>
    <t>End Acc Enh</t>
  </si>
  <si>
    <t>Accu Enh MU</t>
  </si>
  <si>
    <t>Tax</t>
  </si>
  <si>
    <t>Notes/Items</t>
  </si>
  <si>
    <t>Cycled</t>
  </si>
  <si>
    <t>Enh. Cost</t>
  </si>
  <si>
    <t>Enh. Cost (%)</t>
  </si>
  <si>
    <t>Defensive Cost</t>
  </si>
  <si>
    <t>Defensive Pct</t>
  </si>
  <si>
    <t>Tax +/-</t>
  </si>
  <si>
    <t>Tax Spent</t>
  </si>
  <si>
    <t>Adj Return</t>
  </si>
  <si>
    <t>Adj. +/-</t>
  </si>
  <si>
    <t>Final Return %</t>
  </si>
  <si>
    <t>Cost</t>
  </si>
  <si>
    <t>Return</t>
  </si>
  <si>
    <t>Plus/Minus</t>
  </si>
  <si>
    <t>TT Return%</t>
  </si>
  <si>
    <t>Def. Cost</t>
  </si>
  <si>
    <t>Def Cost %</t>
  </si>
  <si>
    <t>Loot 2.0 of Doom?</t>
  </si>
  <si>
    <t>Animal Kidney Oil</t>
  </si>
  <si>
    <t>Animal Spleen Oil</t>
  </si>
  <si>
    <t>Empty Skill Implant (L)</t>
  </si>
  <si>
    <t>Item Name</t>
  </si>
  <si>
    <t>TT Value</t>
  </si>
  <si>
    <t>Markup Gain</t>
  </si>
  <si>
    <t>Markup Source</t>
  </si>
  <si>
    <t>Auction Fee</t>
  </si>
  <si>
    <t>After Sale Fee</t>
  </si>
  <si>
    <t>Markup Profit</t>
  </si>
  <si>
    <t>Hunting</t>
  </si>
  <si>
    <t>Markup Paid</t>
  </si>
  <si>
    <t>Where</t>
  </si>
  <si>
    <t>Auction</t>
  </si>
  <si>
    <t>Weapon Damage Enhancer 1</t>
  </si>
  <si>
    <t>Total</t>
  </si>
  <si>
    <t>Days</t>
  </si>
  <si>
    <t>Markup Sold</t>
  </si>
  <si>
    <t>Gross +/-</t>
  </si>
  <si>
    <t>Gross MU</t>
  </si>
  <si>
    <t>Gross MU%</t>
  </si>
  <si>
    <t>Markup Input</t>
  </si>
  <si>
    <t>Markup Pct</t>
  </si>
  <si>
    <t>Final +/-</t>
  </si>
  <si>
    <t>Final %</t>
  </si>
  <si>
    <t>Cycle/Per Day</t>
  </si>
  <si>
    <t>Markup Saved</t>
  </si>
  <si>
    <t>Markup Saved %</t>
  </si>
  <si>
    <t>February 2020</t>
  </si>
  <si>
    <t>March 2020</t>
  </si>
  <si>
    <t>Arkadia</t>
  </si>
  <si>
    <t>Quantium Ingot</t>
  </si>
  <si>
    <t>Item</t>
  </si>
  <si>
    <t>Amt</t>
  </si>
  <si>
    <t>TT</t>
  </si>
  <si>
    <t>TT Cost</t>
  </si>
  <si>
    <t>MU %</t>
  </si>
  <si>
    <t>Final</t>
  </si>
  <si>
    <t>Putty</t>
  </si>
  <si>
    <t>Pile of Emeralds</t>
  </si>
  <si>
    <t>Blazar Frag</t>
  </si>
  <si>
    <t>Tier 6 Components</t>
  </si>
  <si>
    <t>Weapon Skill Mod Enhancers</t>
  </si>
  <si>
    <t>Sokolade</t>
  </si>
  <si>
    <t>Animal Oils</t>
  </si>
  <si>
    <t>42.12 animal looter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</si>
</sst>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0.000%"/>
  </numFmts>
  <fonts count="17" x14ac:knownFonts="1">
    <font>
      <sz val="11"/>
      <color rgb="FF000000"/>
      <name val="Calibri"/>
    </font>
    <font>
      <b/>
      <u/>
      <sz val="9"/>
      <color rgb="FF333333"/>
      <name val="Arial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333333"/>
      <name val="Arial"/>
      <family val="2"/>
    </font>
    <font>
      <u/>
      <sz val="11"/>
      <color rgb="FF000000"/>
      <name val="Calibri"/>
      <family val="2"/>
    </font>
    <font>
      <sz val="9"/>
      <color rgb="FF333333"/>
      <name val="Arial"/>
      <family val="2"/>
    </font>
    <font>
      <u/>
      <sz val="9"/>
      <color rgb="FF333333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EEEEE"/>
        <bgColor rgb="FFEEEEEE"/>
      </patternFill>
    </fill>
    <fill>
      <patternFill patternType="solid">
        <fgColor rgb="FFDDDDDD"/>
        <bgColor rgb="FFDDDDDD"/>
      </patternFill>
    </fill>
    <fill>
      <patternFill patternType="solid">
        <fgColor rgb="FFFBD5B5"/>
        <bgColor rgb="FFFBD5B5"/>
      </patternFill>
    </fill>
    <fill>
      <patternFill patternType="solid">
        <fgColor rgb="FFBDD6EE"/>
        <bgColor rgb="FFBDD6EE"/>
      </patternFill>
    </fill>
    <fill>
      <patternFill patternType="solid">
        <fgColor rgb="FFA2C4C9"/>
        <bgColor rgb="FFA2C4C9"/>
      </patternFill>
    </fill>
    <fill>
      <patternFill patternType="solid">
        <fgColor rgb="FFC6D9F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7DDE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17">
    <xf numFmtId="0" fontId="0" fillId="0" borderId="0" xfId="0" applyFont="1" applyAlignment="1"/>
    <xf numFmtId="0" fontId="1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2" fillId="0" borderId="0" xfId="0" applyFont="1"/>
    <xf numFmtId="0" fontId="4" fillId="5" borderId="0" xfId="0" applyFont="1" applyFill="1" applyBorder="1" applyAlignment="1">
      <alignment horizontal="left" vertical="center" wrapText="1"/>
    </xf>
    <xf numFmtId="0" fontId="5" fillId="0" borderId="0" xfId="0" applyFont="1"/>
    <xf numFmtId="0" fontId="7" fillId="2" borderId="0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vertical="center" wrapText="1"/>
    </xf>
    <xf numFmtId="10" fontId="6" fillId="6" borderId="0" xfId="0" applyNumberFormat="1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4" fontId="6" fillId="6" borderId="0" xfId="0" applyNumberFormat="1" applyFont="1" applyFill="1" applyBorder="1" applyAlignment="1">
      <alignment vertical="center" wrapText="1"/>
    </xf>
    <xf numFmtId="0" fontId="0" fillId="5" borderId="0" xfId="0" applyFont="1" applyFill="1" applyAlignment="1"/>
    <xf numFmtId="0" fontId="6" fillId="6" borderId="0" xfId="0" applyFont="1" applyFill="1" applyBorder="1" applyAlignment="1">
      <alignment vertical="center" wrapText="1"/>
    </xf>
    <xf numFmtId="2" fontId="0" fillId="0" borderId="0" xfId="0" applyNumberFormat="1" applyFont="1"/>
    <xf numFmtId="0" fontId="8" fillId="5" borderId="0" xfId="0" applyFont="1" applyFill="1" applyAlignment="1"/>
    <xf numFmtId="9" fontId="6" fillId="6" borderId="0" xfId="0" applyNumberFormat="1" applyFont="1" applyFill="1" applyBorder="1" applyAlignment="1">
      <alignment vertical="center" wrapText="1"/>
    </xf>
    <xf numFmtId="0" fontId="0" fillId="0" borderId="0" xfId="0" applyFont="1"/>
    <xf numFmtId="10" fontId="0" fillId="0" borderId="0" xfId="0" applyNumberFormat="1" applyFont="1"/>
    <xf numFmtId="0" fontId="2" fillId="5" borderId="0" xfId="0" applyFont="1" applyFill="1" applyAlignment="1"/>
    <xf numFmtId="0" fontId="6" fillId="2" borderId="0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right" vertical="center"/>
    </xf>
    <xf numFmtId="10" fontId="6" fillId="6" borderId="0" xfId="0" applyNumberFormat="1" applyFont="1" applyFill="1" applyBorder="1" applyAlignment="1">
      <alignment horizontal="right" vertical="center"/>
    </xf>
    <xf numFmtId="0" fontId="8" fillId="5" borderId="0" xfId="0" applyFont="1" applyFill="1"/>
    <xf numFmtId="0" fontId="9" fillId="0" borderId="0" xfId="0" applyFont="1" applyAlignment="1"/>
    <xf numFmtId="10" fontId="8" fillId="0" borderId="0" xfId="0" applyNumberFormat="1" applyFont="1"/>
    <xf numFmtId="4" fontId="8" fillId="0" borderId="0" xfId="0" applyNumberFormat="1" applyFont="1"/>
    <xf numFmtId="0" fontId="10" fillId="8" borderId="0" xfId="0" applyFont="1" applyFill="1" applyBorder="1"/>
    <xf numFmtId="0" fontId="11" fillId="8" borderId="0" xfId="0" applyFont="1" applyFill="1" applyBorder="1"/>
    <xf numFmtId="10" fontId="11" fillId="8" borderId="0" xfId="0" applyNumberFormat="1" applyFont="1" applyFill="1" applyBorder="1"/>
    <xf numFmtId="2" fontId="11" fillId="8" borderId="0" xfId="0" applyNumberFormat="1" applyFont="1" applyFill="1" applyBorder="1"/>
    <xf numFmtId="164" fontId="0" fillId="0" borderId="0" xfId="0" applyNumberFormat="1" applyFont="1" applyAlignment="1"/>
    <xf numFmtId="0" fontId="0" fillId="0" borderId="0" xfId="0" applyFont="1" applyAlignment="1"/>
    <xf numFmtId="0" fontId="0" fillId="9" borderId="0" xfId="0" applyFont="1" applyFill="1" applyBorder="1"/>
    <xf numFmtId="10" fontId="0" fillId="9" borderId="0" xfId="0" applyNumberFormat="1" applyFont="1" applyFill="1" applyBorder="1"/>
    <xf numFmtId="2" fontId="0" fillId="9" borderId="0" xfId="0" applyNumberFormat="1" applyFont="1" applyFill="1" applyBorder="1"/>
    <xf numFmtId="10" fontId="0" fillId="0" borderId="0" xfId="0" applyNumberFormat="1" applyFont="1" applyAlignment="1"/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11" fillId="0" borderId="0" xfId="0" applyFont="1" applyFill="1" applyBorder="1"/>
    <xf numFmtId="10" fontId="11" fillId="0" borderId="0" xfId="0" applyNumberFormat="1" applyFont="1" applyFill="1" applyBorder="1"/>
    <xf numFmtId="2" fontId="11" fillId="0" borderId="0" xfId="0" applyNumberFormat="1" applyFont="1" applyFill="1" applyBorder="1"/>
    <xf numFmtId="0" fontId="0" fillId="0" borderId="0" xfId="0" applyFont="1" applyFill="1" applyAlignment="1"/>
    <xf numFmtId="0" fontId="11" fillId="8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center"/>
    </xf>
    <xf numFmtId="10" fontId="1" fillId="2" borderId="0" xfId="0" applyNumberFormat="1" applyFont="1" applyFill="1" applyBorder="1" applyAlignment="1">
      <alignment horizontal="left" vertical="center" wrapText="1"/>
    </xf>
    <xf numFmtId="4" fontId="1" fillId="4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3" fillId="13" borderId="4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164" fontId="0" fillId="13" borderId="4" xfId="0" applyNumberFormat="1" applyFont="1" applyFill="1" applyBorder="1" applyAlignment="1"/>
    <xf numFmtId="0" fontId="0" fillId="13" borderId="0" xfId="0" applyFont="1" applyFill="1" applyBorder="1" applyAlignment="1"/>
    <xf numFmtId="0" fontId="8" fillId="13" borderId="0" xfId="0" applyFont="1" applyFill="1" applyBorder="1" applyAlignment="1"/>
    <xf numFmtId="164" fontId="0" fillId="13" borderId="4" xfId="0" applyNumberFormat="1" applyFont="1" applyFill="1" applyBorder="1" applyAlignment="1">
      <alignment horizontal="right"/>
    </xf>
    <xf numFmtId="164" fontId="0" fillId="13" borderId="6" xfId="0" applyNumberFormat="1" applyFont="1" applyFill="1" applyBorder="1" applyAlignment="1">
      <alignment horizontal="right"/>
    </xf>
    <xf numFmtId="0" fontId="0" fillId="13" borderId="7" xfId="0" applyFont="1" applyFill="1" applyBorder="1" applyAlignment="1"/>
    <xf numFmtId="0" fontId="3" fillId="12" borderId="4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0" fillId="12" borderId="4" xfId="0" applyFont="1" applyFill="1" applyBorder="1" applyAlignment="1"/>
    <xf numFmtId="0" fontId="0" fillId="12" borderId="0" xfId="0" applyFont="1" applyFill="1" applyBorder="1" applyAlignment="1"/>
    <xf numFmtId="10" fontId="0" fillId="12" borderId="0" xfId="0" applyNumberFormat="1" applyFont="1" applyFill="1" applyBorder="1" applyAlignment="1"/>
    <xf numFmtId="0" fontId="0" fillId="12" borderId="6" xfId="0" applyFont="1" applyFill="1" applyBorder="1" applyAlignment="1"/>
    <xf numFmtId="0" fontId="0" fillId="12" borderId="7" xfId="0" applyFont="1" applyFill="1" applyBorder="1" applyAlignment="1"/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9" borderId="4" xfId="0" applyFont="1" applyFill="1" applyBorder="1"/>
    <xf numFmtId="10" fontId="0" fillId="9" borderId="5" xfId="0" applyNumberFormat="1" applyFont="1" applyFill="1" applyBorder="1"/>
    <xf numFmtId="0" fontId="0" fillId="12" borderId="0" xfId="0" applyFont="1" applyFill="1" applyBorder="1"/>
    <xf numFmtId="0" fontId="0" fillId="0" borderId="0" xfId="0" applyFont="1" applyAlignment="1"/>
    <xf numFmtId="0" fontId="13" fillId="14" borderId="0" xfId="0" applyFont="1" applyFill="1"/>
    <xf numFmtId="10" fontId="13" fillId="14" borderId="0" xfId="0" applyNumberFormat="1" applyFont="1" applyFill="1"/>
    <xf numFmtId="0" fontId="13" fillId="0" borderId="0" xfId="0" applyFont="1"/>
    <xf numFmtId="10" fontId="13" fillId="0" borderId="0" xfId="0" applyNumberFormat="1" applyFont="1"/>
    <xf numFmtId="0" fontId="13" fillId="15" borderId="0" xfId="0" applyFont="1" applyFill="1"/>
    <xf numFmtId="14" fontId="0" fillId="0" borderId="0" xfId="0" applyNumberFormat="1"/>
    <xf numFmtId="0" fontId="0" fillId="0" borderId="0" xfId="0"/>
    <xf numFmtId="10" fontId="0" fillId="0" borderId="0" xfId="0" applyNumberFormat="1"/>
    <xf numFmtId="0" fontId="0" fillId="15" borderId="0" xfId="0" applyFill="1"/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0" fontId="14" fillId="0" borderId="0" xfId="1" applyNumberFormat="1" applyFont="1" applyAlignment="1">
      <alignment horizontal="center"/>
    </xf>
    <xf numFmtId="10" fontId="14" fillId="0" borderId="0" xfId="1" applyNumberFormat="1" applyFont="1"/>
    <xf numFmtId="166" fontId="14" fillId="0" borderId="0" xfId="1" applyNumberFormat="1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/>
    <xf numFmtId="0" fontId="15" fillId="0" borderId="0" xfId="0" applyFont="1" applyAlignment="1"/>
    <xf numFmtId="9" fontId="0" fillId="0" borderId="0" xfId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1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2" fillId="1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2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C53929"/>
      </font>
      <fill>
        <patternFill patternType="none"/>
      </fill>
      <border>
        <left/>
        <right/>
        <top/>
        <bottom/>
      </border>
    </dxf>
    <dxf>
      <font>
        <color rgb="FF0B8043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F95A-B617-4A13-863C-7D0E621E3B60}">
  <dimension ref="A2:D4"/>
  <sheetViews>
    <sheetView workbookViewId="0">
      <selection activeCell="D5" sqref="D5"/>
    </sheetView>
  </sheetViews>
  <sheetFormatPr defaultRowHeight="15" x14ac:dyDescent="0.25"/>
  <cols>
    <col min="1" max="1" width="9.85546875" bestFit="1" customWidth="1"/>
    <col min="3" max="3" width="36.42578125" bestFit="1" customWidth="1"/>
  </cols>
  <sheetData>
    <row r="2" spans="1:4" x14ac:dyDescent="0.25">
      <c r="A2" s="53" t="s">
        <v>0</v>
      </c>
      <c r="B2" s="53" t="s">
        <v>1</v>
      </c>
      <c r="C2" s="52" t="s">
        <v>2</v>
      </c>
      <c r="D2" s="52" t="s">
        <v>3</v>
      </c>
    </row>
    <row r="3" spans="1:4" x14ac:dyDescent="0.25">
      <c r="A3" s="51">
        <v>42912</v>
      </c>
      <c r="B3" s="53" t="s">
        <v>4</v>
      </c>
      <c r="C3" s="53" t="s">
        <v>5</v>
      </c>
      <c r="D3" s="53" t="s">
        <v>6</v>
      </c>
    </row>
    <row r="4" spans="1:4" x14ac:dyDescent="0.25">
      <c r="A4" s="51">
        <v>42913</v>
      </c>
      <c r="B4" s="53" t="s">
        <v>7</v>
      </c>
      <c r="C4" s="53" t="s">
        <v>8</v>
      </c>
      <c r="D4" s="5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7"/>
  <sheetViews>
    <sheetView workbookViewId="0">
      <selection activeCell="A6" sqref="A6"/>
    </sheetView>
  </sheetViews>
  <sheetFormatPr defaultColWidth="15.140625" defaultRowHeight="15" customHeight="1" x14ac:dyDescent="0.25"/>
  <cols>
    <col min="1" max="26" width="7.5703125" customWidth="1"/>
  </cols>
  <sheetData>
    <row r="2" spans="1:23" ht="15" customHeight="1" x14ac:dyDescent="0.25">
      <c r="A2" s="103" t="s">
        <v>9</v>
      </c>
      <c r="B2" s="104"/>
      <c r="C2" s="104"/>
      <c r="D2" s="104"/>
      <c r="E2" s="104"/>
      <c r="F2" s="104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ht="15" customHeight="1" x14ac:dyDescent="0.25">
      <c r="A3" s="16" t="s">
        <v>10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>
        <v>6.6666666666666601E+65</v>
      </c>
    </row>
    <row r="4" spans="1:23" ht="15" customHeight="1" x14ac:dyDescent="0.25">
      <c r="A4" s="16" t="s">
        <v>11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 ht="15" customHeight="1" x14ac:dyDescent="0.25">
      <c r="A5" s="16" t="s">
        <v>12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 ht="15" customHeight="1" x14ac:dyDescent="0.25">
      <c r="A6" s="16" t="s">
        <v>13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spans="1:23" ht="15" customHeight="1" x14ac:dyDescent="0.25">
      <c r="A7" s="16" t="s">
        <v>14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</sheetData>
  <mergeCells count="1">
    <mergeCell ref="A2:F2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B4" sqref="B4:B7"/>
    </sheetView>
  </sheetViews>
  <sheetFormatPr defaultColWidth="15.140625" defaultRowHeight="15" customHeight="1" x14ac:dyDescent="0.25"/>
  <cols>
    <col min="1" max="1" width="23.85546875" customWidth="1"/>
    <col min="2" max="2" width="7.5703125" customWidth="1"/>
    <col min="3" max="3" width="8.7109375" customWidth="1"/>
    <col min="4" max="4" width="9.28515625" customWidth="1"/>
    <col min="5" max="9" width="7.5703125" customWidth="1"/>
    <col min="10" max="10" width="10.140625" customWidth="1"/>
    <col min="11" max="12" width="8.140625" bestFit="1" customWidth="1"/>
    <col min="13" max="26" width="7.5703125" customWidth="1"/>
  </cols>
  <sheetData>
    <row r="1" spans="1:12" ht="18" customHeight="1" x14ac:dyDescent="0.25">
      <c r="A1" s="1" t="s">
        <v>15</v>
      </c>
      <c r="B1" s="45" t="s">
        <v>16</v>
      </c>
      <c r="C1" s="46" t="s">
        <v>17</v>
      </c>
      <c r="D1" s="47" t="s">
        <v>18</v>
      </c>
      <c r="E1" s="48" t="s">
        <v>19</v>
      </c>
      <c r="F1" s="4" t="s">
        <v>20</v>
      </c>
      <c r="G1" s="2"/>
      <c r="H1" s="5"/>
      <c r="I1" s="5"/>
      <c r="J1" s="5"/>
      <c r="K1" s="5"/>
      <c r="L1" s="5"/>
    </row>
    <row r="2" spans="1:12" ht="18" customHeight="1" x14ac:dyDescent="0.25">
      <c r="A2" s="6" t="s">
        <v>27</v>
      </c>
      <c r="B2" s="9">
        <v>1567.99</v>
      </c>
      <c r="C2" s="21">
        <v>1.01</v>
      </c>
      <c r="D2" s="10">
        <f t="shared" ref="D2:D69" si="0">$B2*(C2-1)-F2</f>
        <v>15.679900000000014</v>
      </c>
      <c r="E2" s="10">
        <f t="shared" ref="E2:E69" si="1">$B2+$D2</f>
        <v>1583.6699000000001</v>
      </c>
      <c r="F2" s="11">
        <v>0</v>
      </c>
      <c r="G2" s="5"/>
      <c r="H2" s="5"/>
      <c r="I2" s="5"/>
      <c r="J2" s="5"/>
      <c r="K2" s="5"/>
      <c r="L2" s="5"/>
    </row>
    <row r="3" spans="1:12" ht="18" customHeight="1" x14ac:dyDescent="0.25">
      <c r="A3" s="19" t="s">
        <v>147</v>
      </c>
      <c r="B3" s="20">
        <v>1026</v>
      </c>
      <c r="C3" s="21">
        <f>SUMIF(MarkupList!$A$2:$A$49969,$A3,MarkupList!$B$2:$B$49969)</f>
        <v>0</v>
      </c>
      <c r="D3" s="10">
        <f t="shared" ref="D3:D6" si="2">$B3*(C3-1)-F3</f>
        <v>-1028.49</v>
      </c>
      <c r="E3" s="10">
        <f t="shared" si="1"/>
        <v>-2.4900000000000091</v>
      </c>
      <c r="F3" s="14">
        <v>2.4900000000000002</v>
      </c>
      <c r="G3" s="53"/>
      <c r="H3" s="53"/>
      <c r="I3" s="53"/>
      <c r="J3" s="2" t="s">
        <v>21</v>
      </c>
      <c r="K3" s="13">
        <f>SUBTOTAL(9,B$2:B49873)</f>
        <v>3909.01</v>
      </c>
      <c r="L3" s="16"/>
    </row>
    <row r="4" spans="1:12" ht="18" customHeight="1" x14ac:dyDescent="0.25">
      <c r="A4" s="19" t="s">
        <v>102</v>
      </c>
      <c r="B4" s="20">
        <v>349.9</v>
      </c>
      <c r="C4" s="21">
        <v>0</v>
      </c>
      <c r="D4" s="10">
        <f t="shared" si="2"/>
        <v>-350.65</v>
      </c>
      <c r="E4" s="10">
        <f t="shared" si="1"/>
        <v>-0.75</v>
      </c>
      <c r="F4" s="14">
        <v>0.75</v>
      </c>
      <c r="G4" s="53"/>
      <c r="H4" s="53"/>
      <c r="I4" s="53"/>
      <c r="J4" s="2" t="s">
        <v>18</v>
      </c>
      <c r="K4" s="13">
        <f>SUBTOTAL(9,D$2:D49873)</f>
        <v>-2338.2501000000002</v>
      </c>
      <c r="L4" s="17">
        <f>1+(K4/K3)</f>
        <v>0.40183061695928124</v>
      </c>
    </row>
    <row r="5" spans="1:12" ht="18" customHeight="1" x14ac:dyDescent="0.25">
      <c r="A5" s="19" t="s">
        <v>148</v>
      </c>
      <c r="B5" s="20">
        <v>350</v>
      </c>
      <c r="C5" s="21">
        <f>SUMIF(MarkupList!$A$2:$A$49969,$A5,MarkupList!$B$2:$B$49969)</f>
        <v>0</v>
      </c>
      <c r="D5" s="10">
        <f t="shared" si="2"/>
        <v>-351.24</v>
      </c>
      <c r="E5" s="10">
        <f t="shared" si="1"/>
        <v>-1.2400000000000091</v>
      </c>
      <c r="F5" s="14">
        <v>1.24</v>
      </c>
      <c r="G5" s="53"/>
      <c r="H5" s="53"/>
      <c r="I5" s="53"/>
      <c r="J5" s="2" t="s">
        <v>19</v>
      </c>
      <c r="K5" s="13">
        <f>SUBTOTAL(9,E$2:E49873)</f>
        <v>1570.7599</v>
      </c>
      <c r="L5" s="16"/>
    </row>
    <row r="6" spans="1:12" ht="18" customHeight="1" x14ac:dyDescent="0.25">
      <c r="A6" s="19" t="s">
        <v>32</v>
      </c>
      <c r="B6" s="20">
        <v>596.20000000000005</v>
      </c>
      <c r="C6" s="21">
        <v>0</v>
      </c>
      <c r="D6" s="10">
        <f t="shared" si="2"/>
        <v>-597.03000000000009</v>
      </c>
      <c r="E6" s="10">
        <f t="shared" si="1"/>
        <v>-0.83000000000004093</v>
      </c>
      <c r="F6" s="18">
        <v>0.83</v>
      </c>
      <c r="G6" s="3"/>
      <c r="H6" s="3"/>
      <c r="I6" s="3"/>
      <c r="J6" s="3"/>
      <c r="K6" s="13"/>
      <c r="L6" s="3"/>
    </row>
    <row r="7" spans="1:12" ht="18" customHeight="1" x14ac:dyDescent="0.25">
      <c r="A7" s="19" t="s">
        <v>149</v>
      </c>
      <c r="B7" s="20">
        <v>18.920000000000002</v>
      </c>
      <c r="C7" s="21">
        <f>SUMIF(MarkupList!$A$2:$A$49969,$A7,MarkupList!$B$2:$B$49969)</f>
        <v>0</v>
      </c>
      <c r="D7" s="10">
        <f t="shared" si="0"/>
        <v>-26.520000000000003</v>
      </c>
      <c r="E7" s="10">
        <f t="shared" si="1"/>
        <v>-7.6000000000000014</v>
      </c>
      <c r="F7" s="22">
        <v>7.6</v>
      </c>
      <c r="G7" s="53"/>
      <c r="H7" s="53"/>
      <c r="I7" s="53"/>
      <c r="J7" s="2"/>
      <c r="K7" s="17"/>
      <c r="L7" s="53"/>
    </row>
    <row r="8" spans="1:12" ht="18" customHeight="1" x14ac:dyDescent="0.25">
      <c r="A8" s="19"/>
      <c r="B8" s="20"/>
      <c r="C8" s="21">
        <f>SUMIF(MarkupList!$A$2:$A$49969,$A8,MarkupList!$B$2:$B$49969)</f>
        <v>0</v>
      </c>
      <c r="D8" s="10">
        <f t="shared" si="0"/>
        <v>0</v>
      </c>
      <c r="E8" s="10">
        <f t="shared" si="1"/>
        <v>0</v>
      </c>
      <c r="F8" s="22"/>
      <c r="G8" s="53"/>
      <c r="H8" s="53"/>
      <c r="I8" s="53"/>
      <c r="J8" s="23" t="s">
        <v>22</v>
      </c>
      <c r="K8" s="24">
        <f>HuntingLog!AG1</f>
        <v>0.87358079183174253</v>
      </c>
      <c r="L8" s="53"/>
    </row>
    <row r="9" spans="1:12" ht="18" customHeight="1" x14ac:dyDescent="0.25">
      <c r="A9" s="19"/>
      <c r="B9" s="20"/>
      <c r="C9" s="21">
        <f>SUMIF(MarkupList!$A$2:$A$49969,$A9,MarkupList!$B$2:$B$49969)</f>
        <v>0</v>
      </c>
      <c r="D9" s="10">
        <f t="shared" si="0"/>
        <v>0</v>
      </c>
      <c r="E9" s="10">
        <f t="shared" si="1"/>
        <v>0</v>
      </c>
      <c r="F9" s="22"/>
      <c r="G9" s="53"/>
      <c r="H9" s="53"/>
      <c r="I9" s="53"/>
      <c r="J9" s="23" t="s">
        <v>23</v>
      </c>
      <c r="K9" s="24">
        <f>(HuntingLog!AE1+K4)/HuntingLog!X1</f>
        <v>-2.235050253928581</v>
      </c>
      <c r="L9" s="53"/>
    </row>
    <row r="10" spans="1:12" ht="18" customHeight="1" x14ac:dyDescent="0.25">
      <c r="A10" s="19"/>
      <c r="B10" s="20"/>
      <c r="C10" s="21">
        <f>SUMIF(MarkupList!$A$2:$A$49969,$A10,MarkupList!$B$2:$B$49969)</f>
        <v>0</v>
      </c>
      <c r="D10" s="10">
        <f t="shared" si="0"/>
        <v>0</v>
      </c>
      <c r="E10" s="10">
        <f t="shared" si="1"/>
        <v>0</v>
      </c>
      <c r="F10" s="22"/>
      <c r="G10" s="53"/>
      <c r="H10" s="53"/>
      <c r="I10" s="53"/>
      <c r="J10" s="53"/>
      <c r="K10" s="53"/>
      <c r="L10" s="53"/>
    </row>
    <row r="11" spans="1:12" ht="18" customHeight="1" x14ac:dyDescent="0.25">
      <c r="A11" s="19"/>
      <c r="B11" s="20"/>
      <c r="C11" s="21">
        <f>SUMIF(MarkupList!$A$2:$A$49969,$A11,MarkupList!$B$2:$B$49969)</f>
        <v>0</v>
      </c>
      <c r="D11" s="10">
        <f t="shared" si="0"/>
        <v>0</v>
      </c>
      <c r="E11" s="10">
        <f t="shared" si="1"/>
        <v>0</v>
      </c>
      <c r="F11" s="22"/>
      <c r="G11" s="53"/>
      <c r="H11" s="53"/>
      <c r="I11" s="53"/>
      <c r="J11" s="53"/>
      <c r="K11" s="53"/>
      <c r="L11" s="53"/>
    </row>
    <row r="12" spans="1:12" ht="18" customHeight="1" x14ac:dyDescent="0.25">
      <c r="A12" s="19"/>
      <c r="B12" s="20"/>
      <c r="C12" s="21">
        <f>SUMIF(MarkupList!$A$2:$A$49969,$A12,MarkupList!$B$2:$B$49969)</f>
        <v>0</v>
      </c>
      <c r="D12" s="10">
        <f t="shared" si="0"/>
        <v>0</v>
      </c>
      <c r="E12" s="10">
        <f t="shared" si="1"/>
        <v>0</v>
      </c>
      <c r="F12" s="22"/>
      <c r="G12" s="53"/>
      <c r="H12" s="53"/>
      <c r="I12" s="53"/>
      <c r="J12" s="53"/>
      <c r="K12" s="53"/>
      <c r="L12" s="53"/>
    </row>
    <row r="13" spans="1:12" ht="18" customHeight="1" x14ac:dyDescent="0.25">
      <c r="A13" s="19"/>
      <c r="B13" s="20"/>
      <c r="C13" s="21">
        <f>SUMIF(MarkupList!$A$2:$A$49969,$A13,MarkupList!$B$2:$B$49969)</f>
        <v>0</v>
      </c>
      <c r="D13" s="10">
        <f t="shared" si="0"/>
        <v>0</v>
      </c>
      <c r="E13" s="10">
        <f t="shared" si="1"/>
        <v>0</v>
      </c>
      <c r="F13" s="22"/>
      <c r="G13" s="53"/>
      <c r="H13" s="53"/>
      <c r="I13" s="53"/>
      <c r="J13" s="53"/>
      <c r="K13" s="53"/>
      <c r="L13" s="53"/>
    </row>
    <row r="14" spans="1:12" ht="18" customHeight="1" x14ac:dyDescent="0.25">
      <c r="A14" s="19"/>
      <c r="B14" s="20"/>
      <c r="C14" s="21">
        <f>SUMIF(MarkupList!$A$2:$A$49969,$A14,MarkupList!$B$2:$B$49969)</f>
        <v>0</v>
      </c>
      <c r="D14" s="10">
        <f t="shared" si="0"/>
        <v>0</v>
      </c>
      <c r="E14" s="10">
        <f t="shared" si="1"/>
        <v>0</v>
      </c>
      <c r="F14" s="22"/>
      <c r="G14" s="53"/>
      <c r="H14" s="53"/>
      <c r="I14" s="53"/>
      <c r="J14" s="53"/>
      <c r="K14" s="53"/>
      <c r="L14" s="53"/>
    </row>
    <row r="15" spans="1:12" ht="18" customHeight="1" x14ac:dyDescent="0.25">
      <c r="A15" s="19"/>
      <c r="B15" s="20"/>
      <c r="C15" s="21">
        <f>SUMIF(MarkupList!$A$2:$A$49969,$A15,MarkupList!$B$2:$B$49969)</f>
        <v>0</v>
      </c>
      <c r="D15" s="10">
        <f t="shared" si="0"/>
        <v>0</v>
      </c>
      <c r="E15" s="10">
        <f t="shared" si="1"/>
        <v>0</v>
      </c>
      <c r="F15" s="22"/>
      <c r="G15" s="53"/>
      <c r="H15" s="53"/>
      <c r="I15" s="53"/>
      <c r="J15" s="53"/>
      <c r="K15" s="53"/>
      <c r="L15" s="53"/>
    </row>
    <row r="16" spans="1:12" ht="18" customHeight="1" x14ac:dyDescent="0.25">
      <c r="A16" s="19"/>
      <c r="B16" s="20"/>
      <c r="C16" s="21">
        <f>SUMIF(MarkupList!$A$2:$A$49969,$A16,MarkupList!$B$2:$B$49969)</f>
        <v>0</v>
      </c>
      <c r="D16" s="10">
        <f t="shared" si="0"/>
        <v>0</v>
      </c>
      <c r="E16" s="10">
        <f t="shared" si="1"/>
        <v>0</v>
      </c>
      <c r="F16" s="22"/>
      <c r="G16" s="53"/>
      <c r="H16" s="53"/>
      <c r="I16" s="53"/>
      <c r="J16" s="53"/>
      <c r="K16" s="53"/>
      <c r="L16" s="53"/>
    </row>
    <row r="17" spans="1:6" ht="18" customHeight="1" x14ac:dyDescent="0.25">
      <c r="A17" s="19"/>
      <c r="B17" s="20"/>
      <c r="C17" s="21">
        <f>SUMIF(MarkupList!$A$2:$A$49969,$A17,MarkupList!$B$2:$B$49969)</f>
        <v>0</v>
      </c>
      <c r="D17" s="10">
        <f t="shared" si="0"/>
        <v>0</v>
      </c>
      <c r="E17" s="10">
        <f t="shared" si="1"/>
        <v>0</v>
      </c>
      <c r="F17" s="22"/>
    </row>
    <row r="18" spans="1:6" ht="18" customHeight="1" x14ac:dyDescent="0.25">
      <c r="A18" s="19"/>
      <c r="B18" s="20"/>
      <c r="C18" s="21">
        <f>SUMIF(MarkupList!$A$2:$A$49969,$A18,MarkupList!$B$2:$B$49969)</f>
        <v>0</v>
      </c>
      <c r="D18" s="10">
        <f t="shared" si="0"/>
        <v>0</v>
      </c>
      <c r="E18" s="10">
        <f t="shared" si="1"/>
        <v>0</v>
      </c>
      <c r="F18" s="22"/>
    </row>
    <row r="19" spans="1:6" ht="18" customHeight="1" x14ac:dyDescent="0.25">
      <c r="A19" s="19"/>
      <c r="B19" s="20"/>
      <c r="C19" s="21">
        <f>SUMIF(MarkupList!$A$2:$A$49969,$A19,MarkupList!$B$2:$B$49969)</f>
        <v>0</v>
      </c>
      <c r="D19" s="10">
        <f t="shared" si="0"/>
        <v>0</v>
      </c>
      <c r="E19" s="10">
        <f t="shared" si="1"/>
        <v>0</v>
      </c>
      <c r="F19" s="22"/>
    </row>
    <row r="20" spans="1:6" ht="18" customHeight="1" x14ac:dyDescent="0.25">
      <c r="A20" s="19"/>
      <c r="B20" s="20"/>
      <c r="C20" s="21">
        <f>SUMIF(MarkupList!$A$2:$A$49969,$A20,MarkupList!$B$2:$B$49969)</f>
        <v>0</v>
      </c>
      <c r="D20" s="10">
        <f t="shared" si="0"/>
        <v>0</v>
      </c>
      <c r="E20" s="10">
        <f t="shared" si="1"/>
        <v>0</v>
      </c>
      <c r="F20" s="22"/>
    </row>
    <row r="21" spans="1:6" ht="18" customHeight="1" x14ac:dyDescent="0.25">
      <c r="A21" s="19"/>
      <c r="B21" s="20"/>
      <c r="C21" s="21">
        <f>SUMIF(MarkupList!$A$2:$A$49969,$A21,MarkupList!$B$2:$B$49969)</f>
        <v>0</v>
      </c>
      <c r="D21" s="10">
        <f t="shared" si="0"/>
        <v>0</v>
      </c>
      <c r="E21" s="10">
        <f t="shared" si="1"/>
        <v>0</v>
      </c>
      <c r="F21" s="22"/>
    </row>
    <row r="22" spans="1:6" ht="18" customHeight="1" x14ac:dyDescent="0.25">
      <c r="A22" s="19"/>
      <c r="B22" s="20"/>
      <c r="C22" s="21">
        <f>SUMIF(MarkupList!$A$2:$A$49969,$A22,MarkupList!$B$2:$B$49969)</f>
        <v>0</v>
      </c>
      <c r="D22" s="10">
        <f t="shared" si="0"/>
        <v>0</v>
      </c>
      <c r="E22" s="10">
        <f t="shared" si="1"/>
        <v>0</v>
      </c>
      <c r="F22" s="22"/>
    </row>
    <row r="23" spans="1:6" ht="18" customHeight="1" x14ac:dyDescent="0.25">
      <c r="A23" s="19"/>
      <c r="B23" s="20"/>
      <c r="C23" s="21">
        <f>SUMIF(MarkupList!$A$2:$A$49969,$A23,MarkupList!$B$2:$B$49969)</f>
        <v>0</v>
      </c>
      <c r="D23" s="10">
        <f t="shared" si="0"/>
        <v>0</v>
      </c>
      <c r="E23" s="10">
        <f t="shared" si="1"/>
        <v>0</v>
      </c>
      <c r="F23" s="22"/>
    </row>
    <row r="24" spans="1:6" ht="18" customHeight="1" x14ac:dyDescent="0.25">
      <c r="A24" s="19"/>
      <c r="B24" s="20"/>
      <c r="C24" s="21">
        <f>SUMIF(MarkupList!$A$2:$A$49969,$A24,MarkupList!$B$2:$B$49969)</f>
        <v>0</v>
      </c>
      <c r="D24" s="10">
        <f t="shared" si="0"/>
        <v>0</v>
      </c>
      <c r="E24" s="10">
        <f t="shared" si="1"/>
        <v>0</v>
      </c>
      <c r="F24" s="22"/>
    </row>
    <row r="25" spans="1:6" ht="18" customHeight="1" x14ac:dyDescent="0.25">
      <c r="A25" s="19"/>
      <c r="B25" s="20"/>
      <c r="C25" s="21">
        <f>SUMIF(MarkupList!$A$2:$A$49969,$A25,MarkupList!$B$2:$B$49969)</f>
        <v>0</v>
      </c>
      <c r="D25" s="10">
        <f t="shared" si="0"/>
        <v>0</v>
      </c>
      <c r="E25" s="10">
        <f t="shared" si="1"/>
        <v>0</v>
      </c>
      <c r="F25" s="22"/>
    </row>
    <row r="26" spans="1:6" ht="18" customHeight="1" x14ac:dyDescent="0.25">
      <c r="A26" s="19"/>
      <c r="B26" s="20"/>
      <c r="C26" s="21">
        <f>SUMIF(MarkupList!$A$2:$A$49969,$A26,MarkupList!$B$2:$B$49969)</f>
        <v>0</v>
      </c>
      <c r="D26" s="10">
        <f t="shared" si="0"/>
        <v>0</v>
      </c>
      <c r="E26" s="10">
        <f t="shared" si="1"/>
        <v>0</v>
      </c>
      <c r="F26" s="22"/>
    </row>
    <row r="27" spans="1:6" ht="18" customHeight="1" x14ac:dyDescent="0.25">
      <c r="A27" s="19"/>
      <c r="B27" s="20"/>
      <c r="C27" s="21">
        <f>SUMIF(MarkupList!$A$2:$A$49969,$A27,MarkupList!$B$2:$B$49969)</f>
        <v>0</v>
      </c>
      <c r="D27" s="10">
        <f t="shared" si="0"/>
        <v>0</v>
      </c>
      <c r="E27" s="10">
        <f t="shared" si="1"/>
        <v>0</v>
      </c>
      <c r="F27" s="22"/>
    </row>
    <row r="28" spans="1:6" ht="18" customHeight="1" x14ac:dyDescent="0.25">
      <c r="A28" s="19"/>
      <c r="B28" s="20"/>
      <c r="C28" s="21">
        <f>SUMIF(MarkupList!$A$2:$A$49969,$A28,MarkupList!$B$2:$B$49969)</f>
        <v>0</v>
      </c>
      <c r="D28" s="10">
        <f t="shared" si="0"/>
        <v>0</v>
      </c>
      <c r="E28" s="10">
        <f t="shared" si="1"/>
        <v>0</v>
      </c>
      <c r="F28" s="22"/>
    </row>
    <row r="29" spans="1:6" ht="18" customHeight="1" x14ac:dyDescent="0.25">
      <c r="A29" s="19"/>
      <c r="B29" s="20"/>
      <c r="C29" s="21">
        <f>SUMIF(MarkupList!$A$2:$A$49969,$A29,MarkupList!$B$2:$B$49969)</f>
        <v>0</v>
      </c>
      <c r="D29" s="10">
        <f t="shared" si="0"/>
        <v>0</v>
      </c>
      <c r="E29" s="10">
        <f t="shared" si="1"/>
        <v>0</v>
      </c>
      <c r="F29" s="22"/>
    </row>
    <row r="30" spans="1:6" ht="18" customHeight="1" x14ac:dyDescent="0.25">
      <c r="A30" s="19"/>
      <c r="B30" s="20"/>
      <c r="C30" s="21">
        <f>SUMIF(MarkupList!$A$2:$A$49969,$A30,MarkupList!$B$2:$B$49969)</f>
        <v>0</v>
      </c>
      <c r="D30" s="10">
        <f t="shared" si="0"/>
        <v>0</v>
      </c>
      <c r="E30" s="10">
        <f t="shared" si="1"/>
        <v>0</v>
      </c>
      <c r="F30" s="22"/>
    </row>
    <row r="31" spans="1:6" ht="18" customHeight="1" x14ac:dyDescent="0.25">
      <c r="A31" s="19"/>
      <c r="B31" s="20"/>
      <c r="C31" s="21">
        <f>SUMIF(MarkupList!$A$2:$A$49969,$A31,MarkupList!$B$2:$B$49969)</f>
        <v>0</v>
      </c>
      <c r="D31" s="10">
        <f t="shared" si="0"/>
        <v>0</v>
      </c>
      <c r="E31" s="10">
        <f t="shared" si="1"/>
        <v>0</v>
      </c>
      <c r="F31" s="22"/>
    </row>
    <row r="32" spans="1:6" ht="18" customHeight="1" x14ac:dyDescent="0.25">
      <c r="A32" s="19"/>
      <c r="B32" s="20"/>
      <c r="C32" s="21">
        <f>SUMIF(MarkupList!$A$2:$A$49969,$A32,MarkupList!$B$2:$B$49969)</f>
        <v>0</v>
      </c>
      <c r="D32" s="10">
        <f t="shared" si="0"/>
        <v>0</v>
      </c>
      <c r="E32" s="10">
        <f t="shared" si="1"/>
        <v>0</v>
      </c>
      <c r="F32" s="22"/>
    </row>
    <row r="33" spans="1:6" ht="18" customHeight="1" x14ac:dyDescent="0.25">
      <c r="A33" s="19"/>
      <c r="B33" s="20"/>
      <c r="C33" s="21">
        <f>SUMIF(MarkupList!$A$2:$A$49969,$A33,MarkupList!$B$2:$B$49969)</f>
        <v>0</v>
      </c>
      <c r="D33" s="10">
        <f t="shared" si="0"/>
        <v>0</v>
      </c>
      <c r="E33" s="10">
        <f t="shared" si="1"/>
        <v>0</v>
      </c>
      <c r="F33" s="22"/>
    </row>
    <row r="34" spans="1:6" ht="18" customHeight="1" x14ac:dyDescent="0.25">
      <c r="A34" s="19"/>
      <c r="B34" s="20"/>
      <c r="C34" s="21">
        <f>SUMIF(MarkupList!$A$2:$A$49969,$A34,MarkupList!$B$2:$B$49969)</f>
        <v>0</v>
      </c>
      <c r="D34" s="10">
        <f t="shared" si="0"/>
        <v>0</v>
      </c>
      <c r="E34" s="10">
        <f t="shared" si="1"/>
        <v>0</v>
      </c>
      <c r="F34" s="22"/>
    </row>
    <row r="35" spans="1:6" ht="18" customHeight="1" x14ac:dyDescent="0.25">
      <c r="A35" s="19"/>
      <c r="B35" s="20"/>
      <c r="C35" s="21">
        <f>SUMIF(MarkupList!$A$2:$A$49969,$A35,MarkupList!$B$2:$B$49969)</f>
        <v>0</v>
      </c>
      <c r="D35" s="10">
        <f t="shared" si="0"/>
        <v>0</v>
      </c>
      <c r="E35" s="10">
        <f t="shared" si="1"/>
        <v>0</v>
      </c>
      <c r="F35" s="22"/>
    </row>
    <row r="36" spans="1:6" ht="18" customHeight="1" x14ac:dyDescent="0.25">
      <c r="A36" s="19"/>
      <c r="B36" s="20"/>
      <c r="C36" s="21">
        <f>SUMIF(MarkupList!$A$2:$A$49969,$A36,MarkupList!$B$2:$B$49969)</f>
        <v>0</v>
      </c>
      <c r="D36" s="10">
        <f t="shared" si="0"/>
        <v>0</v>
      </c>
      <c r="E36" s="10">
        <f t="shared" si="1"/>
        <v>0</v>
      </c>
      <c r="F36" s="22"/>
    </row>
    <row r="37" spans="1:6" ht="18" customHeight="1" x14ac:dyDescent="0.25">
      <c r="A37" s="19"/>
      <c r="B37" s="20"/>
      <c r="C37" s="21">
        <f>SUMIF(MarkupList!$A$2:$A$49969,$A37,MarkupList!$B$2:$B$49969)</f>
        <v>0</v>
      </c>
      <c r="D37" s="10">
        <f t="shared" si="0"/>
        <v>0</v>
      </c>
      <c r="E37" s="10">
        <f t="shared" si="1"/>
        <v>0</v>
      </c>
      <c r="F37" s="22"/>
    </row>
    <row r="38" spans="1:6" ht="18" customHeight="1" x14ac:dyDescent="0.25">
      <c r="A38" s="19"/>
      <c r="B38" s="20"/>
      <c r="C38" s="21">
        <f>SUMIF(MarkupList!$A$2:$A$49969,$A38,MarkupList!$B$2:$B$49969)</f>
        <v>0</v>
      </c>
      <c r="D38" s="10">
        <f t="shared" si="0"/>
        <v>0</v>
      </c>
      <c r="E38" s="10">
        <f t="shared" si="1"/>
        <v>0</v>
      </c>
      <c r="F38" s="22"/>
    </row>
    <row r="39" spans="1:6" ht="18" customHeight="1" x14ac:dyDescent="0.25">
      <c r="A39" s="19"/>
      <c r="B39" s="20"/>
      <c r="C39" s="21">
        <f>SUMIF(MarkupList!$A$2:$A$49969,$A39,MarkupList!$B$2:$B$49969)</f>
        <v>0</v>
      </c>
      <c r="D39" s="10">
        <f t="shared" si="0"/>
        <v>0</v>
      </c>
      <c r="E39" s="10">
        <f t="shared" si="1"/>
        <v>0</v>
      </c>
      <c r="F39" s="22"/>
    </row>
    <row r="40" spans="1:6" ht="18" customHeight="1" x14ac:dyDescent="0.25">
      <c r="A40" s="19"/>
      <c r="B40" s="20"/>
      <c r="C40" s="21">
        <f>SUMIF(MarkupList!$A$2:$A$49969,$A40,MarkupList!$B$2:$B$49969)</f>
        <v>0</v>
      </c>
      <c r="D40" s="10">
        <f t="shared" si="0"/>
        <v>0</v>
      </c>
      <c r="E40" s="10">
        <f t="shared" si="1"/>
        <v>0</v>
      </c>
      <c r="F40" s="22"/>
    </row>
    <row r="41" spans="1:6" ht="18" customHeight="1" x14ac:dyDescent="0.25">
      <c r="A41" s="19"/>
      <c r="B41" s="20"/>
      <c r="C41" s="21">
        <f>SUMIF(MarkupList!$A$2:$A$49969,$A41,MarkupList!$B$2:$B$49969)</f>
        <v>0</v>
      </c>
      <c r="D41" s="10">
        <f t="shared" si="0"/>
        <v>0</v>
      </c>
      <c r="E41" s="10">
        <f t="shared" si="1"/>
        <v>0</v>
      </c>
      <c r="F41" s="22"/>
    </row>
    <row r="42" spans="1:6" ht="18" customHeight="1" x14ac:dyDescent="0.25">
      <c r="A42" s="19"/>
      <c r="B42" s="20"/>
      <c r="C42" s="21">
        <f>SUMIF(MarkupList!$A$2:$A$49969,$A42,MarkupList!$B$2:$B$49969)</f>
        <v>0</v>
      </c>
      <c r="D42" s="10">
        <f t="shared" si="0"/>
        <v>0</v>
      </c>
      <c r="E42" s="10">
        <f t="shared" si="1"/>
        <v>0</v>
      </c>
      <c r="F42" s="22"/>
    </row>
    <row r="43" spans="1:6" ht="18" customHeight="1" x14ac:dyDescent="0.25">
      <c r="A43" s="19"/>
      <c r="B43" s="20"/>
      <c r="C43" s="21">
        <f>SUMIF(MarkupList!$A$2:$A$49969,$A43,MarkupList!$B$2:$B$49969)</f>
        <v>0</v>
      </c>
      <c r="D43" s="10">
        <f t="shared" si="0"/>
        <v>0</v>
      </c>
      <c r="E43" s="10">
        <f t="shared" si="1"/>
        <v>0</v>
      </c>
      <c r="F43" s="22"/>
    </row>
    <row r="44" spans="1:6" ht="18" customHeight="1" x14ac:dyDescent="0.25">
      <c r="A44" s="19"/>
      <c r="B44" s="20"/>
      <c r="C44" s="21">
        <f>SUMIF(MarkupList!$A$2:$A$49969,$A44,MarkupList!$B$2:$B$49969)</f>
        <v>0</v>
      </c>
      <c r="D44" s="10">
        <f t="shared" si="0"/>
        <v>0</v>
      </c>
      <c r="E44" s="10">
        <f t="shared" si="1"/>
        <v>0</v>
      </c>
      <c r="F44" s="22"/>
    </row>
    <row r="45" spans="1:6" ht="18" customHeight="1" x14ac:dyDescent="0.25">
      <c r="A45" s="19"/>
      <c r="B45" s="20"/>
      <c r="C45" s="21">
        <f>SUMIF(MarkupList!$A$2:$A$49969,$A45,MarkupList!$B$2:$B$49969)</f>
        <v>0</v>
      </c>
      <c r="D45" s="10">
        <f t="shared" si="0"/>
        <v>0</v>
      </c>
      <c r="E45" s="10">
        <f t="shared" si="1"/>
        <v>0</v>
      </c>
      <c r="F45" s="22"/>
    </row>
    <row r="46" spans="1:6" ht="18" customHeight="1" x14ac:dyDescent="0.25">
      <c r="A46" s="19"/>
      <c r="B46" s="20"/>
      <c r="C46" s="21">
        <f>SUMIF(MarkupList!$A$2:$A$49969,$A46,MarkupList!$B$2:$B$49969)</f>
        <v>0</v>
      </c>
      <c r="D46" s="10">
        <f t="shared" si="0"/>
        <v>0</v>
      </c>
      <c r="E46" s="10">
        <f t="shared" si="1"/>
        <v>0</v>
      </c>
      <c r="F46" s="22"/>
    </row>
    <row r="47" spans="1:6" ht="18" customHeight="1" x14ac:dyDescent="0.25">
      <c r="A47" s="19"/>
      <c r="B47" s="20"/>
      <c r="C47" s="21">
        <f>SUMIF(MarkupList!$A$2:$A$49969,$A47,MarkupList!$B$2:$B$49969)</f>
        <v>0</v>
      </c>
      <c r="D47" s="10">
        <f t="shared" si="0"/>
        <v>0</v>
      </c>
      <c r="E47" s="10">
        <f t="shared" si="1"/>
        <v>0</v>
      </c>
      <c r="F47" s="22"/>
    </row>
    <row r="48" spans="1:6" ht="18" customHeight="1" x14ac:dyDescent="0.25">
      <c r="A48" s="19"/>
      <c r="B48" s="20"/>
      <c r="C48" s="21">
        <f>SUMIF(MarkupList!$A$2:$A$49969,$A48,MarkupList!$B$2:$B$49969)</f>
        <v>0</v>
      </c>
      <c r="D48" s="10">
        <f t="shared" si="0"/>
        <v>0</v>
      </c>
      <c r="E48" s="10">
        <f t="shared" si="1"/>
        <v>0</v>
      </c>
      <c r="F48" s="22"/>
    </row>
    <row r="49" spans="1:6" ht="18" customHeight="1" x14ac:dyDescent="0.25">
      <c r="A49" s="19"/>
      <c r="B49" s="20"/>
      <c r="C49" s="21">
        <f>SUMIF(MarkupList!$A$2:$A$49969,$A49,MarkupList!$B$2:$B$49969)</f>
        <v>0</v>
      </c>
      <c r="D49" s="10">
        <f t="shared" si="0"/>
        <v>0</v>
      </c>
      <c r="E49" s="10">
        <f t="shared" si="1"/>
        <v>0</v>
      </c>
      <c r="F49" s="22"/>
    </row>
    <row r="50" spans="1:6" ht="18" customHeight="1" x14ac:dyDescent="0.25">
      <c r="A50" s="19"/>
      <c r="B50" s="20"/>
      <c r="C50" s="21">
        <f>SUMIF(MarkupList!$A$2:$A$49969,$A50,MarkupList!$B$2:$B$49969)</f>
        <v>0</v>
      </c>
      <c r="D50" s="10">
        <f t="shared" si="0"/>
        <v>0</v>
      </c>
      <c r="E50" s="10">
        <f t="shared" si="1"/>
        <v>0</v>
      </c>
      <c r="F50" s="22"/>
    </row>
    <row r="51" spans="1:6" ht="18" customHeight="1" x14ac:dyDescent="0.25">
      <c r="A51" s="19"/>
      <c r="B51" s="20"/>
      <c r="C51" s="21">
        <f>SUMIF(MarkupList!$A$2:$A$49969,$A51,MarkupList!$B$2:$B$49969)</f>
        <v>0</v>
      </c>
      <c r="D51" s="10">
        <f t="shared" si="0"/>
        <v>0</v>
      </c>
      <c r="E51" s="10">
        <f t="shared" si="1"/>
        <v>0</v>
      </c>
      <c r="F51" s="22"/>
    </row>
    <row r="52" spans="1:6" ht="18" customHeight="1" x14ac:dyDescent="0.25">
      <c r="A52" s="19"/>
      <c r="B52" s="20"/>
      <c r="C52" s="21">
        <f>SUMIF(MarkupList!$A$2:$A$49969,$A52,MarkupList!$B$2:$B$49969)</f>
        <v>0</v>
      </c>
      <c r="D52" s="10">
        <f t="shared" si="0"/>
        <v>0</v>
      </c>
      <c r="E52" s="10">
        <f t="shared" si="1"/>
        <v>0</v>
      </c>
      <c r="F52" s="22"/>
    </row>
    <row r="53" spans="1:6" ht="18" customHeight="1" x14ac:dyDescent="0.25">
      <c r="A53" s="19"/>
      <c r="B53" s="20"/>
      <c r="C53" s="21">
        <f>SUMIF(MarkupList!$A$2:$A$49969,$A53,MarkupList!$B$2:$B$49969)</f>
        <v>0</v>
      </c>
      <c r="D53" s="10">
        <f t="shared" si="0"/>
        <v>0</v>
      </c>
      <c r="E53" s="10">
        <f t="shared" si="1"/>
        <v>0</v>
      </c>
      <c r="F53" s="22"/>
    </row>
    <row r="54" spans="1:6" ht="18" customHeight="1" x14ac:dyDescent="0.25">
      <c r="A54" s="19"/>
      <c r="B54" s="20"/>
      <c r="C54" s="21">
        <f>SUMIF(MarkupList!$A$2:$A$49969,$A54,MarkupList!$B$2:$B$49969)</f>
        <v>0</v>
      </c>
      <c r="D54" s="10">
        <f t="shared" si="0"/>
        <v>0</v>
      </c>
      <c r="E54" s="10">
        <f t="shared" si="1"/>
        <v>0</v>
      </c>
      <c r="F54" s="22"/>
    </row>
    <row r="55" spans="1:6" ht="18" customHeight="1" x14ac:dyDescent="0.25">
      <c r="A55" s="19"/>
      <c r="B55" s="20"/>
      <c r="C55" s="21">
        <f>SUMIF(MarkupList!$A$2:$A$49969,$A55,MarkupList!$B$2:$B$49969)</f>
        <v>0</v>
      </c>
      <c r="D55" s="10">
        <f t="shared" si="0"/>
        <v>0</v>
      </c>
      <c r="E55" s="10">
        <f t="shared" si="1"/>
        <v>0</v>
      </c>
      <c r="F55" s="22"/>
    </row>
    <row r="56" spans="1:6" ht="18" customHeight="1" x14ac:dyDescent="0.25">
      <c r="A56" s="19"/>
      <c r="B56" s="20"/>
      <c r="C56" s="21">
        <f>SUMIF(MarkupList!$A$2:$A$49969,$A56,MarkupList!$B$2:$B$49969)</f>
        <v>0</v>
      </c>
      <c r="D56" s="10">
        <f t="shared" si="0"/>
        <v>0</v>
      </c>
      <c r="E56" s="10">
        <f t="shared" si="1"/>
        <v>0</v>
      </c>
      <c r="F56" s="22"/>
    </row>
    <row r="57" spans="1:6" ht="18" customHeight="1" x14ac:dyDescent="0.25">
      <c r="A57" s="19"/>
      <c r="B57" s="20"/>
      <c r="C57" s="21">
        <f>SUMIF(MarkupList!$A$2:$A$49969,$A57,MarkupList!$B$2:$B$49969)</f>
        <v>0</v>
      </c>
      <c r="D57" s="10">
        <f t="shared" si="0"/>
        <v>0</v>
      </c>
      <c r="E57" s="10">
        <f t="shared" si="1"/>
        <v>0</v>
      </c>
      <c r="F57" s="22"/>
    </row>
    <row r="58" spans="1:6" ht="18" customHeight="1" x14ac:dyDescent="0.25">
      <c r="A58" s="19"/>
      <c r="B58" s="20"/>
      <c r="C58" s="21">
        <f>SUMIF(MarkupList!$A$2:$A$49969,$A58,MarkupList!$B$2:$B$49969)</f>
        <v>0</v>
      </c>
      <c r="D58" s="10">
        <f t="shared" si="0"/>
        <v>0</v>
      </c>
      <c r="E58" s="10">
        <f t="shared" si="1"/>
        <v>0</v>
      </c>
      <c r="F58" s="22"/>
    </row>
    <row r="59" spans="1:6" ht="18" customHeight="1" x14ac:dyDescent="0.25">
      <c r="A59" s="19"/>
      <c r="B59" s="20"/>
      <c r="C59" s="21">
        <f>SUMIF(MarkupList!$A$2:$A$49969,$A59,MarkupList!$B$2:$B$49969)</f>
        <v>0</v>
      </c>
      <c r="D59" s="10">
        <f t="shared" si="0"/>
        <v>0</v>
      </c>
      <c r="E59" s="10">
        <f t="shared" si="1"/>
        <v>0</v>
      </c>
      <c r="F59" s="22"/>
    </row>
    <row r="60" spans="1:6" ht="18" customHeight="1" x14ac:dyDescent="0.25">
      <c r="A60" s="19"/>
      <c r="B60" s="20"/>
      <c r="C60" s="21">
        <f>SUMIF(MarkupList!$A$2:$A$49969,$A60,MarkupList!$B$2:$B$49969)</f>
        <v>0</v>
      </c>
      <c r="D60" s="10">
        <f t="shared" si="0"/>
        <v>0</v>
      </c>
      <c r="E60" s="10">
        <f t="shared" si="1"/>
        <v>0</v>
      </c>
      <c r="F60" s="22"/>
    </row>
    <row r="61" spans="1:6" ht="18" customHeight="1" x14ac:dyDescent="0.25">
      <c r="A61" s="19"/>
      <c r="B61" s="20"/>
      <c r="C61" s="21">
        <f>SUMIF(MarkupList!$A$2:$A$49969,$A61,MarkupList!$B$2:$B$49969)</f>
        <v>0</v>
      </c>
      <c r="D61" s="10">
        <f t="shared" si="0"/>
        <v>0</v>
      </c>
      <c r="E61" s="10">
        <f t="shared" si="1"/>
        <v>0</v>
      </c>
      <c r="F61" s="22"/>
    </row>
    <row r="62" spans="1:6" ht="18" customHeight="1" x14ac:dyDescent="0.25">
      <c r="A62" s="19"/>
      <c r="B62" s="20"/>
      <c r="C62" s="21">
        <f>SUMIF(MarkupList!$A$2:$A$49969,$A62,MarkupList!$B$2:$B$49969)</f>
        <v>0</v>
      </c>
      <c r="D62" s="10">
        <f t="shared" si="0"/>
        <v>0</v>
      </c>
      <c r="E62" s="10">
        <f t="shared" si="1"/>
        <v>0</v>
      </c>
      <c r="F62" s="22"/>
    </row>
    <row r="63" spans="1:6" ht="18" customHeight="1" x14ac:dyDescent="0.25">
      <c r="A63" s="19"/>
      <c r="B63" s="20"/>
      <c r="C63" s="21">
        <f>SUMIF(MarkupList!$A$2:$A$49969,$A63,MarkupList!$B$2:$B$49969)</f>
        <v>0</v>
      </c>
      <c r="D63" s="10">
        <f t="shared" si="0"/>
        <v>0</v>
      </c>
      <c r="E63" s="10">
        <f t="shared" si="1"/>
        <v>0</v>
      </c>
      <c r="F63" s="22"/>
    </row>
    <row r="64" spans="1:6" ht="18" customHeight="1" x14ac:dyDescent="0.25">
      <c r="A64" s="19"/>
      <c r="B64" s="20"/>
      <c r="C64" s="21">
        <f>SUMIF(MarkupList!$A$2:$A$49969,$A64,MarkupList!$B$2:$B$49969)</f>
        <v>0</v>
      </c>
      <c r="D64" s="10">
        <f t="shared" si="0"/>
        <v>0</v>
      </c>
      <c r="E64" s="10">
        <f t="shared" si="1"/>
        <v>0</v>
      </c>
      <c r="F64" s="22"/>
    </row>
    <row r="65" spans="1:6" ht="18" customHeight="1" x14ac:dyDescent="0.25">
      <c r="A65" s="19"/>
      <c r="B65" s="20"/>
      <c r="C65" s="21">
        <f>SUMIF(MarkupList!$A$2:$A$49969,$A65,MarkupList!$B$2:$B$49969)</f>
        <v>0</v>
      </c>
      <c r="D65" s="10">
        <f t="shared" si="0"/>
        <v>0</v>
      </c>
      <c r="E65" s="10">
        <f t="shared" si="1"/>
        <v>0</v>
      </c>
      <c r="F65" s="22"/>
    </row>
    <row r="66" spans="1:6" ht="18" customHeight="1" x14ac:dyDescent="0.25">
      <c r="A66" s="19"/>
      <c r="B66" s="20"/>
      <c r="C66" s="21">
        <f>SUMIF(MarkupList!$A$2:$A$49969,$A66,MarkupList!$B$2:$B$49969)</f>
        <v>0</v>
      </c>
      <c r="D66" s="10">
        <f t="shared" si="0"/>
        <v>0</v>
      </c>
      <c r="E66" s="10">
        <f t="shared" si="1"/>
        <v>0</v>
      </c>
      <c r="F66" s="22"/>
    </row>
    <row r="67" spans="1:6" ht="18" customHeight="1" x14ac:dyDescent="0.25">
      <c r="A67" s="19"/>
      <c r="B67" s="20"/>
      <c r="C67" s="21">
        <f>SUMIF(MarkupList!$A$2:$A$49969,$A67,MarkupList!$B$2:$B$49969)</f>
        <v>0</v>
      </c>
      <c r="D67" s="10">
        <f t="shared" si="0"/>
        <v>0</v>
      </c>
      <c r="E67" s="10">
        <f t="shared" si="1"/>
        <v>0</v>
      </c>
      <c r="F67" s="22"/>
    </row>
    <row r="68" spans="1:6" ht="18" customHeight="1" x14ac:dyDescent="0.25">
      <c r="A68" s="19"/>
      <c r="B68" s="20"/>
      <c r="C68" s="21">
        <f>SUMIF(MarkupList!$A$2:$A$49969,$A68,MarkupList!$B$2:$B$49969)</f>
        <v>0</v>
      </c>
      <c r="D68" s="10">
        <f t="shared" si="0"/>
        <v>0</v>
      </c>
      <c r="E68" s="10">
        <f t="shared" si="1"/>
        <v>0</v>
      </c>
      <c r="F68" s="22"/>
    </row>
    <row r="69" spans="1:6" ht="18" customHeight="1" x14ac:dyDescent="0.25">
      <c r="A69" s="19"/>
      <c r="B69" s="20"/>
      <c r="C69" s="21">
        <f>SUMIF(MarkupList!$A$2:$A$49969,$A69,MarkupList!$B$2:$B$49969)</f>
        <v>0</v>
      </c>
      <c r="D69" s="10">
        <f t="shared" si="0"/>
        <v>0</v>
      </c>
      <c r="E69" s="10">
        <f t="shared" si="1"/>
        <v>0</v>
      </c>
      <c r="F69" s="22"/>
    </row>
    <row r="70" spans="1:6" ht="18" customHeight="1" x14ac:dyDescent="0.25">
      <c r="A70" s="16"/>
      <c r="B70" s="53"/>
      <c r="C70" s="17"/>
      <c r="D70" s="25"/>
      <c r="E70" s="53"/>
      <c r="F70" s="53"/>
    </row>
    <row r="71" spans="1:6" ht="18" customHeight="1" x14ac:dyDescent="0.25">
      <c r="A71" s="16"/>
      <c r="B71" s="53"/>
      <c r="C71" s="17"/>
      <c r="D71" s="25"/>
      <c r="E71" s="53"/>
      <c r="F71" s="53"/>
    </row>
    <row r="72" spans="1:6" ht="18" customHeight="1" x14ac:dyDescent="0.25">
      <c r="A72" s="16"/>
      <c r="B72" s="53"/>
      <c r="C72" s="17"/>
      <c r="D72" s="25"/>
      <c r="E72" s="53"/>
      <c r="F72" s="53"/>
    </row>
    <row r="73" spans="1:6" ht="18" customHeight="1" x14ac:dyDescent="0.25">
      <c r="A73" s="16"/>
      <c r="B73" s="53"/>
      <c r="C73" s="17"/>
      <c r="D73" s="25"/>
      <c r="E73" s="53"/>
      <c r="F73" s="53"/>
    </row>
    <row r="74" spans="1:6" ht="18" customHeight="1" x14ac:dyDescent="0.25">
      <c r="A74" s="16"/>
      <c r="B74" s="53"/>
      <c r="C74" s="17"/>
      <c r="D74" s="25"/>
      <c r="E74" s="53"/>
      <c r="F74" s="53"/>
    </row>
    <row r="75" spans="1:6" ht="18" customHeight="1" x14ac:dyDescent="0.25">
      <c r="A75" s="16"/>
      <c r="B75" s="53"/>
      <c r="C75" s="17"/>
      <c r="D75" s="25"/>
      <c r="E75" s="53"/>
      <c r="F75" s="53"/>
    </row>
    <row r="76" spans="1:6" ht="18" customHeight="1" x14ac:dyDescent="0.25">
      <c r="A76" s="16"/>
      <c r="B76" s="53"/>
      <c r="C76" s="17"/>
      <c r="D76" s="25"/>
      <c r="E76" s="53"/>
      <c r="F76" s="53"/>
    </row>
    <row r="77" spans="1:6" ht="18" customHeight="1" x14ac:dyDescent="0.25">
      <c r="A77" s="16"/>
      <c r="B77" s="53"/>
      <c r="C77" s="17"/>
      <c r="D77" s="25"/>
      <c r="E77" s="53"/>
      <c r="F77" s="53"/>
    </row>
    <row r="78" spans="1:6" ht="18" customHeight="1" x14ac:dyDescent="0.25">
      <c r="A78" s="16"/>
      <c r="B78" s="53"/>
      <c r="C78" s="17"/>
      <c r="D78" s="25"/>
      <c r="E78" s="53"/>
      <c r="F78" s="53"/>
    </row>
    <row r="79" spans="1:6" ht="18" customHeight="1" x14ac:dyDescent="0.25">
      <c r="A79" s="16"/>
      <c r="B79" s="53"/>
      <c r="C79" s="17"/>
      <c r="D79" s="25"/>
      <c r="E79" s="53"/>
      <c r="F79" s="53"/>
    </row>
    <row r="80" spans="1:6" ht="18" customHeight="1" x14ac:dyDescent="0.25">
      <c r="A80" s="16"/>
      <c r="B80" s="53"/>
      <c r="C80" s="17"/>
      <c r="D80" s="25"/>
      <c r="E80" s="53"/>
      <c r="F80" s="53"/>
    </row>
    <row r="81" spans="1:4" ht="18" customHeight="1" x14ac:dyDescent="0.25">
      <c r="A81" s="16"/>
      <c r="B81" s="53"/>
      <c r="C81" s="17"/>
      <c r="D81" s="25"/>
    </row>
    <row r="82" spans="1:4" ht="18" customHeight="1" x14ac:dyDescent="0.25">
      <c r="A82" s="16"/>
      <c r="B82" s="53"/>
      <c r="C82" s="17"/>
      <c r="D82" s="25"/>
    </row>
    <row r="83" spans="1:4" ht="18" customHeight="1" x14ac:dyDescent="0.25">
      <c r="A83" s="16"/>
      <c r="B83" s="53"/>
      <c r="C83" s="17"/>
      <c r="D83" s="25"/>
    </row>
    <row r="84" spans="1:4" ht="18" customHeight="1" x14ac:dyDescent="0.25">
      <c r="A84" s="16"/>
      <c r="B84" s="53"/>
      <c r="C84" s="17"/>
      <c r="D84" s="25"/>
    </row>
    <row r="85" spans="1:4" ht="18" customHeight="1" x14ac:dyDescent="0.25">
      <c r="A85" s="16"/>
      <c r="B85" s="53"/>
      <c r="C85" s="17"/>
      <c r="D85" s="25"/>
    </row>
    <row r="86" spans="1:4" ht="18" customHeight="1" x14ac:dyDescent="0.25">
      <c r="A86" s="16"/>
      <c r="B86" s="53"/>
      <c r="C86" s="17"/>
      <c r="D86" s="25"/>
    </row>
    <row r="87" spans="1:4" ht="18" customHeight="1" x14ac:dyDescent="0.25">
      <c r="A87" s="16"/>
      <c r="B87" s="53"/>
      <c r="C87" s="17"/>
      <c r="D87" s="25"/>
    </row>
    <row r="88" spans="1:4" ht="18" customHeight="1" x14ac:dyDescent="0.25">
      <c r="A88" s="16"/>
      <c r="B88" s="53"/>
      <c r="C88" s="17"/>
      <c r="D88" s="25"/>
    </row>
    <row r="89" spans="1:4" ht="18" customHeight="1" x14ac:dyDescent="0.25">
      <c r="A89" s="16"/>
      <c r="B89" s="53"/>
      <c r="C89" s="17"/>
      <c r="D89" s="25"/>
    </row>
    <row r="90" spans="1:4" ht="18" customHeight="1" x14ac:dyDescent="0.25">
      <c r="A90" s="16"/>
      <c r="B90" s="53"/>
      <c r="C90" s="17"/>
      <c r="D90" s="25"/>
    </row>
    <row r="91" spans="1:4" ht="18" customHeight="1" x14ac:dyDescent="0.25">
      <c r="A91" s="16"/>
      <c r="B91" s="53"/>
      <c r="C91" s="17"/>
      <c r="D91" s="25"/>
    </row>
    <row r="92" spans="1:4" ht="18" customHeight="1" x14ac:dyDescent="0.25">
      <c r="A92" s="16"/>
      <c r="B92" s="53"/>
      <c r="C92" s="17"/>
      <c r="D92" s="25"/>
    </row>
    <row r="93" spans="1:4" ht="18" customHeight="1" x14ac:dyDescent="0.25">
      <c r="A93" s="16"/>
      <c r="B93" s="53"/>
      <c r="C93" s="17"/>
      <c r="D93" s="25"/>
    </row>
    <row r="94" spans="1:4" ht="18" customHeight="1" x14ac:dyDescent="0.25">
      <c r="A94" s="16"/>
      <c r="B94" s="53"/>
      <c r="C94" s="17"/>
      <c r="D94" s="25"/>
    </row>
    <row r="95" spans="1:4" ht="18" customHeight="1" x14ac:dyDescent="0.25">
      <c r="A95" s="16"/>
      <c r="B95" s="53"/>
      <c r="C95" s="17"/>
      <c r="D95" s="25"/>
    </row>
    <row r="96" spans="1:4" ht="18" customHeight="1" x14ac:dyDescent="0.25">
      <c r="A96" s="16"/>
      <c r="B96" s="53"/>
      <c r="C96" s="17"/>
      <c r="D96" s="25"/>
    </row>
    <row r="97" spans="1:4" ht="18" customHeight="1" x14ac:dyDescent="0.25">
      <c r="A97" s="16"/>
      <c r="B97" s="53"/>
      <c r="C97" s="17"/>
      <c r="D97" s="25"/>
    </row>
    <row r="98" spans="1:4" ht="18" customHeight="1" x14ac:dyDescent="0.25">
      <c r="A98" s="16"/>
      <c r="B98" s="53"/>
      <c r="C98" s="17"/>
      <c r="D98" s="25"/>
    </row>
    <row r="99" spans="1:4" ht="18" customHeight="1" x14ac:dyDescent="0.25">
      <c r="A99" s="16"/>
      <c r="B99" s="53"/>
      <c r="C99" s="17"/>
      <c r="D99" s="25"/>
    </row>
    <row r="100" spans="1:4" ht="18" customHeight="1" x14ac:dyDescent="0.25">
      <c r="A100" s="16"/>
      <c r="B100" s="53"/>
      <c r="C100" s="17"/>
      <c r="D100" s="25"/>
    </row>
    <row r="101" spans="1:4" ht="18" customHeight="1" x14ac:dyDescent="0.25">
      <c r="A101" s="16"/>
      <c r="B101" s="53"/>
      <c r="C101" s="17"/>
      <c r="D101" s="25"/>
    </row>
    <row r="102" spans="1:4" ht="18" customHeight="1" x14ac:dyDescent="0.25">
      <c r="A102" s="16"/>
      <c r="B102" s="53"/>
      <c r="C102" s="17"/>
      <c r="D102" s="25"/>
    </row>
    <row r="103" spans="1:4" ht="18" customHeight="1" x14ac:dyDescent="0.25">
      <c r="A103" s="16"/>
      <c r="B103" s="53"/>
      <c r="C103" s="17"/>
      <c r="D103" s="25"/>
    </row>
    <row r="104" spans="1:4" ht="18" customHeight="1" x14ac:dyDescent="0.25">
      <c r="A104" s="16"/>
      <c r="B104" s="53"/>
      <c r="C104" s="17"/>
      <c r="D104" s="25"/>
    </row>
    <row r="105" spans="1:4" ht="18" customHeight="1" x14ac:dyDescent="0.25">
      <c r="A105" s="16"/>
      <c r="B105" s="53"/>
      <c r="C105" s="17"/>
      <c r="D105" s="25"/>
    </row>
    <row r="106" spans="1:4" ht="18" customHeight="1" x14ac:dyDescent="0.25">
      <c r="A106" s="16"/>
      <c r="B106" s="53"/>
      <c r="C106" s="17"/>
      <c r="D106" s="25"/>
    </row>
    <row r="107" spans="1:4" ht="18" customHeight="1" x14ac:dyDescent="0.25">
      <c r="A107" s="16"/>
      <c r="B107" s="53"/>
      <c r="C107" s="17"/>
      <c r="D107" s="25"/>
    </row>
    <row r="108" spans="1:4" ht="18" customHeight="1" x14ac:dyDescent="0.25">
      <c r="A108" s="16"/>
      <c r="B108" s="53"/>
      <c r="C108" s="17"/>
      <c r="D108" s="25"/>
    </row>
    <row r="109" spans="1:4" ht="18" customHeight="1" x14ac:dyDescent="0.25">
      <c r="A109" s="16"/>
      <c r="B109" s="53"/>
      <c r="C109" s="17"/>
      <c r="D109" s="25"/>
    </row>
    <row r="110" spans="1:4" ht="18" customHeight="1" x14ac:dyDescent="0.25">
      <c r="A110" s="16"/>
      <c r="B110" s="53"/>
      <c r="C110" s="17"/>
      <c r="D110" s="25"/>
    </row>
    <row r="111" spans="1:4" ht="18" customHeight="1" x14ac:dyDescent="0.25">
      <c r="A111" s="16"/>
      <c r="B111" s="53"/>
      <c r="C111" s="17"/>
      <c r="D111" s="25"/>
    </row>
    <row r="112" spans="1:4" ht="18" customHeight="1" x14ac:dyDescent="0.25">
      <c r="A112" s="16"/>
      <c r="B112" s="53"/>
      <c r="C112" s="17"/>
      <c r="D112" s="25"/>
    </row>
    <row r="113" spans="1:4" ht="18" customHeight="1" x14ac:dyDescent="0.25">
      <c r="A113" s="16"/>
      <c r="B113" s="53"/>
      <c r="C113" s="17"/>
      <c r="D113" s="25"/>
    </row>
    <row r="114" spans="1:4" ht="18" customHeight="1" x14ac:dyDescent="0.25">
      <c r="A114" s="16"/>
      <c r="B114" s="53"/>
      <c r="C114" s="17"/>
      <c r="D114" s="25"/>
    </row>
    <row r="115" spans="1:4" ht="18" customHeight="1" x14ac:dyDescent="0.25">
      <c r="A115" s="16"/>
      <c r="B115" s="53"/>
      <c r="C115" s="17"/>
      <c r="D115" s="25"/>
    </row>
    <row r="116" spans="1:4" ht="18" customHeight="1" x14ac:dyDescent="0.25">
      <c r="A116" s="16"/>
      <c r="B116" s="53"/>
      <c r="C116" s="17"/>
      <c r="D116" s="25"/>
    </row>
    <row r="117" spans="1:4" ht="18" customHeight="1" x14ac:dyDescent="0.25">
      <c r="A117" s="16"/>
      <c r="B117" s="53"/>
      <c r="C117" s="17"/>
      <c r="D117" s="25"/>
    </row>
    <row r="118" spans="1:4" ht="18" customHeight="1" x14ac:dyDescent="0.25">
      <c r="A118" s="16"/>
      <c r="B118" s="53"/>
      <c r="C118" s="17"/>
      <c r="D118" s="25"/>
    </row>
    <row r="119" spans="1:4" ht="18" customHeight="1" x14ac:dyDescent="0.25">
      <c r="A119" s="16"/>
      <c r="B119" s="53"/>
      <c r="C119" s="17"/>
      <c r="D119" s="25"/>
    </row>
    <row r="120" spans="1:4" ht="18" customHeight="1" x14ac:dyDescent="0.25">
      <c r="A120" s="16"/>
      <c r="B120" s="53"/>
      <c r="C120" s="17"/>
      <c r="D120" s="25"/>
    </row>
    <row r="121" spans="1:4" ht="18" customHeight="1" x14ac:dyDescent="0.25">
      <c r="A121" s="16"/>
      <c r="B121" s="53"/>
      <c r="C121" s="17"/>
      <c r="D121" s="25"/>
    </row>
    <row r="122" spans="1:4" ht="18" customHeight="1" x14ac:dyDescent="0.25">
      <c r="A122" s="16"/>
      <c r="B122" s="53"/>
      <c r="C122" s="17"/>
      <c r="D122" s="25"/>
    </row>
    <row r="123" spans="1:4" ht="18" customHeight="1" x14ac:dyDescent="0.25">
      <c r="A123" s="16"/>
      <c r="B123" s="53"/>
      <c r="C123" s="17"/>
      <c r="D123" s="25"/>
    </row>
    <row r="124" spans="1:4" ht="18" customHeight="1" x14ac:dyDescent="0.25">
      <c r="A124" s="16"/>
      <c r="B124" s="53"/>
      <c r="C124" s="17"/>
      <c r="D124" s="25"/>
    </row>
    <row r="125" spans="1:4" ht="18" customHeight="1" x14ac:dyDescent="0.25">
      <c r="A125" s="16"/>
      <c r="B125" s="53"/>
      <c r="C125" s="17"/>
      <c r="D125" s="25"/>
    </row>
    <row r="126" spans="1:4" ht="18" customHeight="1" x14ac:dyDescent="0.25">
      <c r="A126" s="16"/>
      <c r="B126" s="53"/>
      <c r="C126" s="17"/>
      <c r="D126" s="25"/>
    </row>
    <row r="127" spans="1:4" ht="18" customHeight="1" x14ac:dyDescent="0.25">
      <c r="A127" s="16"/>
      <c r="B127" s="53"/>
      <c r="C127" s="17"/>
      <c r="D127" s="25"/>
    </row>
    <row r="128" spans="1:4" ht="18" customHeight="1" x14ac:dyDescent="0.25">
      <c r="A128" s="16"/>
      <c r="B128" s="53"/>
      <c r="C128" s="17"/>
      <c r="D128" s="25"/>
    </row>
    <row r="129" spans="1:4" ht="18" customHeight="1" x14ac:dyDescent="0.25">
      <c r="A129" s="16"/>
      <c r="B129" s="53"/>
      <c r="C129" s="17"/>
      <c r="D129" s="25"/>
    </row>
    <row r="130" spans="1:4" ht="18" customHeight="1" x14ac:dyDescent="0.25">
      <c r="A130" s="16"/>
      <c r="B130" s="53"/>
      <c r="C130" s="17"/>
      <c r="D130" s="25"/>
    </row>
    <row r="131" spans="1:4" ht="18" customHeight="1" x14ac:dyDescent="0.25">
      <c r="A131" s="16"/>
      <c r="B131" s="53"/>
      <c r="C131" s="17"/>
      <c r="D131" s="25"/>
    </row>
    <row r="132" spans="1:4" ht="18" customHeight="1" x14ac:dyDescent="0.25">
      <c r="A132" s="16"/>
      <c r="B132" s="53"/>
      <c r="C132" s="17"/>
      <c r="D132" s="25"/>
    </row>
    <row r="133" spans="1:4" ht="18" customHeight="1" x14ac:dyDescent="0.25">
      <c r="A133" s="16"/>
      <c r="B133" s="53"/>
      <c r="C133" s="17"/>
      <c r="D133" s="25"/>
    </row>
    <row r="134" spans="1:4" ht="18" customHeight="1" x14ac:dyDescent="0.25">
      <c r="A134" s="16"/>
      <c r="B134" s="53"/>
      <c r="C134" s="17"/>
      <c r="D134" s="25"/>
    </row>
    <row r="135" spans="1:4" ht="18" customHeight="1" x14ac:dyDescent="0.25">
      <c r="A135" s="16"/>
      <c r="B135" s="53"/>
      <c r="C135" s="17"/>
      <c r="D135" s="25"/>
    </row>
    <row r="136" spans="1:4" ht="18" customHeight="1" x14ac:dyDescent="0.25">
      <c r="A136" s="16"/>
      <c r="B136" s="53"/>
      <c r="C136" s="17"/>
      <c r="D136" s="25"/>
    </row>
    <row r="137" spans="1:4" ht="18" customHeight="1" x14ac:dyDescent="0.25">
      <c r="A137" s="16"/>
      <c r="B137" s="53"/>
      <c r="C137" s="17"/>
      <c r="D137" s="25"/>
    </row>
    <row r="138" spans="1:4" ht="18" customHeight="1" x14ac:dyDescent="0.25">
      <c r="A138" s="16"/>
      <c r="B138" s="53"/>
      <c r="C138" s="17"/>
      <c r="D138" s="25"/>
    </row>
    <row r="139" spans="1:4" ht="18" customHeight="1" x14ac:dyDescent="0.25">
      <c r="A139" s="16"/>
      <c r="B139" s="53"/>
      <c r="C139" s="17"/>
      <c r="D139" s="25"/>
    </row>
    <row r="140" spans="1:4" ht="18" customHeight="1" x14ac:dyDescent="0.25">
      <c r="A140" s="16"/>
      <c r="B140" s="53"/>
      <c r="C140" s="17"/>
      <c r="D140" s="25"/>
    </row>
    <row r="141" spans="1:4" ht="18" customHeight="1" x14ac:dyDescent="0.25">
      <c r="A141" s="16"/>
      <c r="B141" s="53"/>
      <c r="C141" s="17"/>
      <c r="D141" s="25"/>
    </row>
    <row r="142" spans="1:4" ht="18" customHeight="1" x14ac:dyDescent="0.25">
      <c r="A142" s="16"/>
      <c r="B142" s="53"/>
      <c r="C142" s="17"/>
      <c r="D142" s="25"/>
    </row>
    <row r="143" spans="1:4" ht="18" customHeight="1" x14ac:dyDescent="0.25">
      <c r="A143" s="16"/>
      <c r="B143" s="53"/>
      <c r="C143" s="17"/>
      <c r="D143" s="25"/>
    </row>
    <row r="144" spans="1:4" ht="18" customHeight="1" x14ac:dyDescent="0.25">
      <c r="A144" s="16"/>
      <c r="B144" s="53"/>
      <c r="C144" s="17"/>
      <c r="D144" s="25"/>
    </row>
    <row r="145" spans="1:4" ht="18" customHeight="1" x14ac:dyDescent="0.25">
      <c r="A145" s="16"/>
      <c r="B145" s="53"/>
      <c r="C145" s="17"/>
      <c r="D145" s="25"/>
    </row>
    <row r="146" spans="1:4" ht="18" customHeight="1" x14ac:dyDescent="0.25">
      <c r="A146" s="16"/>
      <c r="B146" s="53"/>
      <c r="C146" s="17"/>
      <c r="D146" s="25"/>
    </row>
    <row r="147" spans="1:4" ht="18" customHeight="1" x14ac:dyDescent="0.25">
      <c r="A147" s="16"/>
      <c r="B147" s="53"/>
      <c r="C147" s="17"/>
      <c r="D147" s="25"/>
    </row>
    <row r="148" spans="1:4" ht="18" customHeight="1" x14ac:dyDescent="0.25">
      <c r="A148" s="16"/>
      <c r="B148" s="53"/>
      <c r="C148" s="17"/>
      <c r="D148" s="25"/>
    </row>
    <row r="149" spans="1:4" ht="18" customHeight="1" x14ac:dyDescent="0.25">
      <c r="A149" s="16"/>
      <c r="B149" s="53"/>
      <c r="C149" s="17"/>
      <c r="D149" s="25"/>
    </row>
    <row r="150" spans="1:4" ht="18" customHeight="1" x14ac:dyDescent="0.25">
      <c r="A150" s="16"/>
      <c r="B150" s="53"/>
      <c r="C150" s="17"/>
      <c r="D150" s="25"/>
    </row>
    <row r="151" spans="1:4" ht="18" customHeight="1" x14ac:dyDescent="0.25">
      <c r="A151" s="16"/>
      <c r="B151" s="53"/>
      <c r="C151" s="17"/>
      <c r="D151" s="25"/>
    </row>
    <row r="152" spans="1:4" ht="18" customHeight="1" x14ac:dyDescent="0.25">
      <c r="A152" s="16"/>
      <c r="B152" s="53"/>
      <c r="C152" s="17"/>
      <c r="D152" s="25"/>
    </row>
    <row r="153" spans="1:4" ht="18" customHeight="1" x14ac:dyDescent="0.25">
      <c r="A153" s="16"/>
      <c r="B153" s="53"/>
      <c r="C153" s="17"/>
      <c r="D153" s="25"/>
    </row>
    <row r="154" spans="1:4" ht="18" customHeight="1" x14ac:dyDescent="0.25">
      <c r="A154" s="16"/>
      <c r="B154" s="53"/>
      <c r="C154" s="17"/>
      <c r="D154" s="25"/>
    </row>
    <row r="155" spans="1:4" ht="18" customHeight="1" x14ac:dyDescent="0.25">
      <c r="A155" s="16"/>
      <c r="B155" s="53"/>
      <c r="C155" s="17"/>
      <c r="D155" s="25"/>
    </row>
    <row r="156" spans="1:4" ht="18" customHeight="1" x14ac:dyDescent="0.25">
      <c r="A156" s="16"/>
      <c r="B156" s="53"/>
      <c r="C156" s="17"/>
      <c r="D156" s="25"/>
    </row>
    <row r="157" spans="1:4" ht="18" customHeight="1" x14ac:dyDescent="0.25">
      <c r="A157" s="16"/>
      <c r="B157" s="53"/>
      <c r="C157" s="17"/>
      <c r="D157" s="25"/>
    </row>
    <row r="158" spans="1:4" ht="18" customHeight="1" x14ac:dyDescent="0.25">
      <c r="A158" s="16"/>
      <c r="B158" s="53"/>
      <c r="C158" s="17"/>
      <c r="D158" s="25"/>
    </row>
    <row r="159" spans="1:4" ht="18" customHeight="1" x14ac:dyDescent="0.25">
      <c r="A159" s="16"/>
      <c r="B159" s="53"/>
      <c r="C159" s="17"/>
      <c r="D159" s="25"/>
    </row>
    <row r="160" spans="1:4" ht="18" customHeight="1" x14ac:dyDescent="0.25">
      <c r="A160" s="16"/>
      <c r="B160" s="53"/>
      <c r="C160" s="17"/>
      <c r="D160" s="25"/>
    </row>
    <row r="161" spans="1:4" ht="18" customHeight="1" x14ac:dyDescent="0.25">
      <c r="A161" s="16"/>
      <c r="B161" s="53"/>
      <c r="C161" s="17"/>
      <c r="D161" s="25"/>
    </row>
    <row r="162" spans="1:4" ht="18" customHeight="1" x14ac:dyDescent="0.25">
      <c r="A162" s="16"/>
      <c r="B162" s="53"/>
      <c r="C162" s="17"/>
      <c r="D162" s="25"/>
    </row>
    <row r="163" spans="1:4" ht="18" customHeight="1" x14ac:dyDescent="0.25">
      <c r="A163" s="16"/>
      <c r="B163" s="53"/>
      <c r="C163" s="17"/>
      <c r="D163" s="25"/>
    </row>
    <row r="164" spans="1:4" ht="18" customHeight="1" x14ac:dyDescent="0.25">
      <c r="A164" s="16"/>
      <c r="B164" s="53"/>
      <c r="C164" s="17"/>
      <c r="D164" s="25"/>
    </row>
    <row r="165" spans="1:4" ht="18" customHeight="1" x14ac:dyDescent="0.25">
      <c r="A165" s="16"/>
      <c r="B165" s="53"/>
      <c r="C165" s="17"/>
      <c r="D165" s="25"/>
    </row>
    <row r="166" spans="1:4" ht="18" customHeight="1" x14ac:dyDescent="0.25">
      <c r="A166" s="16"/>
      <c r="B166" s="53"/>
      <c r="C166" s="17"/>
      <c r="D166" s="25"/>
    </row>
    <row r="167" spans="1:4" ht="18" customHeight="1" x14ac:dyDescent="0.25">
      <c r="A167" s="16"/>
      <c r="B167" s="53"/>
      <c r="C167" s="17"/>
      <c r="D167" s="25"/>
    </row>
    <row r="168" spans="1:4" ht="18" customHeight="1" x14ac:dyDescent="0.25">
      <c r="A168" s="16"/>
      <c r="B168" s="53"/>
      <c r="C168" s="17"/>
      <c r="D168" s="25"/>
    </row>
    <row r="169" spans="1:4" ht="18" customHeight="1" x14ac:dyDescent="0.25">
      <c r="A169" s="16"/>
      <c r="B169" s="53"/>
      <c r="C169" s="17"/>
      <c r="D169" s="25"/>
    </row>
    <row r="170" spans="1:4" ht="18" customHeight="1" x14ac:dyDescent="0.25">
      <c r="A170" s="16"/>
      <c r="B170" s="53"/>
      <c r="C170" s="17"/>
      <c r="D170" s="25"/>
    </row>
    <row r="171" spans="1:4" ht="18" customHeight="1" x14ac:dyDescent="0.25">
      <c r="A171" s="16"/>
      <c r="B171" s="53"/>
      <c r="C171" s="17"/>
      <c r="D171" s="25"/>
    </row>
    <row r="172" spans="1:4" ht="18" customHeight="1" x14ac:dyDescent="0.25">
      <c r="A172" s="16"/>
      <c r="B172" s="53"/>
      <c r="C172" s="17"/>
      <c r="D172" s="25"/>
    </row>
    <row r="173" spans="1:4" ht="18" customHeight="1" x14ac:dyDescent="0.25">
      <c r="A173" s="16"/>
      <c r="B173" s="53"/>
      <c r="C173" s="17"/>
      <c r="D173" s="25"/>
    </row>
    <row r="174" spans="1:4" ht="18" customHeight="1" x14ac:dyDescent="0.25">
      <c r="A174" s="16"/>
      <c r="B174" s="53"/>
      <c r="C174" s="17"/>
      <c r="D174" s="25"/>
    </row>
    <row r="175" spans="1:4" ht="18" customHeight="1" x14ac:dyDescent="0.25">
      <c r="A175" s="16"/>
      <c r="B175" s="53"/>
      <c r="C175" s="17"/>
      <c r="D175" s="25"/>
    </row>
    <row r="176" spans="1:4" ht="18" customHeight="1" x14ac:dyDescent="0.25">
      <c r="A176" s="16"/>
      <c r="B176" s="53"/>
      <c r="C176" s="17"/>
      <c r="D176" s="25"/>
    </row>
    <row r="177" spans="1:4" ht="18" customHeight="1" x14ac:dyDescent="0.25">
      <c r="A177" s="16"/>
      <c r="B177" s="53"/>
      <c r="C177" s="17"/>
      <c r="D177" s="25"/>
    </row>
    <row r="178" spans="1:4" ht="18" customHeight="1" x14ac:dyDescent="0.25">
      <c r="A178" s="16"/>
      <c r="B178" s="53"/>
      <c r="C178" s="17"/>
      <c r="D178" s="25"/>
    </row>
    <row r="179" spans="1:4" ht="18" customHeight="1" x14ac:dyDescent="0.25">
      <c r="A179" s="16"/>
      <c r="B179" s="53"/>
      <c r="C179" s="17"/>
      <c r="D179" s="25"/>
    </row>
    <row r="180" spans="1:4" ht="18" customHeight="1" x14ac:dyDescent="0.25">
      <c r="A180" s="16"/>
      <c r="B180" s="53"/>
      <c r="C180" s="17"/>
      <c r="D180" s="25"/>
    </row>
    <row r="181" spans="1:4" ht="18" customHeight="1" x14ac:dyDescent="0.25">
      <c r="A181" s="16"/>
      <c r="B181" s="53"/>
      <c r="C181" s="17"/>
      <c r="D181" s="25"/>
    </row>
    <row r="182" spans="1:4" ht="18" customHeight="1" x14ac:dyDescent="0.25">
      <c r="A182" s="16"/>
      <c r="B182" s="53"/>
      <c r="C182" s="17"/>
      <c r="D182" s="25"/>
    </row>
    <row r="183" spans="1:4" ht="18" customHeight="1" x14ac:dyDescent="0.25">
      <c r="A183" s="16"/>
      <c r="B183" s="53"/>
      <c r="C183" s="17"/>
      <c r="D183" s="25"/>
    </row>
    <row r="184" spans="1:4" ht="18" customHeight="1" x14ac:dyDescent="0.25">
      <c r="A184" s="16"/>
      <c r="B184" s="53"/>
      <c r="C184" s="17"/>
      <c r="D184" s="25"/>
    </row>
    <row r="185" spans="1:4" ht="18" customHeight="1" x14ac:dyDescent="0.25">
      <c r="A185" s="16"/>
      <c r="B185" s="53"/>
      <c r="C185" s="17"/>
      <c r="D185" s="25"/>
    </row>
    <row r="186" spans="1:4" ht="18" customHeight="1" x14ac:dyDescent="0.25">
      <c r="A186" s="16"/>
      <c r="B186" s="53"/>
      <c r="C186" s="17"/>
      <c r="D186" s="25"/>
    </row>
    <row r="187" spans="1:4" ht="18" customHeight="1" x14ac:dyDescent="0.25">
      <c r="A187" s="16"/>
      <c r="B187" s="53"/>
      <c r="C187" s="17"/>
      <c r="D187" s="25"/>
    </row>
    <row r="188" spans="1:4" ht="18" customHeight="1" x14ac:dyDescent="0.25">
      <c r="A188" s="16"/>
      <c r="B188" s="53"/>
      <c r="C188" s="17"/>
      <c r="D188" s="25"/>
    </row>
    <row r="189" spans="1:4" ht="18" customHeight="1" x14ac:dyDescent="0.25">
      <c r="A189" s="16"/>
      <c r="B189" s="53"/>
      <c r="C189" s="17"/>
      <c r="D189" s="25"/>
    </row>
    <row r="190" spans="1:4" ht="18" customHeight="1" x14ac:dyDescent="0.25">
      <c r="A190" s="16"/>
      <c r="B190" s="53"/>
      <c r="C190" s="17"/>
      <c r="D190" s="25"/>
    </row>
    <row r="191" spans="1:4" ht="18" customHeight="1" x14ac:dyDescent="0.25">
      <c r="A191" s="16"/>
      <c r="B191" s="53"/>
      <c r="C191" s="17"/>
      <c r="D191" s="25"/>
    </row>
    <row r="192" spans="1:4" ht="18" customHeight="1" x14ac:dyDescent="0.25">
      <c r="A192" s="16"/>
      <c r="B192" s="53"/>
      <c r="C192" s="17"/>
      <c r="D192" s="25"/>
    </row>
    <row r="193" spans="1:4" ht="18" customHeight="1" x14ac:dyDescent="0.25">
      <c r="A193" s="16"/>
      <c r="B193" s="53"/>
      <c r="C193" s="17"/>
      <c r="D193" s="25"/>
    </row>
    <row r="194" spans="1:4" ht="18" customHeight="1" x14ac:dyDescent="0.25">
      <c r="A194" s="16"/>
      <c r="B194" s="53"/>
      <c r="C194" s="17"/>
      <c r="D194" s="25"/>
    </row>
    <row r="195" spans="1:4" ht="18" customHeight="1" x14ac:dyDescent="0.25">
      <c r="A195" s="16"/>
      <c r="B195" s="53"/>
      <c r="C195" s="17"/>
      <c r="D195" s="25"/>
    </row>
    <row r="196" spans="1:4" ht="18" customHeight="1" x14ac:dyDescent="0.25">
      <c r="A196" s="16"/>
      <c r="B196" s="53"/>
      <c r="C196" s="17"/>
      <c r="D196" s="25"/>
    </row>
    <row r="197" spans="1:4" ht="18" customHeight="1" x14ac:dyDescent="0.25">
      <c r="A197" s="16"/>
      <c r="B197" s="53"/>
      <c r="C197" s="17"/>
      <c r="D197" s="25"/>
    </row>
    <row r="198" spans="1:4" ht="18" customHeight="1" x14ac:dyDescent="0.25">
      <c r="A198" s="16"/>
      <c r="B198" s="53"/>
      <c r="C198" s="17"/>
      <c r="D198" s="25"/>
    </row>
    <row r="199" spans="1:4" ht="18" customHeight="1" x14ac:dyDescent="0.25">
      <c r="A199" s="16"/>
      <c r="B199" s="53"/>
      <c r="C199" s="17"/>
      <c r="D199" s="25"/>
    </row>
    <row r="200" spans="1:4" ht="18" customHeight="1" x14ac:dyDescent="0.25">
      <c r="A200" s="16"/>
      <c r="B200" s="53"/>
      <c r="C200" s="17"/>
      <c r="D200" s="25"/>
    </row>
    <row r="201" spans="1:4" ht="18" customHeight="1" x14ac:dyDescent="0.25">
      <c r="A201" s="16"/>
      <c r="B201" s="53"/>
      <c r="C201" s="17"/>
      <c r="D201" s="25"/>
    </row>
    <row r="202" spans="1:4" ht="18" customHeight="1" x14ac:dyDescent="0.25">
      <c r="A202" s="16"/>
      <c r="B202" s="53"/>
      <c r="C202" s="17"/>
      <c r="D202" s="25"/>
    </row>
    <row r="203" spans="1:4" ht="18" customHeight="1" x14ac:dyDescent="0.25">
      <c r="A203" s="16"/>
      <c r="B203" s="53"/>
      <c r="C203" s="17"/>
      <c r="D203" s="25"/>
    </row>
    <row r="204" spans="1:4" ht="18" customHeight="1" x14ac:dyDescent="0.25">
      <c r="A204" s="16"/>
      <c r="B204" s="53"/>
      <c r="C204" s="17"/>
      <c r="D204" s="25"/>
    </row>
    <row r="205" spans="1:4" ht="18" customHeight="1" x14ac:dyDescent="0.25">
      <c r="A205" s="16"/>
      <c r="B205" s="53"/>
      <c r="C205" s="17"/>
      <c r="D205" s="25"/>
    </row>
    <row r="206" spans="1:4" ht="18" customHeight="1" x14ac:dyDescent="0.25">
      <c r="A206" s="16"/>
      <c r="B206" s="53"/>
      <c r="C206" s="17"/>
      <c r="D206" s="25"/>
    </row>
    <row r="207" spans="1:4" ht="18" customHeight="1" x14ac:dyDescent="0.25">
      <c r="A207" s="16"/>
      <c r="B207" s="53"/>
      <c r="C207" s="17"/>
      <c r="D207" s="25"/>
    </row>
    <row r="208" spans="1:4" ht="18" customHeight="1" x14ac:dyDescent="0.25">
      <c r="A208" s="16"/>
      <c r="B208" s="53"/>
      <c r="C208" s="17"/>
      <c r="D208" s="25"/>
    </row>
    <row r="209" spans="1:4" ht="18" customHeight="1" x14ac:dyDescent="0.25">
      <c r="A209" s="16"/>
      <c r="B209" s="53"/>
      <c r="C209" s="17"/>
      <c r="D209" s="25"/>
    </row>
    <row r="210" spans="1:4" ht="18" customHeight="1" x14ac:dyDescent="0.25">
      <c r="A210" s="16"/>
      <c r="B210" s="53"/>
      <c r="C210" s="17"/>
      <c r="D210" s="25"/>
    </row>
    <row r="211" spans="1:4" ht="18" customHeight="1" x14ac:dyDescent="0.25">
      <c r="A211" s="16"/>
      <c r="B211" s="53"/>
      <c r="C211" s="17"/>
      <c r="D211" s="25"/>
    </row>
    <row r="212" spans="1:4" ht="18" customHeight="1" x14ac:dyDescent="0.25">
      <c r="A212" s="16"/>
      <c r="B212" s="53"/>
      <c r="C212" s="17"/>
      <c r="D212" s="25"/>
    </row>
    <row r="213" spans="1:4" ht="18" customHeight="1" x14ac:dyDescent="0.25">
      <c r="A213" s="16"/>
      <c r="B213" s="53"/>
      <c r="C213" s="17"/>
      <c r="D213" s="25"/>
    </row>
    <row r="214" spans="1:4" ht="18" customHeight="1" x14ac:dyDescent="0.25">
      <c r="A214" s="16"/>
      <c r="B214" s="53"/>
      <c r="C214" s="17"/>
      <c r="D214" s="25"/>
    </row>
    <row r="215" spans="1:4" ht="18" customHeight="1" x14ac:dyDescent="0.25">
      <c r="A215" s="16"/>
      <c r="B215" s="53"/>
      <c r="C215" s="17"/>
      <c r="D215" s="25"/>
    </row>
    <row r="216" spans="1:4" ht="18" customHeight="1" x14ac:dyDescent="0.25">
      <c r="A216" s="16"/>
      <c r="B216" s="53"/>
      <c r="C216" s="17"/>
      <c r="D216" s="25"/>
    </row>
    <row r="217" spans="1:4" ht="18" customHeight="1" x14ac:dyDescent="0.25">
      <c r="A217" s="16"/>
      <c r="B217" s="53"/>
      <c r="C217" s="17"/>
      <c r="D217" s="25"/>
    </row>
    <row r="218" spans="1:4" ht="18" customHeight="1" x14ac:dyDescent="0.25">
      <c r="A218" s="16"/>
      <c r="B218" s="53"/>
      <c r="C218" s="17"/>
      <c r="D218" s="25"/>
    </row>
    <row r="219" spans="1:4" ht="18" customHeight="1" x14ac:dyDescent="0.25">
      <c r="A219" s="16"/>
      <c r="B219" s="53"/>
      <c r="C219" s="17"/>
      <c r="D219" s="25"/>
    </row>
    <row r="220" spans="1:4" ht="18" customHeight="1" x14ac:dyDescent="0.25">
      <c r="A220" s="16"/>
      <c r="B220" s="53"/>
      <c r="C220" s="17"/>
      <c r="D220" s="25"/>
    </row>
    <row r="221" spans="1:4" ht="18" customHeight="1" x14ac:dyDescent="0.25">
      <c r="A221" s="16"/>
      <c r="B221" s="53"/>
      <c r="C221" s="17"/>
      <c r="D221" s="25"/>
    </row>
    <row r="222" spans="1:4" ht="18" customHeight="1" x14ac:dyDescent="0.25">
      <c r="A222" s="16"/>
      <c r="B222" s="53"/>
      <c r="C222" s="17"/>
      <c r="D222" s="25"/>
    </row>
    <row r="223" spans="1:4" ht="18" customHeight="1" x14ac:dyDescent="0.25">
      <c r="A223" s="16"/>
      <c r="B223" s="53"/>
      <c r="C223" s="17"/>
      <c r="D223" s="25"/>
    </row>
    <row r="224" spans="1:4" ht="18" customHeight="1" x14ac:dyDescent="0.25">
      <c r="A224" s="16"/>
      <c r="B224" s="53"/>
      <c r="C224" s="17"/>
      <c r="D224" s="25"/>
    </row>
    <row r="225" spans="1:4" ht="18" customHeight="1" x14ac:dyDescent="0.25">
      <c r="A225" s="16"/>
      <c r="B225" s="53"/>
      <c r="C225" s="17"/>
      <c r="D225" s="25"/>
    </row>
    <row r="226" spans="1:4" ht="18" customHeight="1" x14ac:dyDescent="0.25">
      <c r="A226" s="16"/>
      <c r="B226" s="53"/>
      <c r="C226" s="17"/>
      <c r="D226" s="25"/>
    </row>
    <row r="227" spans="1:4" ht="18" customHeight="1" x14ac:dyDescent="0.25">
      <c r="A227" s="16"/>
      <c r="B227" s="53"/>
      <c r="C227" s="17"/>
      <c r="D227" s="25"/>
    </row>
    <row r="228" spans="1:4" ht="18" customHeight="1" x14ac:dyDescent="0.25">
      <c r="A228" s="16"/>
      <c r="B228" s="53"/>
      <c r="C228" s="17"/>
      <c r="D228" s="25"/>
    </row>
    <row r="229" spans="1:4" ht="18" customHeight="1" x14ac:dyDescent="0.25">
      <c r="A229" s="16"/>
      <c r="B229" s="53"/>
      <c r="C229" s="17"/>
      <c r="D229" s="25"/>
    </row>
    <row r="230" spans="1:4" ht="18" customHeight="1" x14ac:dyDescent="0.25">
      <c r="A230" s="16"/>
      <c r="B230" s="53"/>
      <c r="C230" s="17"/>
      <c r="D230" s="25"/>
    </row>
    <row r="231" spans="1:4" ht="18" customHeight="1" x14ac:dyDescent="0.25">
      <c r="A231" s="16"/>
      <c r="B231" s="53"/>
      <c r="C231" s="17"/>
      <c r="D231" s="25"/>
    </row>
    <row r="232" spans="1:4" ht="18" customHeight="1" x14ac:dyDescent="0.25">
      <c r="A232" s="16"/>
      <c r="B232" s="53"/>
      <c r="C232" s="17"/>
      <c r="D232" s="25"/>
    </row>
    <row r="233" spans="1:4" ht="18" customHeight="1" x14ac:dyDescent="0.25">
      <c r="A233" s="16"/>
      <c r="B233" s="53"/>
      <c r="C233" s="17"/>
      <c r="D233" s="25"/>
    </row>
    <row r="234" spans="1:4" ht="18" customHeight="1" x14ac:dyDescent="0.25">
      <c r="A234" s="16"/>
      <c r="B234" s="53"/>
      <c r="C234" s="17"/>
      <c r="D234" s="25"/>
    </row>
    <row r="235" spans="1:4" ht="18" customHeight="1" x14ac:dyDescent="0.25">
      <c r="A235" s="16"/>
      <c r="B235" s="53"/>
      <c r="C235" s="17"/>
      <c r="D235" s="25"/>
    </row>
    <row r="236" spans="1:4" ht="18" customHeight="1" x14ac:dyDescent="0.25">
      <c r="A236" s="16"/>
      <c r="B236" s="53"/>
      <c r="C236" s="17"/>
      <c r="D236" s="25"/>
    </row>
    <row r="237" spans="1:4" ht="18" customHeight="1" x14ac:dyDescent="0.25">
      <c r="A237" s="16"/>
      <c r="B237" s="53"/>
      <c r="C237" s="17"/>
      <c r="D237" s="25"/>
    </row>
    <row r="238" spans="1:4" ht="18" customHeight="1" x14ac:dyDescent="0.25">
      <c r="A238" s="16"/>
      <c r="B238" s="53"/>
      <c r="C238" s="17"/>
      <c r="D238" s="25"/>
    </row>
    <row r="239" spans="1:4" ht="18" customHeight="1" x14ac:dyDescent="0.25">
      <c r="A239" s="16"/>
      <c r="B239" s="53"/>
      <c r="C239" s="17"/>
      <c r="D239" s="25"/>
    </row>
    <row r="240" spans="1:4" ht="18" customHeight="1" x14ac:dyDescent="0.25">
      <c r="A240" s="16"/>
      <c r="B240" s="53"/>
      <c r="C240" s="17"/>
      <c r="D240" s="25"/>
    </row>
    <row r="241" spans="1:4" ht="18" customHeight="1" x14ac:dyDescent="0.25">
      <c r="A241" s="16"/>
      <c r="B241" s="53"/>
      <c r="C241" s="17"/>
      <c r="D241" s="25"/>
    </row>
    <row r="242" spans="1:4" ht="18" customHeight="1" x14ac:dyDescent="0.25">
      <c r="A242" s="16"/>
      <c r="B242" s="53"/>
      <c r="C242" s="17"/>
      <c r="D242" s="25"/>
    </row>
    <row r="243" spans="1:4" ht="18" customHeight="1" x14ac:dyDescent="0.25">
      <c r="A243" s="16"/>
      <c r="B243" s="53"/>
      <c r="C243" s="17"/>
      <c r="D243" s="25"/>
    </row>
    <row r="244" spans="1:4" ht="18" customHeight="1" x14ac:dyDescent="0.25">
      <c r="A244" s="16"/>
      <c r="B244" s="53"/>
      <c r="C244" s="17"/>
      <c r="D244" s="25"/>
    </row>
    <row r="245" spans="1:4" ht="18" customHeight="1" x14ac:dyDescent="0.25">
      <c r="A245" s="16"/>
      <c r="B245" s="53"/>
      <c r="C245" s="17"/>
      <c r="D245" s="25"/>
    </row>
    <row r="246" spans="1:4" ht="18" customHeight="1" x14ac:dyDescent="0.25">
      <c r="A246" s="16"/>
      <c r="B246" s="53"/>
      <c r="C246" s="17"/>
      <c r="D246" s="25"/>
    </row>
    <row r="247" spans="1:4" ht="18" customHeight="1" x14ac:dyDescent="0.25">
      <c r="A247" s="16"/>
      <c r="B247" s="53"/>
      <c r="C247" s="17"/>
      <c r="D247" s="25"/>
    </row>
    <row r="248" spans="1:4" ht="18" customHeight="1" x14ac:dyDescent="0.25">
      <c r="A248" s="16"/>
      <c r="B248" s="53"/>
      <c r="C248" s="17"/>
      <c r="D248" s="25"/>
    </row>
    <row r="249" spans="1:4" ht="18" customHeight="1" x14ac:dyDescent="0.25">
      <c r="A249" s="16"/>
      <c r="B249" s="53"/>
      <c r="C249" s="17"/>
      <c r="D249" s="25"/>
    </row>
    <row r="250" spans="1:4" ht="18" customHeight="1" x14ac:dyDescent="0.25">
      <c r="A250" s="16"/>
      <c r="B250" s="53"/>
      <c r="C250" s="17"/>
      <c r="D250" s="25"/>
    </row>
    <row r="251" spans="1:4" ht="18" customHeight="1" x14ac:dyDescent="0.25">
      <c r="A251" s="16"/>
      <c r="B251" s="53"/>
      <c r="C251" s="17"/>
      <c r="D251" s="25"/>
    </row>
    <row r="252" spans="1:4" ht="18" customHeight="1" x14ac:dyDescent="0.25">
      <c r="A252" s="16"/>
      <c r="B252" s="53"/>
      <c r="C252" s="17"/>
      <c r="D252" s="25"/>
    </row>
    <row r="253" spans="1:4" ht="18" customHeight="1" x14ac:dyDescent="0.25">
      <c r="A253" s="16"/>
      <c r="B253" s="53"/>
      <c r="C253" s="17"/>
      <c r="D253" s="25"/>
    </row>
    <row r="254" spans="1:4" ht="18" customHeight="1" x14ac:dyDescent="0.25">
      <c r="A254" s="16"/>
      <c r="B254" s="53"/>
      <c r="C254" s="17"/>
      <c r="D254" s="25"/>
    </row>
    <row r="255" spans="1:4" ht="18" customHeight="1" x14ac:dyDescent="0.25">
      <c r="A255" s="16"/>
      <c r="B255" s="53"/>
      <c r="C255" s="17"/>
      <c r="D255" s="25"/>
    </row>
    <row r="256" spans="1:4" ht="18" customHeight="1" x14ac:dyDescent="0.25">
      <c r="A256" s="16"/>
      <c r="B256" s="53"/>
      <c r="C256" s="17"/>
      <c r="D256" s="25"/>
    </row>
    <row r="257" spans="1:4" ht="18" customHeight="1" x14ac:dyDescent="0.25">
      <c r="A257" s="16"/>
      <c r="B257" s="53"/>
      <c r="C257" s="17"/>
      <c r="D257" s="25"/>
    </row>
    <row r="258" spans="1:4" ht="18" customHeight="1" x14ac:dyDescent="0.25">
      <c r="A258" s="16"/>
      <c r="B258" s="53"/>
      <c r="C258" s="17"/>
      <c r="D258" s="25"/>
    </row>
    <row r="259" spans="1:4" ht="18" customHeight="1" x14ac:dyDescent="0.25">
      <c r="A259" s="16"/>
      <c r="B259" s="53"/>
      <c r="C259" s="17"/>
      <c r="D259" s="25"/>
    </row>
    <row r="260" spans="1:4" ht="18" customHeight="1" x14ac:dyDescent="0.25">
      <c r="A260" s="16"/>
      <c r="B260" s="53"/>
      <c r="C260" s="17"/>
      <c r="D260" s="25"/>
    </row>
    <row r="261" spans="1:4" ht="18" customHeight="1" x14ac:dyDescent="0.25">
      <c r="A261" s="16"/>
      <c r="B261" s="53"/>
      <c r="C261" s="17"/>
      <c r="D261" s="25"/>
    </row>
    <row r="262" spans="1:4" ht="18" customHeight="1" x14ac:dyDescent="0.25">
      <c r="A262" s="16"/>
      <c r="B262" s="53"/>
      <c r="C262" s="17"/>
      <c r="D262" s="25"/>
    </row>
    <row r="263" spans="1:4" ht="18" customHeight="1" x14ac:dyDescent="0.25">
      <c r="A263" s="16"/>
      <c r="B263" s="53"/>
      <c r="C263" s="17"/>
      <c r="D263" s="25"/>
    </row>
    <row r="264" spans="1:4" ht="18" customHeight="1" x14ac:dyDescent="0.25">
      <c r="A264" s="16"/>
      <c r="B264" s="53"/>
      <c r="C264" s="17"/>
      <c r="D264" s="25"/>
    </row>
    <row r="265" spans="1:4" ht="18" customHeight="1" x14ac:dyDescent="0.25">
      <c r="A265" s="16"/>
      <c r="B265" s="53"/>
      <c r="C265" s="17"/>
      <c r="D265" s="25"/>
    </row>
    <row r="266" spans="1:4" ht="18" customHeight="1" x14ac:dyDescent="0.25">
      <c r="A266" s="16"/>
      <c r="B266" s="53"/>
      <c r="C266" s="17"/>
      <c r="D266" s="25"/>
    </row>
    <row r="267" spans="1:4" ht="18" customHeight="1" x14ac:dyDescent="0.25">
      <c r="A267" s="16"/>
      <c r="B267" s="53"/>
      <c r="C267" s="17"/>
      <c r="D267" s="25"/>
    </row>
    <row r="268" spans="1:4" ht="18" customHeight="1" x14ac:dyDescent="0.25">
      <c r="A268" s="16"/>
      <c r="B268" s="53"/>
      <c r="C268" s="17"/>
      <c r="D268" s="25"/>
    </row>
    <row r="269" spans="1:4" ht="18" customHeight="1" x14ac:dyDescent="0.25">
      <c r="A269" s="16"/>
      <c r="B269" s="53"/>
      <c r="C269" s="17"/>
      <c r="D269" s="25"/>
    </row>
    <row r="270" spans="1:4" ht="18" customHeight="1" x14ac:dyDescent="0.25">
      <c r="A270" s="16"/>
      <c r="B270" s="53"/>
      <c r="C270" s="17"/>
      <c r="D270" s="25"/>
    </row>
    <row r="271" spans="1:4" ht="18" customHeight="1" x14ac:dyDescent="0.25">
      <c r="A271" s="16"/>
      <c r="B271" s="53"/>
      <c r="C271" s="17"/>
      <c r="D271" s="25"/>
    </row>
    <row r="272" spans="1:4" ht="18" customHeight="1" x14ac:dyDescent="0.25">
      <c r="A272" s="16"/>
      <c r="B272" s="53"/>
      <c r="C272" s="17"/>
      <c r="D272" s="25"/>
    </row>
    <row r="273" spans="1:4" ht="18" customHeight="1" x14ac:dyDescent="0.25">
      <c r="A273" s="16"/>
      <c r="B273" s="53"/>
      <c r="C273" s="17"/>
      <c r="D273" s="25"/>
    </row>
    <row r="274" spans="1:4" ht="18" customHeight="1" x14ac:dyDescent="0.25">
      <c r="A274" s="16"/>
      <c r="B274" s="53"/>
      <c r="C274" s="17"/>
      <c r="D274" s="25"/>
    </row>
    <row r="275" spans="1:4" ht="18" customHeight="1" x14ac:dyDescent="0.25">
      <c r="A275" s="16"/>
      <c r="B275" s="53"/>
      <c r="C275" s="17"/>
      <c r="D275" s="25"/>
    </row>
    <row r="276" spans="1:4" ht="18" customHeight="1" x14ac:dyDescent="0.25">
      <c r="A276" s="16"/>
      <c r="B276" s="53"/>
      <c r="C276" s="17"/>
      <c r="D276" s="25"/>
    </row>
    <row r="277" spans="1:4" ht="18" customHeight="1" x14ac:dyDescent="0.25">
      <c r="A277" s="16"/>
      <c r="B277" s="53"/>
      <c r="C277" s="17"/>
      <c r="D277" s="25"/>
    </row>
    <row r="278" spans="1:4" ht="18" customHeight="1" x14ac:dyDescent="0.25">
      <c r="A278" s="16"/>
      <c r="B278" s="53"/>
      <c r="C278" s="17"/>
      <c r="D278" s="25"/>
    </row>
    <row r="279" spans="1:4" ht="18" customHeight="1" x14ac:dyDescent="0.25">
      <c r="A279" s="16"/>
      <c r="B279" s="53"/>
      <c r="C279" s="17"/>
      <c r="D279" s="25"/>
    </row>
    <row r="280" spans="1:4" ht="18" customHeight="1" x14ac:dyDescent="0.25">
      <c r="A280" s="16"/>
      <c r="B280" s="53"/>
      <c r="C280" s="17"/>
      <c r="D280" s="25"/>
    </row>
    <row r="281" spans="1:4" ht="18" customHeight="1" x14ac:dyDescent="0.25">
      <c r="A281" s="16"/>
      <c r="B281" s="53"/>
      <c r="C281" s="17"/>
      <c r="D281" s="25"/>
    </row>
    <row r="282" spans="1:4" ht="18" customHeight="1" x14ac:dyDescent="0.25">
      <c r="A282" s="16"/>
      <c r="B282" s="53"/>
      <c r="C282" s="17"/>
      <c r="D282" s="25"/>
    </row>
    <row r="283" spans="1:4" ht="18" customHeight="1" x14ac:dyDescent="0.25">
      <c r="A283" s="16"/>
      <c r="B283" s="53"/>
      <c r="C283" s="17"/>
      <c r="D283" s="25"/>
    </row>
    <row r="284" spans="1:4" ht="18" customHeight="1" x14ac:dyDescent="0.25">
      <c r="A284" s="16"/>
      <c r="B284" s="53"/>
      <c r="C284" s="17"/>
      <c r="D284" s="25"/>
    </row>
    <row r="285" spans="1:4" ht="18" customHeight="1" x14ac:dyDescent="0.25">
      <c r="A285" s="16"/>
      <c r="B285" s="53"/>
      <c r="C285" s="17"/>
      <c r="D285" s="25"/>
    </row>
    <row r="286" spans="1:4" ht="18" customHeight="1" x14ac:dyDescent="0.25">
      <c r="A286" s="16"/>
      <c r="B286" s="53"/>
      <c r="C286" s="17"/>
      <c r="D286" s="25"/>
    </row>
    <row r="287" spans="1:4" ht="18" customHeight="1" x14ac:dyDescent="0.25">
      <c r="A287" s="16"/>
      <c r="B287" s="53"/>
      <c r="C287" s="17"/>
      <c r="D287" s="25"/>
    </row>
    <row r="288" spans="1:4" ht="18" customHeight="1" x14ac:dyDescent="0.25">
      <c r="A288" s="16"/>
      <c r="B288" s="53"/>
      <c r="C288" s="17"/>
      <c r="D288" s="25"/>
    </row>
    <row r="289" spans="1:4" ht="18" customHeight="1" x14ac:dyDescent="0.25">
      <c r="A289" s="16"/>
      <c r="B289" s="53"/>
      <c r="C289" s="17"/>
      <c r="D289" s="25"/>
    </row>
    <row r="290" spans="1:4" ht="18" customHeight="1" x14ac:dyDescent="0.25">
      <c r="A290" s="16"/>
      <c r="B290" s="53"/>
      <c r="C290" s="17"/>
      <c r="D290" s="25"/>
    </row>
    <row r="291" spans="1:4" ht="18" customHeight="1" x14ac:dyDescent="0.25">
      <c r="A291" s="16"/>
      <c r="B291" s="53"/>
      <c r="C291" s="17"/>
      <c r="D291" s="25"/>
    </row>
    <row r="292" spans="1:4" ht="18" customHeight="1" x14ac:dyDescent="0.25">
      <c r="A292" s="16"/>
      <c r="B292" s="53"/>
      <c r="C292" s="17"/>
      <c r="D292" s="25"/>
    </row>
    <row r="293" spans="1:4" ht="18" customHeight="1" x14ac:dyDescent="0.25">
      <c r="A293" s="16"/>
      <c r="B293" s="53"/>
      <c r="C293" s="17"/>
      <c r="D293" s="25"/>
    </row>
    <row r="294" spans="1:4" ht="18" customHeight="1" x14ac:dyDescent="0.25">
      <c r="A294" s="16"/>
      <c r="B294" s="53"/>
      <c r="C294" s="17"/>
      <c r="D294" s="25"/>
    </row>
    <row r="295" spans="1:4" ht="18" customHeight="1" x14ac:dyDescent="0.25">
      <c r="A295" s="16"/>
      <c r="B295" s="53"/>
      <c r="C295" s="17"/>
      <c r="D295" s="25"/>
    </row>
    <row r="296" spans="1:4" ht="18" customHeight="1" x14ac:dyDescent="0.25">
      <c r="A296" s="16"/>
      <c r="B296" s="53"/>
      <c r="C296" s="17"/>
      <c r="D296" s="25"/>
    </row>
    <row r="297" spans="1:4" ht="18" customHeight="1" x14ac:dyDescent="0.25">
      <c r="A297" s="16"/>
      <c r="B297" s="53"/>
      <c r="C297" s="17"/>
      <c r="D297" s="25"/>
    </row>
    <row r="298" spans="1:4" ht="18" customHeight="1" x14ac:dyDescent="0.25">
      <c r="A298" s="16"/>
      <c r="B298" s="53"/>
      <c r="C298" s="17"/>
      <c r="D298" s="25"/>
    </row>
    <row r="299" spans="1:4" ht="18" customHeight="1" x14ac:dyDescent="0.25">
      <c r="A299" s="16"/>
      <c r="B299" s="53"/>
      <c r="C299" s="17"/>
      <c r="D299" s="25"/>
    </row>
    <row r="300" spans="1:4" ht="18" customHeight="1" x14ac:dyDescent="0.25">
      <c r="A300" s="16"/>
      <c r="B300" s="53"/>
      <c r="C300" s="17"/>
      <c r="D300" s="25"/>
    </row>
    <row r="301" spans="1:4" ht="18" customHeight="1" x14ac:dyDescent="0.25">
      <c r="A301" s="16"/>
      <c r="B301" s="53"/>
      <c r="C301" s="17"/>
      <c r="D301" s="25"/>
    </row>
    <row r="302" spans="1:4" ht="18" customHeight="1" x14ac:dyDescent="0.25">
      <c r="A302" s="16"/>
      <c r="B302" s="53"/>
      <c r="C302" s="17"/>
      <c r="D302" s="25"/>
    </row>
    <row r="303" spans="1:4" ht="18" customHeight="1" x14ac:dyDescent="0.25">
      <c r="A303" s="16"/>
      <c r="B303" s="53"/>
      <c r="C303" s="17"/>
      <c r="D303" s="25"/>
    </row>
    <row r="304" spans="1:4" ht="18" customHeight="1" x14ac:dyDescent="0.25">
      <c r="A304" s="16"/>
      <c r="B304" s="53"/>
      <c r="C304" s="17"/>
      <c r="D304" s="25"/>
    </row>
    <row r="305" spans="1:4" ht="18" customHeight="1" x14ac:dyDescent="0.25">
      <c r="A305" s="16"/>
      <c r="B305" s="53"/>
      <c r="C305" s="17"/>
      <c r="D305" s="25"/>
    </row>
    <row r="306" spans="1:4" ht="18" customHeight="1" x14ac:dyDescent="0.25">
      <c r="A306" s="16"/>
      <c r="B306" s="53"/>
      <c r="C306" s="17"/>
      <c r="D306" s="25"/>
    </row>
    <row r="307" spans="1:4" ht="18" customHeight="1" x14ac:dyDescent="0.25">
      <c r="A307" s="16"/>
      <c r="B307" s="53"/>
      <c r="C307" s="17"/>
      <c r="D307" s="25"/>
    </row>
    <row r="308" spans="1:4" ht="18" customHeight="1" x14ac:dyDescent="0.25">
      <c r="A308" s="16"/>
      <c r="B308" s="53"/>
      <c r="C308" s="17"/>
      <c r="D308" s="25"/>
    </row>
    <row r="309" spans="1:4" ht="18" customHeight="1" x14ac:dyDescent="0.25">
      <c r="A309" s="16"/>
      <c r="B309" s="53"/>
      <c r="C309" s="17"/>
      <c r="D309" s="25"/>
    </row>
    <row r="310" spans="1:4" ht="18" customHeight="1" x14ac:dyDescent="0.25">
      <c r="A310" s="16"/>
      <c r="B310" s="53"/>
      <c r="C310" s="17"/>
      <c r="D310" s="25"/>
    </row>
    <row r="311" spans="1:4" ht="18" customHeight="1" x14ac:dyDescent="0.25">
      <c r="A311" s="16"/>
      <c r="B311" s="53"/>
      <c r="C311" s="17"/>
      <c r="D311" s="25"/>
    </row>
    <row r="312" spans="1:4" ht="18" customHeight="1" x14ac:dyDescent="0.25">
      <c r="A312" s="16"/>
      <c r="B312" s="53"/>
      <c r="C312" s="17"/>
      <c r="D312" s="25"/>
    </row>
    <row r="313" spans="1:4" ht="18" customHeight="1" x14ac:dyDescent="0.25">
      <c r="A313" s="16"/>
      <c r="B313" s="53"/>
      <c r="C313" s="17"/>
      <c r="D313" s="25"/>
    </row>
    <row r="314" spans="1:4" ht="18" customHeight="1" x14ac:dyDescent="0.25">
      <c r="A314" s="16"/>
      <c r="B314" s="53"/>
      <c r="C314" s="17"/>
      <c r="D314" s="25"/>
    </row>
    <row r="315" spans="1:4" ht="18" customHeight="1" x14ac:dyDescent="0.25">
      <c r="A315" s="16"/>
      <c r="B315" s="53"/>
      <c r="C315" s="17"/>
      <c r="D315" s="25"/>
    </row>
    <row r="316" spans="1:4" ht="18" customHeight="1" x14ac:dyDescent="0.25">
      <c r="A316" s="16"/>
      <c r="B316" s="53"/>
      <c r="C316" s="17"/>
      <c r="D316" s="25"/>
    </row>
    <row r="317" spans="1:4" ht="18" customHeight="1" x14ac:dyDescent="0.25">
      <c r="A317" s="16"/>
      <c r="B317" s="53"/>
      <c r="C317" s="17"/>
      <c r="D317" s="25"/>
    </row>
    <row r="318" spans="1:4" ht="18" customHeight="1" x14ac:dyDescent="0.25">
      <c r="A318" s="16"/>
      <c r="B318" s="53"/>
      <c r="C318" s="17"/>
      <c r="D318" s="25"/>
    </row>
    <row r="319" spans="1:4" ht="18" customHeight="1" x14ac:dyDescent="0.25">
      <c r="A319" s="16"/>
      <c r="B319" s="53"/>
      <c r="C319" s="17"/>
      <c r="D319" s="25"/>
    </row>
    <row r="320" spans="1:4" ht="18" customHeight="1" x14ac:dyDescent="0.25">
      <c r="A320" s="16"/>
      <c r="B320" s="53"/>
      <c r="C320" s="17"/>
      <c r="D320" s="25"/>
    </row>
    <row r="321" spans="1:4" ht="18" customHeight="1" x14ac:dyDescent="0.25">
      <c r="A321" s="16"/>
      <c r="B321" s="53"/>
      <c r="C321" s="17"/>
      <c r="D321" s="25"/>
    </row>
    <row r="322" spans="1:4" ht="18" customHeight="1" x14ac:dyDescent="0.25">
      <c r="A322" s="16"/>
      <c r="B322" s="53"/>
      <c r="C322" s="17"/>
      <c r="D322" s="25"/>
    </row>
    <row r="323" spans="1:4" ht="18" customHeight="1" x14ac:dyDescent="0.25">
      <c r="A323" s="16"/>
      <c r="B323" s="53"/>
      <c r="C323" s="17"/>
      <c r="D323" s="25"/>
    </row>
    <row r="324" spans="1:4" ht="18" customHeight="1" x14ac:dyDescent="0.25">
      <c r="A324" s="16"/>
      <c r="B324" s="53"/>
      <c r="C324" s="17"/>
      <c r="D324" s="25"/>
    </row>
    <row r="325" spans="1:4" ht="18" customHeight="1" x14ac:dyDescent="0.25">
      <c r="A325" s="16"/>
      <c r="B325" s="53"/>
      <c r="C325" s="17"/>
      <c r="D325" s="25"/>
    </row>
    <row r="326" spans="1:4" ht="18" customHeight="1" x14ac:dyDescent="0.25">
      <c r="A326" s="16"/>
      <c r="B326" s="53"/>
      <c r="C326" s="17"/>
      <c r="D326" s="25"/>
    </row>
    <row r="327" spans="1:4" ht="18" customHeight="1" x14ac:dyDescent="0.25">
      <c r="A327" s="16"/>
      <c r="B327" s="53"/>
      <c r="C327" s="17"/>
      <c r="D327" s="25"/>
    </row>
    <row r="328" spans="1:4" ht="18" customHeight="1" x14ac:dyDescent="0.25">
      <c r="A328" s="16"/>
      <c r="B328" s="53"/>
      <c r="C328" s="17"/>
      <c r="D328" s="25"/>
    </row>
    <row r="329" spans="1:4" ht="18" customHeight="1" x14ac:dyDescent="0.25">
      <c r="A329" s="16"/>
      <c r="B329" s="53"/>
      <c r="C329" s="17"/>
      <c r="D329" s="25"/>
    </row>
    <row r="330" spans="1:4" ht="18" customHeight="1" x14ac:dyDescent="0.25">
      <c r="A330" s="16"/>
      <c r="B330" s="53"/>
      <c r="C330" s="17"/>
      <c r="D330" s="25"/>
    </row>
    <row r="331" spans="1:4" ht="18" customHeight="1" x14ac:dyDescent="0.25">
      <c r="A331" s="16"/>
      <c r="B331" s="53"/>
      <c r="C331" s="17"/>
      <c r="D331" s="25"/>
    </row>
    <row r="332" spans="1:4" ht="18" customHeight="1" x14ac:dyDescent="0.25">
      <c r="A332" s="16"/>
      <c r="B332" s="53"/>
      <c r="C332" s="17"/>
      <c r="D332" s="25"/>
    </row>
    <row r="333" spans="1:4" ht="18" customHeight="1" x14ac:dyDescent="0.25">
      <c r="A333" s="16"/>
      <c r="B333" s="53"/>
      <c r="C333" s="17"/>
      <c r="D333" s="25"/>
    </row>
    <row r="334" spans="1:4" ht="18" customHeight="1" x14ac:dyDescent="0.25">
      <c r="A334" s="16"/>
      <c r="B334" s="53"/>
      <c r="C334" s="17"/>
      <c r="D334" s="25"/>
    </row>
    <row r="335" spans="1:4" ht="18" customHeight="1" x14ac:dyDescent="0.25">
      <c r="A335" s="16"/>
      <c r="B335" s="53"/>
      <c r="C335" s="17"/>
      <c r="D335" s="25"/>
    </row>
    <row r="336" spans="1:4" ht="18" customHeight="1" x14ac:dyDescent="0.25">
      <c r="A336" s="16"/>
      <c r="B336" s="53"/>
      <c r="C336" s="17"/>
      <c r="D336" s="25"/>
    </row>
    <row r="337" spans="1:4" ht="18" customHeight="1" x14ac:dyDescent="0.25">
      <c r="A337" s="16"/>
      <c r="B337" s="53"/>
      <c r="C337" s="17"/>
      <c r="D337" s="25"/>
    </row>
    <row r="338" spans="1:4" ht="18" customHeight="1" x14ac:dyDescent="0.25">
      <c r="A338" s="16"/>
      <c r="B338" s="53"/>
      <c r="C338" s="17"/>
      <c r="D338" s="25"/>
    </row>
    <row r="339" spans="1:4" ht="18" customHeight="1" x14ac:dyDescent="0.25">
      <c r="A339" s="16"/>
      <c r="B339" s="53"/>
      <c r="C339" s="17"/>
      <c r="D339" s="25"/>
    </row>
    <row r="340" spans="1:4" ht="18" customHeight="1" x14ac:dyDescent="0.25">
      <c r="A340" s="16"/>
      <c r="B340" s="53"/>
      <c r="C340" s="17"/>
      <c r="D340" s="25"/>
    </row>
    <row r="341" spans="1:4" ht="18" customHeight="1" x14ac:dyDescent="0.25">
      <c r="A341" s="16"/>
      <c r="B341" s="53"/>
      <c r="C341" s="17"/>
      <c r="D341" s="25"/>
    </row>
    <row r="342" spans="1:4" ht="18" customHeight="1" x14ac:dyDescent="0.25">
      <c r="A342" s="16"/>
      <c r="B342" s="53"/>
      <c r="C342" s="17"/>
      <c r="D342" s="25"/>
    </row>
    <row r="343" spans="1:4" ht="18" customHeight="1" x14ac:dyDescent="0.25">
      <c r="A343" s="16"/>
      <c r="B343" s="53"/>
      <c r="C343" s="17"/>
      <c r="D343" s="25"/>
    </row>
    <row r="344" spans="1:4" ht="18" customHeight="1" x14ac:dyDescent="0.25">
      <c r="A344" s="16"/>
      <c r="B344" s="53"/>
      <c r="C344" s="17"/>
      <c r="D344" s="25"/>
    </row>
    <row r="345" spans="1:4" ht="18" customHeight="1" x14ac:dyDescent="0.25">
      <c r="A345" s="16"/>
      <c r="B345" s="53"/>
      <c r="C345" s="17"/>
      <c r="D345" s="25"/>
    </row>
    <row r="346" spans="1:4" ht="18" customHeight="1" x14ac:dyDescent="0.25">
      <c r="A346" s="16"/>
      <c r="B346" s="53"/>
      <c r="C346" s="17"/>
      <c r="D346" s="25"/>
    </row>
    <row r="347" spans="1:4" ht="18" customHeight="1" x14ac:dyDescent="0.25">
      <c r="A347" s="16"/>
      <c r="B347" s="53"/>
      <c r="C347" s="17"/>
      <c r="D347" s="25"/>
    </row>
    <row r="348" spans="1:4" ht="18" customHeight="1" x14ac:dyDescent="0.25">
      <c r="A348" s="16"/>
      <c r="B348" s="53"/>
      <c r="C348" s="17"/>
      <c r="D348" s="25"/>
    </row>
    <row r="349" spans="1:4" ht="18" customHeight="1" x14ac:dyDescent="0.25">
      <c r="A349" s="16"/>
      <c r="B349" s="53"/>
      <c r="C349" s="17"/>
      <c r="D349" s="25"/>
    </row>
    <row r="350" spans="1:4" ht="18" customHeight="1" x14ac:dyDescent="0.25">
      <c r="A350" s="16"/>
      <c r="B350" s="53"/>
      <c r="C350" s="17"/>
      <c r="D350" s="25"/>
    </row>
    <row r="351" spans="1:4" ht="18" customHeight="1" x14ac:dyDescent="0.25">
      <c r="A351" s="16"/>
      <c r="B351" s="53"/>
      <c r="C351" s="17"/>
      <c r="D351" s="25"/>
    </row>
    <row r="352" spans="1:4" ht="18" customHeight="1" x14ac:dyDescent="0.25">
      <c r="A352" s="16"/>
      <c r="B352" s="53"/>
      <c r="C352" s="17"/>
      <c r="D352" s="25"/>
    </row>
    <row r="353" spans="1:4" ht="18" customHeight="1" x14ac:dyDescent="0.25">
      <c r="A353" s="16"/>
      <c r="B353" s="53"/>
      <c r="C353" s="17"/>
      <c r="D353" s="25"/>
    </row>
    <row r="354" spans="1:4" ht="18" customHeight="1" x14ac:dyDescent="0.25">
      <c r="A354" s="16"/>
      <c r="B354" s="53"/>
      <c r="C354" s="17"/>
      <c r="D354" s="25"/>
    </row>
    <row r="355" spans="1:4" ht="18" customHeight="1" x14ac:dyDescent="0.25">
      <c r="A355" s="16"/>
      <c r="B355" s="53"/>
      <c r="C355" s="17"/>
      <c r="D355" s="25"/>
    </row>
    <row r="356" spans="1:4" ht="18" customHeight="1" x14ac:dyDescent="0.25">
      <c r="A356" s="16"/>
      <c r="B356" s="53"/>
      <c r="C356" s="17"/>
      <c r="D356" s="25"/>
    </row>
    <row r="357" spans="1:4" ht="18" customHeight="1" x14ac:dyDescent="0.25">
      <c r="A357" s="16"/>
      <c r="B357" s="53"/>
      <c r="C357" s="17"/>
      <c r="D357" s="25"/>
    </row>
    <row r="358" spans="1:4" ht="18" customHeight="1" x14ac:dyDescent="0.25">
      <c r="A358" s="16"/>
      <c r="B358" s="53"/>
      <c r="C358" s="17"/>
      <c r="D358" s="25"/>
    </row>
    <row r="359" spans="1:4" ht="18" customHeight="1" x14ac:dyDescent="0.25">
      <c r="A359" s="16"/>
      <c r="B359" s="53"/>
      <c r="C359" s="17"/>
      <c r="D359" s="25"/>
    </row>
    <row r="360" spans="1:4" ht="18" customHeight="1" x14ac:dyDescent="0.25">
      <c r="A360" s="16"/>
      <c r="B360" s="53"/>
      <c r="C360" s="17"/>
      <c r="D360" s="25"/>
    </row>
    <row r="361" spans="1:4" ht="18" customHeight="1" x14ac:dyDescent="0.25">
      <c r="A361" s="16"/>
      <c r="B361" s="53"/>
      <c r="C361" s="17"/>
      <c r="D361" s="25"/>
    </row>
    <row r="362" spans="1:4" ht="18" customHeight="1" x14ac:dyDescent="0.25">
      <c r="A362" s="16"/>
      <c r="B362" s="53"/>
      <c r="C362" s="17"/>
      <c r="D362" s="25"/>
    </row>
    <row r="363" spans="1:4" ht="18" customHeight="1" x14ac:dyDescent="0.25">
      <c r="A363" s="16"/>
      <c r="B363" s="53"/>
      <c r="C363" s="17"/>
      <c r="D363" s="25"/>
    </row>
    <row r="364" spans="1:4" ht="18" customHeight="1" x14ac:dyDescent="0.25">
      <c r="A364" s="16"/>
      <c r="B364" s="53"/>
      <c r="C364" s="17"/>
      <c r="D364" s="25"/>
    </row>
    <row r="365" spans="1:4" ht="18" customHeight="1" x14ac:dyDescent="0.25">
      <c r="A365" s="16"/>
      <c r="B365" s="53"/>
      <c r="C365" s="17"/>
      <c r="D365" s="25"/>
    </row>
    <row r="366" spans="1:4" ht="18" customHeight="1" x14ac:dyDescent="0.25">
      <c r="A366" s="16"/>
      <c r="B366" s="53"/>
      <c r="C366" s="17"/>
      <c r="D366" s="25"/>
    </row>
    <row r="367" spans="1:4" ht="18" customHeight="1" x14ac:dyDescent="0.25">
      <c r="A367" s="16"/>
      <c r="B367" s="53"/>
      <c r="C367" s="17"/>
      <c r="D367" s="25"/>
    </row>
    <row r="368" spans="1:4" ht="18" customHeight="1" x14ac:dyDescent="0.25">
      <c r="A368" s="16"/>
      <c r="B368" s="53"/>
      <c r="C368" s="17"/>
      <c r="D368" s="25"/>
    </row>
    <row r="369" spans="1:4" ht="18" customHeight="1" x14ac:dyDescent="0.25">
      <c r="A369" s="16"/>
      <c r="B369" s="53"/>
      <c r="C369" s="17"/>
      <c r="D369" s="25"/>
    </row>
    <row r="370" spans="1:4" ht="18" customHeight="1" x14ac:dyDescent="0.25">
      <c r="A370" s="16"/>
      <c r="B370" s="53"/>
      <c r="C370" s="17"/>
      <c r="D370" s="25"/>
    </row>
    <row r="371" spans="1:4" ht="18" customHeight="1" x14ac:dyDescent="0.25">
      <c r="A371" s="16"/>
      <c r="B371" s="53"/>
      <c r="C371" s="17"/>
      <c r="D371" s="25"/>
    </row>
    <row r="372" spans="1:4" ht="18" customHeight="1" x14ac:dyDescent="0.25">
      <c r="A372" s="16"/>
      <c r="B372" s="53"/>
      <c r="C372" s="17"/>
      <c r="D372" s="25"/>
    </row>
    <row r="373" spans="1:4" ht="18" customHeight="1" x14ac:dyDescent="0.25">
      <c r="A373" s="16"/>
      <c r="B373" s="53"/>
      <c r="C373" s="17"/>
      <c r="D373" s="25"/>
    </row>
    <row r="374" spans="1:4" ht="18" customHeight="1" x14ac:dyDescent="0.25">
      <c r="A374" s="16"/>
      <c r="B374" s="53"/>
      <c r="C374" s="17"/>
      <c r="D374" s="25"/>
    </row>
    <row r="375" spans="1:4" ht="18" customHeight="1" x14ac:dyDescent="0.25">
      <c r="A375" s="16"/>
      <c r="B375" s="53"/>
      <c r="C375" s="17"/>
      <c r="D375" s="25"/>
    </row>
    <row r="376" spans="1:4" ht="18" customHeight="1" x14ac:dyDescent="0.25">
      <c r="A376" s="16"/>
      <c r="B376" s="53"/>
      <c r="C376" s="17"/>
      <c r="D376" s="25"/>
    </row>
    <row r="377" spans="1:4" ht="18" customHeight="1" x14ac:dyDescent="0.25">
      <c r="A377" s="16"/>
      <c r="B377" s="53"/>
      <c r="C377" s="17"/>
      <c r="D377" s="25"/>
    </row>
    <row r="378" spans="1:4" ht="18" customHeight="1" x14ac:dyDescent="0.25">
      <c r="A378" s="16"/>
      <c r="B378" s="53"/>
      <c r="C378" s="17"/>
      <c r="D378" s="25"/>
    </row>
    <row r="379" spans="1:4" ht="18" customHeight="1" x14ac:dyDescent="0.25">
      <c r="A379" s="16"/>
      <c r="B379" s="53"/>
      <c r="C379" s="17"/>
      <c r="D379" s="25"/>
    </row>
    <row r="380" spans="1:4" ht="18" customHeight="1" x14ac:dyDescent="0.25">
      <c r="A380" s="16"/>
      <c r="B380" s="53"/>
      <c r="C380" s="17"/>
      <c r="D380" s="25"/>
    </row>
    <row r="381" spans="1:4" ht="18" customHeight="1" x14ac:dyDescent="0.25">
      <c r="A381" s="16"/>
      <c r="B381" s="53"/>
      <c r="C381" s="17"/>
      <c r="D381" s="25"/>
    </row>
    <row r="382" spans="1:4" ht="18" customHeight="1" x14ac:dyDescent="0.25">
      <c r="A382" s="16"/>
      <c r="B382" s="53"/>
      <c r="C382" s="17"/>
      <c r="D382" s="25"/>
    </row>
    <row r="383" spans="1:4" ht="18" customHeight="1" x14ac:dyDescent="0.25">
      <c r="A383" s="16"/>
      <c r="B383" s="53"/>
      <c r="C383" s="17"/>
      <c r="D383" s="25"/>
    </row>
    <row r="384" spans="1:4" ht="18" customHeight="1" x14ac:dyDescent="0.25">
      <c r="A384" s="16"/>
      <c r="B384" s="53"/>
      <c r="C384" s="17"/>
      <c r="D384" s="25"/>
    </row>
    <row r="385" spans="1:4" ht="18" customHeight="1" x14ac:dyDescent="0.25">
      <c r="A385" s="16"/>
      <c r="B385" s="53"/>
      <c r="C385" s="17"/>
      <c r="D385" s="25"/>
    </row>
    <row r="386" spans="1:4" ht="18" customHeight="1" x14ac:dyDescent="0.25">
      <c r="A386" s="16"/>
      <c r="B386" s="53"/>
      <c r="C386" s="17"/>
      <c r="D386" s="25"/>
    </row>
    <row r="387" spans="1:4" ht="18" customHeight="1" x14ac:dyDescent="0.25">
      <c r="A387" s="16"/>
      <c r="B387" s="53"/>
      <c r="C387" s="17"/>
      <c r="D387" s="25"/>
    </row>
    <row r="388" spans="1:4" ht="18" customHeight="1" x14ac:dyDescent="0.25">
      <c r="A388" s="16"/>
      <c r="B388" s="53"/>
      <c r="C388" s="17"/>
      <c r="D388" s="25"/>
    </row>
    <row r="389" spans="1:4" ht="18" customHeight="1" x14ac:dyDescent="0.25">
      <c r="A389" s="16"/>
      <c r="B389" s="53"/>
      <c r="C389" s="17"/>
      <c r="D389" s="25"/>
    </row>
    <row r="390" spans="1:4" ht="18" customHeight="1" x14ac:dyDescent="0.25">
      <c r="A390" s="16"/>
      <c r="B390" s="53"/>
      <c r="C390" s="17"/>
      <c r="D390" s="25"/>
    </row>
    <row r="391" spans="1:4" ht="18" customHeight="1" x14ac:dyDescent="0.25">
      <c r="A391" s="16"/>
      <c r="B391" s="53"/>
      <c r="C391" s="17"/>
      <c r="D391" s="25"/>
    </row>
    <row r="392" spans="1:4" ht="18" customHeight="1" x14ac:dyDescent="0.25">
      <c r="A392" s="16"/>
      <c r="B392" s="53"/>
      <c r="C392" s="17"/>
      <c r="D392" s="25"/>
    </row>
    <row r="393" spans="1:4" ht="18" customHeight="1" x14ac:dyDescent="0.25">
      <c r="A393" s="16"/>
      <c r="B393" s="53"/>
      <c r="C393" s="17"/>
      <c r="D393" s="25"/>
    </row>
    <row r="394" spans="1:4" ht="18" customHeight="1" x14ac:dyDescent="0.25">
      <c r="A394" s="16"/>
      <c r="B394" s="53"/>
      <c r="C394" s="17"/>
      <c r="D394" s="25"/>
    </row>
    <row r="395" spans="1:4" ht="18" customHeight="1" x14ac:dyDescent="0.25">
      <c r="A395" s="16"/>
      <c r="B395" s="53"/>
      <c r="C395" s="17"/>
      <c r="D395" s="25"/>
    </row>
    <row r="396" spans="1:4" ht="18" customHeight="1" x14ac:dyDescent="0.25">
      <c r="A396" s="16"/>
      <c r="B396" s="53"/>
      <c r="C396" s="17"/>
      <c r="D396" s="25"/>
    </row>
    <row r="397" spans="1:4" ht="18" customHeight="1" x14ac:dyDescent="0.25">
      <c r="A397" s="16"/>
      <c r="B397" s="53"/>
      <c r="C397" s="17"/>
      <c r="D397" s="25"/>
    </row>
    <row r="398" spans="1:4" ht="18" customHeight="1" x14ac:dyDescent="0.25">
      <c r="A398" s="16"/>
      <c r="B398" s="53"/>
      <c r="C398" s="17"/>
      <c r="D398" s="25"/>
    </row>
    <row r="399" spans="1:4" ht="18" customHeight="1" x14ac:dyDescent="0.25">
      <c r="A399" s="16"/>
      <c r="B399" s="53"/>
      <c r="C399" s="17"/>
      <c r="D399" s="25"/>
    </row>
    <row r="400" spans="1:4" ht="18" customHeight="1" x14ac:dyDescent="0.25">
      <c r="A400" s="16"/>
      <c r="B400" s="53"/>
      <c r="C400" s="17"/>
      <c r="D400" s="25"/>
    </row>
    <row r="401" spans="1:4" ht="18" customHeight="1" x14ac:dyDescent="0.25">
      <c r="A401" s="16"/>
      <c r="B401" s="53"/>
      <c r="C401" s="17"/>
      <c r="D401" s="25"/>
    </row>
    <row r="402" spans="1:4" ht="18" customHeight="1" x14ac:dyDescent="0.25">
      <c r="A402" s="16"/>
      <c r="B402" s="53"/>
      <c r="C402" s="17"/>
      <c r="D402" s="25"/>
    </row>
    <row r="403" spans="1:4" ht="18" customHeight="1" x14ac:dyDescent="0.25">
      <c r="A403" s="16"/>
      <c r="B403" s="53"/>
      <c r="C403" s="17"/>
      <c r="D403" s="25"/>
    </row>
    <row r="404" spans="1:4" ht="18" customHeight="1" x14ac:dyDescent="0.25">
      <c r="A404" s="16"/>
      <c r="B404" s="53"/>
      <c r="C404" s="17"/>
      <c r="D404" s="25"/>
    </row>
    <row r="405" spans="1:4" ht="18" customHeight="1" x14ac:dyDescent="0.25">
      <c r="A405" s="16"/>
      <c r="B405" s="53"/>
      <c r="C405" s="17"/>
      <c r="D405" s="25"/>
    </row>
    <row r="406" spans="1:4" ht="18" customHeight="1" x14ac:dyDescent="0.25">
      <c r="A406" s="16"/>
      <c r="B406" s="53"/>
      <c r="C406" s="17"/>
      <c r="D406" s="25"/>
    </row>
    <row r="407" spans="1:4" ht="18" customHeight="1" x14ac:dyDescent="0.25">
      <c r="A407" s="16"/>
      <c r="B407" s="53"/>
      <c r="C407" s="17"/>
      <c r="D407" s="25"/>
    </row>
    <row r="408" spans="1:4" ht="18" customHeight="1" x14ac:dyDescent="0.25">
      <c r="A408" s="16"/>
      <c r="B408" s="53"/>
      <c r="C408" s="17"/>
      <c r="D408" s="25"/>
    </row>
    <row r="409" spans="1:4" ht="18" customHeight="1" x14ac:dyDescent="0.25">
      <c r="A409" s="16"/>
      <c r="B409" s="53"/>
      <c r="C409" s="17"/>
      <c r="D409" s="25"/>
    </row>
    <row r="410" spans="1:4" ht="18" customHeight="1" x14ac:dyDescent="0.25">
      <c r="A410" s="16"/>
      <c r="B410" s="53"/>
      <c r="C410" s="17"/>
      <c r="D410" s="25"/>
    </row>
    <row r="411" spans="1:4" ht="18" customHeight="1" x14ac:dyDescent="0.25">
      <c r="A411" s="16"/>
      <c r="B411" s="53"/>
      <c r="C411" s="17"/>
      <c r="D411" s="25"/>
    </row>
    <row r="412" spans="1:4" ht="18" customHeight="1" x14ac:dyDescent="0.25">
      <c r="A412" s="16"/>
      <c r="B412" s="53"/>
      <c r="C412" s="17"/>
      <c r="D412" s="25"/>
    </row>
    <row r="413" spans="1:4" ht="18" customHeight="1" x14ac:dyDescent="0.25">
      <c r="A413" s="16"/>
      <c r="B413" s="53"/>
      <c r="C413" s="17"/>
      <c r="D413" s="25"/>
    </row>
    <row r="414" spans="1:4" ht="18" customHeight="1" x14ac:dyDescent="0.25">
      <c r="A414" s="16"/>
      <c r="B414" s="53"/>
      <c r="C414" s="17"/>
      <c r="D414" s="25"/>
    </row>
    <row r="415" spans="1:4" ht="18" customHeight="1" x14ac:dyDescent="0.25">
      <c r="A415" s="16"/>
      <c r="B415" s="53"/>
      <c r="C415" s="17"/>
      <c r="D415" s="25"/>
    </row>
    <row r="416" spans="1:4" ht="18" customHeight="1" x14ac:dyDescent="0.25">
      <c r="A416" s="16"/>
      <c r="B416" s="53"/>
      <c r="C416" s="17"/>
      <c r="D416" s="25"/>
    </row>
    <row r="417" spans="1:4" ht="18" customHeight="1" x14ac:dyDescent="0.25">
      <c r="A417" s="16"/>
      <c r="B417" s="53"/>
      <c r="C417" s="17"/>
      <c r="D417" s="25"/>
    </row>
    <row r="418" spans="1:4" ht="18" customHeight="1" x14ac:dyDescent="0.25">
      <c r="A418" s="16"/>
      <c r="B418" s="53"/>
      <c r="C418" s="17"/>
      <c r="D418" s="25"/>
    </row>
    <row r="419" spans="1:4" ht="18" customHeight="1" x14ac:dyDescent="0.25">
      <c r="A419" s="16"/>
      <c r="B419" s="53"/>
      <c r="C419" s="17"/>
      <c r="D419" s="25"/>
    </row>
    <row r="420" spans="1:4" ht="18" customHeight="1" x14ac:dyDescent="0.25">
      <c r="A420" s="16"/>
      <c r="B420" s="53"/>
      <c r="C420" s="17"/>
      <c r="D420" s="25"/>
    </row>
    <row r="421" spans="1:4" ht="18" customHeight="1" x14ac:dyDescent="0.25">
      <c r="A421" s="16"/>
      <c r="B421" s="53"/>
      <c r="C421" s="17"/>
      <c r="D421" s="25"/>
    </row>
    <row r="422" spans="1:4" ht="18" customHeight="1" x14ac:dyDescent="0.25">
      <c r="A422" s="16"/>
      <c r="B422" s="53"/>
      <c r="C422" s="17"/>
      <c r="D422" s="25"/>
    </row>
    <row r="423" spans="1:4" ht="18" customHeight="1" x14ac:dyDescent="0.25">
      <c r="A423" s="16"/>
      <c r="B423" s="53"/>
      <c r="C423" s="17"/>
      <c r="D423" s="25"/>
    </row>
    <row r="424" spans="1:4" ht="18" customHeight="1" x14ac:dyDescent="0.25">
      <c r="A424" s="16"/>
      <c r="B424" s="53"/>
      <c r="C424" s="17"/>
      <c r="D424" s="25"/>
    </row>
    <row r="425" spans="1:4" ht="18" customHeight="1" x14ac:dyDescent="0.25">
      <c r="A425" s="16"/>
      <c r="B425" s="53"/>
      <c r="C425" s="17"/>
      <c r="D425" s="25"/>
    </row>
    <row r="426" spans="1:4" ht="18" customHeight="1" x14ac:dyDescent="0.25">
      <c r="A426" s="16"/>
      <c r="B426" s="53"/>
      <c r="C426" s="17"/>
      <c r="D426" s="25"/>
    </row>
    <row r="427" spans="1:4" ht="18" customHeight="1" x14ac:dyDescent="0.25">
      <c r="A427" s="16"/>
      <c r="B427" s="53"/>
      <c r="C427" s="17"/>
      <c r="D427" s="25"/>
    </row>
    <row r="428" spans="1:4" ht="18" customHeight="1" x14ac:dyDescent="0.25">
      <c r="A428" s="16"/>
      <c r="B428" s="53"/>
      <c r="C428" s="17"/>
      <c r="D428" s="25"/>
    </row>
    <row r="429" spans="1:4" ht="18" customHeight="1" x14ac:dyDescent="0.25">
      <c r="A429" s="16"/>
      <c r="B429" s="53"/>
      <c r="C429" s="17"/>
      <c r="D429" s="25"/>
    </row>
    <row r="430" spans="1:4" ht="18" customHeight="1" x14ac:dyDescent="0.25">
      <c r="A430" s="16"/>
      <c r="B430" s="53"/>
      <c r="C430" s="17"/>
      <c r="D430" s="25"/>
    </row>
    <row r="431" spans="1:4" ht="18" customHeight="1" x14ac:dyDescent="0.25">
      <c r="A431" s="16"/>
      <c r="B431" s="53"/>
      <c r="C431" s="17"/>
      <c r="D431" s="25"/>
    </row>
    <row r="432" spans="1:4" ht="18" customHeight="1" x14ac:dyDescent="0.25">
      <c r="A432" s="16"/>
      <c r="B432" s="53"/>
      <c r="C432" s="17"/>
      <c r="D432" s="25"/>
    </row>
    <row r="433" spans="1:4" ht="18" customHeight="1" x14ac:dyDescent="0.25">
      <c r="A433" s="16"/>
      <c r="B433" s="53"/>
      <c r="C433" s="17"/>
      <c r="D433" s="25"/>
    </row>
    <row r="434" spans="1:4" ht="18" customHeight="1" x14ac:dyDescent="0.25">
      <c r="A434" s="16"/>
      <c r="B434" s="53"/>
      <c r="C434" s="17"/>
      <c r="D434" s="25"/>
    </row>
    <row r="435" spans="1:4" ht="18" customHeight="1" x14ac:dyDescent="0.25">
      <c r="A435" s="16"/>
      <c r="B435" s="53"/>
      <c r="C435" s="17"/>
      <c r="D435" s="25"/>
    </row>
    <row r="436" spans="1:4" ht="18" customHeight="1" x14ac:dyDescent="0.25">
      <c r="A436" s="16"/>
      <c r="B436" s="53"/>
      <c r="C436" s="17"/>
      <c r="D436" s="25"/>
    </row>
    <row r="437" spans="1:4" ht="18" customHeight="1" x14ac:dyDescent="0.25">
      <c r="A437" s="16"/>
      <c r="B437" s="53"/>
      <c r="C437" s="17"/>
      <c r="D437" s="25"/>
    </row>
    <row r="438" spans="1:4" ht="18" customHeight="1" x14ac:dyDescent="0.25">
      <c r="A438" s="16"/>
      <c r="B438" s="53"/>
      <c r="C438" s="17"/>
      <c r="D438" s="25"/>
    </row>
    <row r="439" spans="1:4" ht="18" customHeight="1" x14ac:dyDescent="0.25">
      <c r="A439" s="16"/>
      <c r="B439" s="53"/>
      <c r="C439" s="17"/>
      <c r="D439" s="25"/>
    </row>
    <row r="440" spans="1:4" ht="18" customHeight="1" x14ac:dyDescent="0.25">
      <c r="A440" s="16"/>
      <c r="B440" s="53"/>
      <c r="C440" s="17"/>
      <c r="D440" s="25"/>
    </row>
    <row r="441" spans="1:4" ht="18" customHeight="1" x14ac:dyDescent="0.25">
      <c r="A441" s="16"/>
      <c r="B441" s="53"/>
      <c r="C441" s="17"/>
      <c r="D441" s="25"/>
    </row>
    <row r="442" spans="1:4" ht="18" customHeight="1" x14ac:dyDescent="0.25">
      <c r="A442" s="16"/>
      <c r="B442" s="53"/>
      <c r="C442" s="17"/>
      <c r="D442" s="25"/>
    </row>
    <row r="443" spans="1:4" ht="18" customHeight="1" x14ac:dyDescent="0.25">
      <c r="A443" s="16"/>
      <c r="B443" s="53"/>
      <c r="C443" s="17"/>
      <c r="D443" s="25"/>
    </row>
    <row r="444" spans="1:4" ht="18" customHeight="1" x14ac:dyDescent="0.25">
      <c r="A444" s="16"/>
      <c r="B444" s="53"/>
      <c r="C444" s="17"/>
      <c r="D444" s="25"/>
    </row>
    <row r="445" spans="1:4" ht="18" customHeight="1" x14ac:dyDescent="0.25">
      <c r="A445" s="16"/>
      <c r="B445" s="53"/>
      <c r="C445" s="17"/>
      <c r="D445" s="25"/>
    </row>
    <row r="446" spans="1:4" ht="18" customHeight="1" x14ac:dyDescent="0.25">
      <c r="A446" s="16"/>
      <c r="B446" s="53"/>
      <c r="C446" s="17"/>
      <c r="D446" s="25"/>
    </row>
    <row r="447" spans="1:4" ht="18" customHeight="1" x14ac:dyDescent="0.25">
      <c r="A447" s="16"/>
      <c r="B447" s="53"/>
      <c r="C447" s="17"/>
      <c r="D447" s="25"/>
    </row>
    <row r="448" spans="1:4" ht="18" customHeight="1" x14ac:dyDescent="0.25">
      <c r="A448" s="16"/>
      <c r="B448" s="53"/>
      <c r="C448" s="17"/>
      <c r="D448" s="25"/>
    </row>
    <row r="449" spans="1:4" ht="18" customHeight="1" x14ac:dyDescent="0.25">
      <c r="A449" s="16"/>
      <c r="B449" s="53"/>
      <c r="C449" s="17"/>
      <c r="D449" s="25"/>
    </row>
    <row r="450" spans="1:4" ht="18" customHeight="1" x14ac:dyDescent="0.25">
      <c r="A450" s="16"/>
      <c r="B450" s="53"/>
      <c r="C450" s="17"/>
      <c r="D450" s="25"/>
    </row>
    <row r="451" spans="1:4" ht="18" customHeight="1" x14ac:dyDescent="0.25">
      <c r="A451" s="16"/>
      <c r="B451" s="53"/>
      <c r="C451" s="17"/>
      <c r="D451" s="25"/>
    </row>
    <row r="452" spans="1:4" ht="18" customHeight="1" x14ac:dyDescent="0.25">
      <c r="A452" s="16"/>
      <c r="B452" s="53"/>
      <c r="C452" s="17"/>
      <c r="D452" s="25"/>
    </row>
    <row r="453" spans="1:4" ht="18" customHeight="1" x14ac:dyDescent="0.25">
      <c r="A453" s="16"/>
      <c r="B453" s="53"/>
      <c r="C453" s="17"/>
      <c r="D453" s="25"/>
    </row>
    <row r="454" spans="1:4" ht="18" customHeight="1" x14ac:dyDescent="0.25">
      <c r="A454" s="16"/>
      <c r="B454" s="53"/>
      <c r="C454" s="17"/>
      <c r="D454" s="25"/>
    </row>
    <row r="455" spans="1:4" ht="18" customHeight="1" x14ac:dyDescent="0.25">
      <c r="A455" s="16"/>
      <c r="B455" s="53"/>
      <c r="C455" s="17"/>
      <c r="D455" s="25"/>
    </row>
    <row r="456" spans="1:4" ht="18" customHeight="1" x14ac:dyDescent="0.25">
      <c r="A456" s="16"/>
      <c r="B456" s="53"/>
      <c r="C456" s="17"/>
      <c r="D456" s="25"/>
    </row>
    <row r="457" spans="1:4" ht="18" customHeight="1" x14ac:dyDescent="0.25">
      <c r="A457" s="16"/>
      <c r="B457" s="53"/>
      <c r="C457" s="17"/>
      <c r="D457" s="25"/>
    </row>
    <row r="458" spans="1:4" ht="18" customHeight="1" x14ac:dyDescent="0.25">
      <c r="A458" s="16"/>
      <c r="B458" s="53"/>
      <c r="C458" s="17"/>
      <c r="D458" s="25"/>
    </row>
    <row r="459" spans="1:4" ht="18" customHeight="1" x14ac:dyDescent="0.25">
      <c r="A459" s="16"/>
      <c r="B459" s="53"/>
      <c r="C459" s="17"/>
      <c r="D459" s="25"/>
    </row>
    <row r="460" spans="1:4" ht="18" customHeight="1" x14ac:dyDescent="0.25">
      <c r="A460" s="16"/>
      <c r="B460" s="53"/>
      <c r="C460" s="17"/>
      <c r="D460" s="25"/>
    </row>
    <row r="461" spans="1:4" ht="18" customHeight="1" x14ac:dyDescent="0.25">
      <c r="A461" s="16"/>
      <c r="B461" s="53"/>
      <c r="C461" s="17"/>
      <c r="D461" s="25"/>
    </row>
    <row r="462" spans="1:4" ht="18" customHeight="1" x14ac:dyDescent="0.25">
      <c r="A462" s="16"/>
      <c r="B462" s="53"/>
      <c r="C462" s="17"/>
      <c r="D462" s="25"/>
    </row>
    <row r="463" spans="1:4" ht="18" customHeight="1" x14ac:dyDescent="0.25">
      <c r="A463" s="16"/>
      <c r="B463" s="53"/>
      <c r="C463" s="17"/>
      <c r="D463" s="25"/>
    </row>
    <row r="464" spans="1:4" ht="18" customHeight="1" x14ac:dyDescent="0.25">
      <c r="A464" s="16"/>
      <c r="B464" s="53"/>
      <c r="C464" s="17"/>
      <c r="D464" s="25"/>
    </row>
    <row r="465" spans="1:4" ht="18" customHeight="1" x14ac:dyDescent="0.25">
      <c r="A465" s="16"/>
      <c r="B465" s="53"/>
      <c r="C465" s="17"/>
      <c r="D465" s="25"/>
    </row>
    <row r="466" spans="1:4" ht="18" customHeight="1" x14ac:dyDescent="0.25">
      <c r="A466" s="16"/>
      <c r="B466" s="53"/>
      <c r="C466" s="17"/>
      <c r="D466" s="25"/>
    </row>
    <row r="467" spans="1:4" ht="18" customHeight="1" x14ac:dyDescent="0.25">
      <c r="A467" s="16"/>
      <c r="B467" s="53"/>
      <c r="C467" s="17"/>
      <c r="D467" s="25"/>
    </row>
    <row r="468" spans="1:4" ht="18" customHeight="1" x14ac:dyDescent="0.25">
      <c r="A468" s="16"/>
      <c r="B468" s="53"/>
      <c r="C468" s="17"/>
      <c r="D468" s="25"/>
    </row>
    <row r="469" spans="1:4" ht="18" customHeight="1" x14ac:dyDescent="0.25">
      <c r="A469" s="16"/>
      <c r="B469" s="53"/>
      <c r="C469" s="17"/>
      <c r="D469" s="25"/>
    </row>
    <row r="470" spans="1:4" ht="18" customHeight="1" x14ac:dyDescent="0.25">
      <c r="A470" s="16"/>
      <c r="B470" s="53"/>
      <c r="C470" s="17"/>
      <c r="D470" s="25"/>
    </row>
    <row r="471" spans="1:4" ht="18" customHeight="1" x14ac:dyDescent="0.25">
      <c r="A471" s="16"/>
      <c r="B471" s="53"/>
      <c r="C471" s="17"/>
      <c r="D471" s="25"/>
    </row>
    <row r="472" spans="1:4" ht="18" customHeight="1" x14ac:dyDescent="0.25">
      <c r="A472" s="16"/>
      <c r="B472" s="53"/>
      <c r="C472" s="17"/>
      <c r="D472" s="25"/>
    </row>
    <row r="473" spans="1:4" ht="18" customHeight="1" x14ac:dyDescent="0.25">
      <c r="A473" s="16"/>
      <c r="B473" s="53"/>
      <c r="C473" s="17"/>
      <c r="D473" s="25"/>
    </row>
    <row r="474" spans="1:4" ht="18" customHeight="1" x14ac:dyDescent="0.25">
      <c r="A474" s="16"/>
      <c r="B474" s="53"/>
      <c r="C474" s="17"/>
      <c r="D474" s="25"/>
    </row>
    <row r="475" spans="1:4" ht="18" customHeight="1" x14ac:dyDescent="0.25">
      <c r="A475" s="16"/>
      <c r="B475" s="53"/>
      <c r="C475" s="17"/>
      <c r="D475" s="25"/>
    </row>
    <row r="476" spans="1:4" ht="18" customHeight="1" x14ac:dyDescent="0.25">
      <c r="A476" s="16"/>
      <c r="B476" s="53"/>
      <c r="C476" s="17"/>
      <c r="D476" s="25"/>
    </row>
    <row r="477" spans="1:4" ht="18" customHeight="1" x14ac:dyDescent="0.25">
      <c r="A477" s="16"/>
      <c r="B477" s="53"/>
      <c r="C477" s="17"/>
      <c r="D477" s="25"/>
    </row>
    <row r="478" spans="1:4" ht="18" customHeight="1" x14ac:dyDescent="0.25">
      <c r="A478" s="16"/>
      <c r="B478" s="53"/>
      <c r="C478" s="17"/>
      <c r="D478" s="25"/>
    </row>
    <row r="479" spans="1:4" ht="18" customHeight="1" x14ac:dyDescent="0.25">
      <c r="A479" s="16"/>
      <c r="B479" s="53"/>
      <c r="C479" s="17"/>
      <c r="D479" s="25"/>
    </row>
    <row r="480" spans="1:4" ht="18" customHeight="1" x14ac:dyDescent="0.25">
      <c r="A480" s="16"/>
      <c r="B480" s="53"/>
      <c r="C480" s="17"/>
      <c r="D480" s="25"/>
    </row>
    <row r="481" spans="1:4" ht="18" customHeight="1" x14ac:dyDescent="0.25">
      <c r="A481" s="16"/>
      <c r="B481" s="53"/>
      <c r="C481" s="17"/>
      <c r="D481" s="25"/>
    </row>
    <row r="482" spans="1:4" ht="18" customHeight="1" x14ac:dyDescent="0.25">
      <c r="A482" s="16"/>
      <c r="B482" s="53"/>
      <c r="C482" s="17"/>
      <c r="D482" s="25"/>
    </row>
    <row r="483" spans="1:4" ht="18" customHeight="1" x14ac:dyDescent="0.25">
      <c r="A483" s="16"/>
      <c r="B483" s="53"/>
      <c r="C483" s="17"/>
      <c r="D483" s="25"/>
    </row>
    <row r="484" spans="1:4" ht="18" customHeight="1" x14ac:dyDescent="0.25">
      <c r="A484" s="16"/>
      <c r="B484" s="53"/>
      <c r="C484" s="17"/>
      <c r="D484" s="25"/>
    </row>
    <row r="485" spans="1:4" ht="18" customHeight="1" x14ac:dyDescent="0.25">
      <c r="A485" s="16"/>
      <c r="B485" s="53"/>
      <c r="C485" s="17"/>
      <c r="D485" s="25"/>
    </row>
    <row r="486" spans="1:4" ht="18" customHeight="1" x14ac:dyDescent="0.25">
      <c r="A486" s="16"/>
      <c r="B486" s="53"/>
      <c r="C486" s="17"/>
      <c r="D486" s="25"/>
    </row>
    <row r="487" spans="1:4" ht="18" customHeight="1" x14ac:dyDescent="0.25">
      <c r="A487" s="16"/>
      <c r="B487" s="53"/>
      <c r="C487" s="17"/>
      <c r="D487" s="25"/>
    </row>
    <row r="488" spans="1:4" ht="18" customHeight="1" x14ac:dyDescent="0.25">
      <c r="A488" s="16"/>
      <c r="B488" s="53"/>
      <c r="C488" s="17"/>
      <c r="D488" s="25"/>
    </row>
    <row r="489" spans="1:4" ht="18" customHeight="1" x14ac:dyDescent="0.25">
      <c r="A489" s="16"/>
      <c r="B489" s="53"/>
      <c r="C489" s="17"/>
      <c r="D489" s="25"/>
    </row>
    <row r="490" spans="1:4" ht="18" customHeight="1" x14ac:dyDescent="0.25">
      <c r="A490" s="16"/>
      <c r="B490" s="53"/>
      <c r="C490" s="17"/>
      <c r="D490" s="25"/>
    </row>
    <row r="491" spans="1:4" ht="18" customHeight="1" x14ac:dyDescent="0.25">
      <c r="A491" s="16"/>
      <c r="B491" s="53"/>
      <c r="C491" s="17"/>
      <c r="D491" s="25"/>
    </row>
    <row r="492" spans="1:4" ht="18" customHeight="1" x14ac:dyDescent="0.25">
      <c r="A492" s="16"/>
      <c r="B492" s="53"/>
      <c r="C492" s="17"/>
      <c r="D492" s="25"/>
    </row>
    <row r="493" spans="1:4" ht="18" customHeight="1" x14ac:dyDescent="0.25">
      <c r="A493" s="16"/>
      <c r="B493" s="53"/>
      <c r="C493" s="17"/>
      <c r="D493" s="25"/>
    </row>
    <row r="494" spans="1:4" ht="18" customHeight="1" x14ac:dyDescent="0.25">
      <c r="A494" s="16"/>
      <c r="B494" s="53"/>
      <c r="C494" s="17"/>
      <c r="D494" s="25"/>
    </row>
    <row r="495" spans="1:4" ht="18" customHeight="1" x14ac:dyDescent="0.25">
      <c r="A495" s="16"/>
      <c r="B495" s="53"/>
      <c r="C495" s="17"/>
      <c r="D495" s="25"/>
    </row>
    <row r="496" spans="1:4" ht="18" customHeight="1" x14ac:dyDescent="0.25">
      <c r="A496" s="16"/>
      <c r="B496" s="53"/>
      <c r="C496" s="17"/>
      <c r="D496" s="25"/>
    </row>
    <row r="497" spans="1:4" ht="18" customHeight="1" x14ac:dyDescent="0.25">
      <c r="A497" s="16"/>
      <c r="B497" s="53"/>
      <c r="C497" s="17"/>
      <c r="D497" s="25"/>
    </row>
    <row r="498" spans="1:4" ht="18" customHeight="1" x14ac:dyDescent="0.25">
      <c r="A498" s="16"/>
      <c r="B498" s="53"/>
      <c r="C498" s="17"/>
      <c r="D498" s="25"/>
    </row>
    <row r="499" spans="1:4" ht="18" customHeight="1" x14ac:dyDescent="0.25">
      <c r="A499" s="16"/>
      <c r="B499" s="53"/>
      <c r="C499" s="17"/>
      <c r="D499" s="25"/>
    </row>
    <row r="500" spans="1:4" ht="18" customHeight="1" x14ac:dyDescent="0.25">
      <c r="A500" s="16"/>
      <c r="B500" s="53"/>
      <c r="C500" s="17"/>
      <c r="D500" s="25"/>
    </row>
    <row r="501" spans="1:4" ht="18" customHeight="1" x14ac:dyDescent="0.25">
      <c r="A501" s="16"/>
      <c r="B501" s="53"/>
      <c r="C501" s="17"/>
      <c r="D501" s="25"/>
    </row>
    <row r="502" spans="1:4" ht="18" customHeight="1" x14ac:dyDescent="0.25">
      <c r="A502" s="16"/>
      <c r="B502" s="53"/>
      <c r="C502" s="17"/>
      <c r="D502" s="25"/>
    </row>
    <row r="503" spans="1:4" ht="18" customHeight="1" x14ac:dyDescent="0.25">
      <c r="A503" s="16"/>
      <c r="B503" s="53"/>
      <c r="C503" s="17"/>
      <c r="D503" s="25"/>
    </row>
    <row r="504" spans="1:4" ht="18" customHeight="1" x14ac:dyDescent="0.25">
      <c r="A504" s="16"/>
      <c r="B504" s="53"/>
      <c r="C504" s="17"/>
      <c r="D504" s="25"/>
    </row>
    <row r="505" spans="1:4" ht="18" customHeight="1" x14ac:dyDescent="0.25">
      <c r="A505" s="16"/>
      <c r="B505" s="53"/>
      <c r="C505" s="17"/>
      <c r="D505" s="25"/>
    </row>
    <row r="506" spans="1:4" ht="18" customHeight="1" x14ac:dyDescent="0.25">
      <c r="A506" s="16"/>
      <c r="B506" s="53"/>
      <c r="C506" s="17"/>
      <c r="D506" s="25"/>
    </row>
    <row r="507" spans="1:4" ht="18" customHeight="1" x14ac:dyDescent="0.25">
      <c r="A507" s="16"/>
      <c r="B507" s="53"/>
      <c r="C507" s="17"/>
      <c r="D507" s="25"/>
    </row>
    <row r="508" spans="1:4" ht="18" customHeight="1" x14ac:dyDescent="0.25">
      <c r="A508" s="16"/>
      <c r="B508" s="53"/>
      <c r="C508" s="17"/>
      <c r="D508" s="25"/>
    </row>
    <row r="509" spans="1:4" ht="18" customHeight="1" x14ac:dyDescent="0.25">
      <c r="A509" s="16"/>
      <c r="B509" s="53"/>
      <c r="C509" s="17"/>
      <c r="D509" s="25"/>
    </row>
    <row r="510" spans="1:4" ht="18" customHeight="1" x14ac:dyDescent="0.25">
      <c r="A510" s="16"/>
      <c r="B510" s="53"/>
      <c r="C510" s="17"/>
      <c r="D510" s="25"/>
    </row>
    <row r="511" spans="1:4" ht="18" customHeight="1" x14ac:dyDescent="0.25">
      <c r="A511" s="16"/>
      <c r="B511" s="53"/>
      <c r="C511" s="17"/>
      <c r="D511" s="25"/>
    </row>
    <row r="512" spans="1:4" ht="18" customHeight="1" x14ac:dyDescent="0.25">
      <c r="A512" s="16"/>
      <c r="B512" s="53"/>
      <c r="C512" s="17"/>
      <c r="D512" s="25"/>
    </row>
    <row r="513" spans="1:4" ht="18" customHeight="1" x14ac:dyDescent="0.25">
      <c r="A513" s="16"/>
      <c r="B513" s="53"/>
      <c r="C513" s="17"/>
      <c r="D513" s="25"/>
    </row>
    <row r="514" spans="1:4" ht="18" customHeight="1" x14ac:dyDescent="0.25">
      <c r="A514" s="16"/>
      <c r="B514" s="53"/>
      <c r="C514" s="17"/>
      <c r="D514" s="25"/>
    </row>
    <row r="515" spans="1:4" ht="18" customHeight="1" x14ac:dyDescent="0.25">
      <c r="A515" s="16"/>
      <c r="B515" s="53"/>
      <c r="C515" s="17"/>
      <c r="D515" s="25"/>
    </row>
    <row r="516" spans="1:4" ht="18" customHeight="1" x14ac:dyDescent="0.25">
      <c r="A516" s="16"/>
      <c r="B516" s="53"/>
      <c r="C516" s="17"/>
      <c r="D516" s="25"/>
    </row>
    <row r="517" spans="1:4" ht="18" customHeight="1" x14ac:dyDescent="0.25">
      <c r="A517" s="16"/>
      <c r="B517" s="53"/>
      <c r="C517" s="17"/>
      <c r="D517" s="25"/>
    </row>
    <row r="518" spans="1:4" ht="18" customHeight="1" x14ac:dyDescent="0.25">
      <c r="A518" s="16"/>
      <c r="B518" s="53"/>
      <c r="C518" s="17"/>
      <c r="D518" s="25"/>
    </row>
    <row r="519" spans="1:4" ht="18" customHeight="1" x14ac:dyDescent="0.25">
      <c r="A519" s="16"/>
      <c r="B519" s="53"/>
      <c r="C519" s="17"/>
      <c r="D519" s="25"/>
    </row>
    <row r="520" spans="1:4" ht="18" customHeight="1" x14ac:dyDescent="0.25">
      <c r="A520" s="16"/>
      <c r="B520" s="53"/>
      <c r="C520" s="17"/>
      <c r="D520" s="25"/>
    </row>
    <row r="521" spans="1:4" ht="18" customHeight="1" x14ac:dyDescent="0.25">
      <c r="A521" s="16"/>
      <c r="B521" s="53"/>
      <c r="C521" s="17"/>
      <c r="D521" s="25"/>
    </row>
    <row r="522" spans="1:4" ht="18" customHeight="1" x14ac:dyDescent="0.25">
      <c r="A522" s="16"/>
      <c r="B522" s="53"/>
      <c r="C522" s="17"/>
      <c r="D522" s="25"/>
    </row>
    <row r="523" spans="1:4" ht="18" customHeight="1" x14ac:dyDescent="0.25">
      <c r="A523" s="16"/>
      <c r="B523" s="53"/>
      <c r="C523" s="17"/>
      <c r="D523" s="25"/>
    </row>
    <row r="524" spans="1:4" ht="18" customHeight="1" x14ac:dyDescent="0.25">
      <c r="A524" s="16"/>
      <c r="B524" s="53"/>
      <c r="C524" s="17"/>
      <c r="D524" s="25"/>
    </row>
    <row r="525" spans="1:4" ht="18" customHeight="1" x14ac:dyDescent="0.25">
      <c r="A525" s="16"/>
      <c r="B525" s="53"/>
      <c r="C525" s="17"/>
      <c r="D525" s="25"/>
    </row>
    <row r="526" spans="1:4" ht="18" customHeight="1" x14ac:dyDescent="0.25">
      <c r="A526" s="16"/>
      <c r="B526" s="53"/>
      <c r="C526" s="17"/>
      <c r="D526" s="25"/>
    </row>
    <row r="527" spans="1:4" ht="18" customHeight="1" x14ac:dyDescent="0.25">
      <c r="A527" s="16"/>
      <c r="B527" s="53"/>
      <c r="C527" s="17"/>
      <c r="D527" s="25"/>
    </row>
    <row r="528" spans="1:4" ht="18" customHeight="1" x14ac:dyDescent="0.25">
      <c r="A528" s="16"/>
      <c r="B528" s="53"/>
      <c r="C528" s="17"/>
      <c r="D528" s="25"/>
    </row>
    <row r="529" spans="1:4" ht="18" customHeight="1" x14ac:dyDescent="0.25">
      <c r="A529" s="16"/>
      <c r="B529" s="53"/>
      <c r="C529" s="17"/>
      <c r="D529" s="25"/>
    </row>
    <row r="530" spans="1:4" ht="18" customHeight="1" x14ac:dyDescent="0.25">
      <c r="A530" s="16"/>
      <c r="B530" s="53"/>
      <c r="C530" s="17"/>
      <c r="D530" s="25"/>
    </row>
    <row r="531" spans="1:4" ht="18" customHeight="1" x14ac:dyDescent="0.25">
      <c r="A531" s="16"/>
      <c r="B531" s="53"/>
      <c r="C531" s="17"/>
      <c r="D531" s="25"/>
    </row>
    <row r="532" spans="1:4" ht="18" customHeight="1" x14ac:dyDescent="0.25">
      <c r="A532" s="16"/>
      <c r="B532" s="53"/>
      <c r="C532" s="17"/>
      <c r="D532" s="25"/>
    </row>
    <row r="533" spans="1:4" ht="18" customHeight="1" x14ac:dyDescent="0.25">
      <c r="A533" s="16"/>
      <c r="B533" s="53"/>
      <c r="C533" s="17"/>
      <c r="D533" s="25"/>
    </row>
    <row r="534" spans="1:4" ht="18" customHeight="1" x14ac:dyDescent="0.25">
      <c r="A534" s="16"/>
      <c r="B534" s="53"/>
      <c r="C534" s="17"/>
      <c r="D534" s="25"/>
    </row>
    <row r="535" spans="1:4" ht="18" customHeight="1" x14ac:dyDescent="0.25">
      <c r="A535" s="16"/>
      <c r="B535" s="53"/>
      <c r="C535" s="17"/>
      <c r="D535" s="25"/>
    </row>
    <row r="536" spans="1:4" ht="18" customHeight="1" x14ac:dyDescent="0.25">
      <c r="A536" s="16"/>
      <c r="B536" s="53"/>
      <c r="C536" s="17"/>
      <c r="D536" s="25"/>
    </row>
    <row r="537" spans="1:4" ht="18" customHeight="1" x14ac:dyDescent="0.25">
      <c r="A537" s="16"/>
      <c r="B537" s="53"/>
      <c r="C537" s="17"/>
      <c r="D537" s="25"/>
    </row>
    <row r="538" spans="1:4" ht="18" customHeight="1" x14ac:dyDescent="0.25">
      <c r="A538" s="16"/>
      <c r="B538" s="53"/>
      <c r="C538" s="17"/>
      <c r="D538" s="25"/>
    </row>
    <row r="539" spans="1:4" ht="18" customHeight="1" x14ac:dyDescent="0.25">
      <c r="A539" s="16"/>
      <c r="B539" s="53"/>
      <c r="C539" s="17"/>
      <c r="D539" s="25"/>
    </row>
    <row r="540" spans="1:4" ht="18" customHeight="1" x14ac:dyDescent="0.25">
      <c r="A540" s="16"/>
      <c r="B540" s="53"/>
      <c r="C540" s="17"/>
      <c r="D540" s="25"/>
    </row>
    <row r="541" spans="1:4" ht="18" customHeight="1" x14ac:dyDescent="0.25">
      <c r="A541" s="16"/>
      <c r="B541" s="53"/>
      <c r="C541" s="17"/>
      <c r="D541" s="25"/>
    </row>
    <row r="542" spans="1:4" ht="18" customHeight="1" x14ac:dyDescent="0.25">
      <c r="A542" s="16"/>
      <c r="B542" s="53"/>
      <c r="C542" s="17"/>
      <c r="D542" s="25"/>
    </row>
    <row r="543" spans="1:4" ht="18" customHeight="1" x14ac:dyDescent="0.25">
      <c r="A543" s="16"/>
      <c r="B543" s="53"/>
      <c r="C543" s="17"/>
      <c r="D543" s="25"/>
    </row>
    <row r="544" spans="1:4" ht="18" customHeight="1" x14ac:dyDescent="0.25">
      <c r="A544" s="16"/>
      <c r="B544" s="53"/>
      <c r="C544" s="17"/>
      <c r="D544" s="25"/>
    </row>
    <row r="545" spans="1:4" ht="18" customHeight="1" x14ac:dyDescent="0.25">
      <c r="A545" s="16"/>
      <c r="B545" s="53"/>
      <c r="C545" s="17"/>
      <c r="D545" s="25"/>
    </row>
    <row r="546" spans="1:4" ht="18" customHeight="1" x14ac:dyDescent="0.25">
      <c r="A546" s="16"/>
      <c r="B546" s="53"/>
      <c r="C546" s="17"/>
      <c r="D546" s="25"/>
    </row>
    <row r="547" spans="1:4" ht="18" customHeight="1" x14ac:dyDescent="0.25">
      <c r="A547" s="16"/>
      <c r="B547" s="53"/>
      <c r="C547" s="17"/>
      <c r="D547" s="25"/>
    </row>
    <row r="548" spans="1:4" ht="18" customHeight="1" x14ac:dyDescent="0.25">
      <c r="A548" s="16"/>
      <c r="B548" s="53"/>
      <c r="C548" s="17"/>
      <c r="D548" s="25"/>
    </row>
    <row r="549" spans="1:4" ht="18" customHeight="1" x14ac:dyDescent="0.25">
      <c r="A549" s="16"/>
      <c r="B549" s="53"/>
      <c r="C549" s="17"/>
      <c r="D549" s="25"/>
    </row>
    <row r="550" spans="1:4" ht="18" customHeight="1" x14ac:dyDescent="0.25">
      <c r="A550" s="16"/>
      <c r="B550" s="53"/>
      <c r="C550" s="17"/>
      <c r="D550" s="25"/>
    </row>
    <row r="551" spans="1:4" ht="18" customHeight="1" x14ac:dyDescent="0.25">
      <c r="A551" s="16"/>
      <c r="B551" s="53"/>
      <c r="C551" s="17"/>
      <c r="D551" s="25"/>
    </row>
    <row r="552" spans="1:4" ht="18" customHeight="1" x14ac:dyDescent="0.25">
      <c r="A552" s="16"/>
      <c r="B552" s="53"/>
      <c r="C552" s="17"/>
      <c r="D552" s="25"/>
    </row>
    <row r="553" spans="1:4" ht="18" customHeight="1" x14ac:dyDescent="0.25">
      <c r="A553" s="16"/>
      <c r="B553" s="53"/>
      <c r="C553" s="17"/>
      <c r="D553" s="25"/>
    </row>
    <row r="554" spans="1:4" ht="18" customHeight="1" x14ac:dyDescent="0.25">
      <c r="A554" s="16"/>
      <c r="B554" s="53"/>
      <c r="C554" s="17"/>
      <c r="D554" s="25"/>
    </row>
    <row r="555" spans="1:4" ht="18" customHeight="1" x14ac:dyDescent="0.25">
      <c r="A555" s="16"/>
      <c r="B555" s="53"/>
      <c r="C555" s="17"/>
      <c r="D555" s="25"/>
    </row>
    <row r="556" spans="1:4" ht="18" customHeight="1" x14ac:dyDescent="0.25">
      <c r="A556" s="16"/>
      <c r="B556" s="53"/>
      <c r="C556" s="17"/>
      <c r="D556" s="25"/>
    </row>
    <row r="557" spans="1:4" ht="18" customHeight="1" x14ac:dyDescent="0.25">
      <c r="A557" s="16"/>
      <c r="B557" s="53"/>
      <c r="C557" s="17"/>
      <c r="D557" s="25"/>
    </row>
    <row r="558" spans="1:4" ht="18" customHeight="1" x14ac:dyDescent="0.25">
      <c r="A558" s="16"/>
      <c r="B558" s="53"/>
      <c r="C558" s="17"/>
      <c r="D558" s="25"/>
    </row>
    <row r="559" spans="1:4" ht="18" customHeight="1" x14ac:dyDescent="0.25">
      <c r="A559" s="16"/>
      <c r="B559" s="53"/>
      <c r="C559" s="17"/>
      <c r="D559" s="25"/>
    </row>
    <row r="560" spans="1:4" ht="18" customHeight="1" x14ac:dyDescent="0.25">
      <c r="A560" s="16"/>
      <c r="B560" s="53"/>
      <c r="C560" s="17"/>
      <c r="D560" s="25"/>
    </row>
    <row r="561" spans="1:4" ht="18" customHeight="1" x14ac:dyDescent="0.25">
      <c r="A561" s="16"/>
      <c r="B561" s="53"/>
      <c r="C561" s="17"/>
      <c r="D561" s="25"/>
    </row>
    <row r="562" spans="1:4" ht="18" customHeight="1" x14ac:dyDescent="0.25">
      <c r="A562" s="16"/>
      <c r="B562" s="53"/>
      <c r="C562" s="17"/>
      <c r="D562" s="25"/>
    </row>
    <row r="563" spans="1:4" ht="18" customHeight="1" x14ac:dyDescent="0.25">
      <c r="A563" s="16"/>
      <c r="B563" s="53"/>
      <c r="C563" s="17"/>
      <c r="D563" s="25"/>
    </row>
    <row r="564" spans="1:4" ht="18" customHeight="1" x14ac:dyDescent="0.25">
      <c r="A564" s="16"/>
      <c r="B564" s="53"/>
      <c r="C564" s="17"/>
      <c r="D564" s="25"/>
    </row>
    <row r="565" spans="1:4" ht="18" customHeight="1" x14ac:dyDescent="0.25">
      <c r="A565" s="16"/>
      <c r="B565" s="53"/>
      <c r="C565" s="17"/>
      <c r="D565" s="25"/>
    </row>
    <row r="566" spans="1:4" ht="18" customHeight="1" x14ac:dyDescent="0.25">
      <c r="A566" s="16"/>
      <c r="B566" s="53"/>
      <c r="C566" s="17"/>
      <c r="D566" s="25"/>
    </row>
    <row r="567" spans="1:4" ht="18" customHeight="1" x14ac:dyDescent="0.25">
      <c r="A567" s="16"/>
      <c r="B567" s="53"/>
      <c r="C567" s="17"/>
      <c r="D567" s="25"/>
    </row>
    <row r="568" spans="1:4" ht="18" customHeight="1" x14ac:dyDescent="0.25">
      <c r="A568" s="16"/>
      <c r="B568" s="53"/>
      <c r="C568" s="17"/>
      <c r="D568" s="25"/>
    </row>
    <row r="569" spans="1:4" ht="18" customHeight="1" x14ac:dyDescent="0.25">
      <c r="A569" s="16"/>
      <c r="B569" s="53"/>
      <c r="C569" s="17"/>
      <c r="D569" s="25"/>
    </row>
    <row r="570" spans="1:4" ht="18" customHeight="1" x14ac:dyDescent="0.25">
      <c r="A570" s="16"/>
      <c r="B570" s="53"/>
      <c r="C570" s="17"/>
      <c r="D570" s="25"/>
    </row>
    <row r="571" spans="1:4" ht="18" customHeight="1" x14ac:dyDescent="0.25">
      <c r="A571" s="16"/>
      <c r="B571" s="53"/>
      <c r="C571" s="17"/>
      <c r="D571" s="25"/>
    </row>
    <row r="572" spans="1:4" ht="18" customHeight="1" x14ac:dyDescent="0.25">
      <c r="A572" s="16"/>
      <c r="B572" s="53"/>
      <c r="C572" s="17"/>
      <c r="D572" s="25"/>
    </row>
    <row r="573" spans="1:4" ht="18" customHeight="1" x14ac:dyDescent="0.25">
      <c r="A573" s="16"/>
      <c r="B573" s="53"/>
      <c r="C573" s="17"/>
      <c r="D573" s="25"/>
    </row>
    <row r="574" spans="1:4" ht="18" customHeight="1" x14ac:dyDescent="0.25">
      <c r="A574" s="16"/>
      <c r="B574" s="53"/>
      <c r="C574" s="17"/>
      <c r="D574" s="25"/>
    </row>
    <row r="575" spans="1:4" ht="18" customHeight="1" x14ac:dyDescent="0.25">
      <c r="A575" s="16"/>
      <c r="B575" s="53"/>
      <c r="C575" s="17"/>
      <c r="D575" s="25"/>
    </row>
    <row r="576" spans="1:4" ht="18" customHeight="1" x14ac:dyDescent="0.25">
      <c r="A576" s="16"/>
      <c r="B576" s="53"/>
      <c r="C576" s="17"/>
      <c r="D576" s="25"/>
    </row>
    <row r="577" spans="1:4" ht="18" customHeight="1" x14ac:dyDescent="0.25">
      <c r="A577" s="16"/>
      <c r="B577" s="53"/>
      <c r="C577" s="17"/>
      <c r="D577" s="25"/>
    </row>
    <row r="578" spans="1:4" ht="18" customHeight="1" x14ac:dyDescent="0.25">
      <c r="A578" s="16"/>
      <c r="B578" s="53"/>
      <c r="C578" s="17"/>
      <c r="D578" s="25"/>
    </row>
    <row r="579" spans="1:4" ht="18" customHeight="1" x14ac:dyDescent="0.25">
      <c r="A579" s="16"/>
      <c r="B579" s="53"/>
      <c r="C579" s="17"/>
      <c r="D579" s="25"/>
    </row>
    <row r="580" spans="1:4" ht="18" customHeight="1" x14ac:dyDescent="0.25">
      <c r="A580" s="16"/>
      <c r="B580" s="53"/>
      <c r="C580" s="17"/>
      <c r="D580" s="25"/>
    </row>
    <row r="581" spans="1:4" ht="18" customHeight="1" x14ac:dyDescent="0.25">
      <c r="A581" s="16"/>
      <c r="B581" s="53"/>
      <c r="C581" s="17"/>
      <c r="D581" s="25"/>
    </row>
    <row r="582" spans="1:4" ht="18" customHeight="1" x14ac:dyDescent="0.25">
      <c r="A582" s="16"/>
      <c r="B582" s="53"/>
      <c r="C582" s="17"/>
      <c r="D582" s="25"/>
    </row>
    <row r="583" spans="1:4" ht="18" customHeight="1" x14ac:dyDescent="0.25">
      <c r="A583" s="16"/>
      <c r="B583" s="53"/>
      <c r="C583" s="17"/>
      <c r="D583" s="25"/>
    </row>
    <row r="584" spans="1:4" ht="18" customHeight="1" x14ac:dyDescent="0.25">
      <c r="A584" s="16"/>
      <c r="B584" s="53"/>
      <c r="C584" s="17"/>
      <c r="D584" s="25"/>
    </row>
    <row r="585" spans="1:4" ht="18" customHeight="1" x14ac:dyDescent="0.25">
      <c r="A585" s="16"/>
      <c r="B585" s="53"/>
      <c r="C585" s="17"/>
      <c r="D585" s="25"/>
    </row>
    <row r="586" spans="1:4" ht="18" customHeight="1" x14ac:dyDescent="0.25">
      <c r="A586" s="16"/>
      <c r="B586" s="53"/>
      <c r="C586" s="17"/>
      <c r="D586" s="25"/>
    </row>
    <row r="587" spans="1:4" ht="18" customHeight="1" x14ac:dyDescent="0.25">
      <c r="A587" s="16"/>
      <c r="B587" s="53"/>
      <c r="C587" s="17"/>
      <c r="D587" s="25"/>
    </row>
    <row r="588" spans="1:4" ht="18" customHeight="1" x14ac:dyDescent="0.25">
      <c r="A588" s="16"/>
      <c r="B588" s="53"/>
      <c r="C588" s="17"/>
      <c r="D588" s="25"/>
    </row>
    <row r="589" spans="1:4" ht="18" customHeight="1" x14ac:dyDescent="0.25">
      <c r="A589" s="16"/>
      <c r="B589" s="53"/>
      <c r="C589" s="17"/>
      <c r="D589" s="25"/>
    </row>
    <row r="590" spans="1:4" ht="18" customHeight="1" x14ac:dyDescent="0.25">
      <c r="A590" s="16"/>
      <c r="B590" s="53"/>
      <c r="C590" s="17"/>
      <c r="D590" s="25"/>
    </row>
    <row r="591" spans="1:4" ht="18" customHeight="1" x14ac:dyDescent="0.25">
      <c r="A591" s="16"/>
      <c r="B591" s="53"/>
      <c r="C591" s="17"/>
      <c r="D591" s="25"/>
    </row>
    <row r="592" spans="1:4" ht="18" customHeight="1" x14ac:dyDescent="0.25">
      <c r="A592" s="16"/>
      <c r="B592" s="53"/>
      <c r="C592" s="17"/>
      <c r="D592" s="25"/>
    </row>
    <row r="593" spans="1:4" ht="18" customHeight="1" x14ac:dyDescent="0.25">
      <c r="A593" s="16"/>
      <c r="B593" s="53"/>
      <c r="C593" s="17"/>
      <c r="D593" s="25"/>
    </row>
    <row r="594" spans="1:4" ht="18" customHeight="1" x14ac:dyDescent="0.25">
      <c r="A594" s="16"/>
      <c r="B594" s="53"/>
      <c r="C594" s="17"/>
      <c r="D594" s="25"/>
    </row>
    <row r="595" spans="1:4" ht="18" customHeight="1" x14ac:dyDescent="0.25">
      <c r="A595" s="16"/>
      <c r="B595" s="53"/>
      <c r="C595" s="17"/>
      <c r="D595" s="25"/>
    </row>
    <row r="596" spans="1:4" ht="18" customHeight="1" x14ac:dyDescent="0.25">
      <c r="A596" s="16"/>
      <c r="B596" s="53"/>
      <c r="C596" s="17"/>
      <c r="D596" s="25"/>
    </row>
    <row r="597" spans="1:4" ht="18" customHeight="1" x14ac:dyDescent="0.25">
      <c r="A597" s="16"/>
      <c r="B597" s="53"/>
      <c r="C597" s="17"/>
      <c r="D597" s="25"/>
    </row>
    <row r="598" spans="1:4" ht="18" customHeight="1" x14ac:dyDescent="0.25">
      <c r="A598" s="16"/>
      <c r="B598" s="53"/>
      <c r="C598" s="17"/>
      <c r="D598" s="25"/>
    </row>
    <row r="599" spans="1:4" ht="18" customHeight="1" x14ac:dyDescent="0.25">
      <c r="A599" s="16"/>
      <c r="B599" s="53"/>
      <c r="C599" s="17"/>
      <c r="D599" s="25"/>
    </row>
    <row r="600" spans="1:4" ht="18" customHeight="1" x14ac:dyDescent="0.25">
      <c r="A600" s="16"/>
      <c r="B600" s="53"/>
      <c r="C600" s="17"/>
      <c r="D600" s="25"/>
    </row>
    <row r="601" spans="1:4" ht="18" customHeight="1" x14ac:dyDescent="0.25">
      <c r="A601" s="16"/>
      <c r="B601" s="53"/>
      <c r="C601" s="17"/>
      <c r="D601" s="25"/>
    </row>
    <row r="602" spans="1:4" ht="18" customHeight="1" x14ac:dyDescent="0.25">
      <c r="A602" s="16"/>
      <c r="B602" s="53"/>
      <c r="C602" s="17"/>
      <c r="D602" s="25"/>
    </row>
    <row r="603" spans="1:4" ht="18" customHeight="1" x14ac:dyDescent="0.25">
      <c r="A603" s="16"/>
      <c r="B603" s="53"/>
      <c r="C603" s="17"/>
      <c r="D603" s="25"/>
    </row>
    <row r="604" spans="1:4" ht="18" customHeight="1" x14ac:dyDescent="0.25">
      <c r="A604" s="16"/>
      <c r="B604" s="53"/>
      <c r="C604" s="17"/>
      <c r="D604" s="25"/>
    </row>
    <row r="605" spans="1:4" ht="18" customHeight="1" x14ac:dyDescent="0.25">
      <c r="A605" s="16"/>
      <c r="B605" s="53"/>
      <c r="C605" s="17"/>
      <c r="D605" s="25"/>
    </row>
    <row r="606" spans="1:4" ht="18" customHeight="1" x14ac:dyDescent="0.25">
      <c r="A606" s="16"/>
      <c r="B606" s="53"/>
      <c r="C606" s="17"/>
      <c r="D606" s="25"/>
    </row>
    <row r="607" spans="1:4" ht="18" customHeight="1" x14ac:dyDescent="0.25">
      <c r="A607" s="16"/>
      <c r="B607" s="53"/>
      <c r="C607" s="17"/>
      <c r="D607" s="25"/>
    </row>
    <row r="608" spans="1:4" ht="18" customHeight="1" x14ac:dyDescent="0.25">
      <c r="A608" s="16"/>
      <c r="B608" s="53"/>
      <c r="C608" s="17"/>
      <c r="D608" s="25"/>
    </row>
    <row r="609" spans="1:4" ht="18" customHeight="1" x14ac:dyDescent="0.25">
      <c r="A609" s="16"/>
      <c r="B609" s="53"/>
      <c r="C609" s="17"/>
      <c r="D609" s="25"/>
    </row>
    <row r="610" spans="1:4" ht="18" customHeight="1" x14ac:dyDescent="0.25">
      <c r="A610" s="16"/>
      <c r="B610" s="53"/>
      <c r="C610" s="17"/>
      <c r="D610" s="25"/>
    </row>
    <row r="611" spans="1:4" ht="18" customHeight="1" x14ac:dyDescent="0.25">
      <c r="A611" s="16"/>
      <c r="B611" s="53"/>
      <c r="C611" s="17"/>
      <c r="D611" s="25"/>
    </row>
    <row r="612" spans="1:4" ht="18" customHeight="1" x14ac:dyDescent="0.25">
      <c r="A612" s="16"/>
      <c r="B612" s="53"/>
      <c r="C612" s="17"/>
      <c r="D612" s="25"/>
    </row>
    <row r="613" spans="1:4" ht="18" customHeight="1" x14ac:dyDescent="0.25">
      <c r="A613" s="16"/>
      <c r="B613" s="53"/>
      <c r="C613" s="17"/>
      <c r="D613" s="25"/>
    </row>
    <row r="614" spans="1:4" ht="18" customHeight="1" x14ac:dyDescent="0.25">
      <c r="A614" s="16"/>
      <c r="B614" s="53"/>
      <c r="C614" s="17"/>
      <c r="D614" s="25"/>
    </row>
    <row r="615" spans="1:4" ht="18" customHeight="1" x14ac:dyDescent="0.25">
      <c r="A615" s="16"/>
      <c r="B615" s="53"/>
      <c r="C615" s="17"/>
      <c r="D615" s="25"/>
    </row>
    <row r="616" spans="1:4" ht="18" customHeight="1" x14ac:dyDescent="0.25">
      <c r="A616" s="16"/>
      <c r="B616" s="53"/>
      <c r="C616" s="17"/>
      <c r="D616" s="25"/>
    </row>
    <row r="617" spans="1:4" ht="18" customHeight="1" x14ac:dyDescent="0.25">
      <c r="A617" s="16"/>
      <c r="B617" s="53"/>
      <c r="C617" s="17"/>
      <c r="D617" s="25"/>
    </row>
    <row r="618" spans="1:4" ht="18" customHeight="1" x14ac:dyDescent="0.25">
      <c r="A618" s="16"/>
      <c r="B618" s="53"/>
      <c r="C618" s="17"/>
      <c r="D618" s="25"/>
    </row>
    <row r="619" spans="1:4" ht="18" customHeight="1" x14ac:dyDescent="0.25">
      <c r="A619" s="16"/>
      <c r="B619" s="53"/>
      <c r="C619" s="17"/>
      <c r="D619" s="25"/>
    </row>
    <row r="620" spans="1:4" ht="18" customHeight="1" x14ac:dyDescent="0.25">
      <c r="A620" s="16"/>
      <c r="B620" s="53"/>
      <c r="C620" s="17"/>
      <c r="D620" s="25"/>
    </row>
    <row r="621" spans="1:4" ht="18" customHeight="1" x14ac:dyDescent="0.25">
      <c r="A621" s="16"/>
      <c r="B621" s="53"/>
      <c r="C621" s="17"/>
      <c r="D621" s="25"/>
    </row>
    <row r="622" spans="1:4" ht="18" customHeight="1" x14ac:dyDescent="0.25">
      <c r="A622" s="16"/>
      <c r="B622" s="53"/>
      <c r="C622" s="17"/>
      <c r="D622" s="25"/>
    </row>
    <row r="623" spans="1:4" ht="18" customHeight="1" x14ac:dyDescent="0.25">
      <c r="A623" s="16"/>
      <c r="B623" s="53"/>
      <c r="C623" s="17"/>
      <c r="D623" s="25"/>
    </row>
    <row r="624" spans="1:4" ht="18" customHeight="1" x14ac:dyDescent="0.25">
      <c r="A624" s="16"/>
      <c r="B624" s="53"/>
      <c r="C624" s="17"/>
      <c r="D624" s="25"/>
    </row>
    <row r="625" spans="1:4" ht="18" customHeight="1" x14ac:dyDescent="0.25">
      <c r="A625" s="16"/>
      <c r="B625" s="53"/>
      <c r="C625" s="17"/>
      <c r="D625" s="25"/>
    </row>
    <row r="626" spans="1:4" ht="18" customHeight="1" x14ac:dyDescent="0.25">
      <c r="A626" s="16"/>
      <c r="B626" s="53"/>
      <c r="C626" s="17"/>
      <c r="D626" s="25"/>
    </row>
    <row r="627" spans="1:4" ht="18" customHeight="1" x14ac:dyDescent="0.25">
      <c r="A627" s="16"/>
      <c r="B627" s="53"/>
      <c r="C627" s="17"/>
      <c r="D627" s="25"/>
    </row>
    <row r="628" spans="1:4" ht="18" customHeight="1" x14ac:dyDescent="0.25">
      <c r="A628" s="16"/>
      <c r="B628" s="53"/>
      <c r="C628" s="17"/>
      <c r="D628" s="25"/>
    </row>
    <row r="629" spans="1:4" ht="18" customHeight="1" x14ac:dyDescent="0.25">
      <c r="A629" s="16"/>
      <c r="B629" s="53"/>
      <c r="C629" s="17"/>
      <c r="D629" s="25"/>
    </row>
    <row r="630" spans="1:4" ht="18" customHeight="1" x14ac:dyDescent="0.25">
      <c r="A630" s="16"/>
      <c r="B630" s="53"/>
      <c r="C630" s="17"/>
      <c r="D630" s="25"/>
    </row>
    <row r="631" spans="1:4" ht="18" customHeight="1" x14ac:dyDescent="0.25">
      <c r="A631" s="16"/>
      <c r="B631" s="53"/>
      <c r="C631" s="17"/>
      <c r="D631" s="25"/>
    </row>
    <row r="632" spans="1:4" ht="18" customHeight="1" x14ac:dyDescent="0.25">
      <c r="A632" s="16"/>
      <c r="B632" s="53"/>
      <c r="C632" s="17"/>
      <c r="D632" s="25"/>
    </row>
    <row r="633" spans="1:4" ht="18" customHeight="1" x14ac:dyDescent="0.25">
      <c r="A633" s="16"/>
      <c r="B633" s="53"/>
      <c r="C633" s="17"/>
      <c r="D633" s="25"/>
    </row>
    <row r="634" spans="1:4" ht="18" customHeight="1" x14ac:dyDescent="0.25">
      <c r="A634" s="16"/>
      <c r="B634" s="53"/>
      <c r="C634" s="17"/>
      <c r="D634" s="25"/>
    </row>
    <row r="635" spans="1:4" ht="18" customHeight="1" x14ac:dyDescent="0.25">
      <c r="A635" s="16"/>
      <c r="B635" s="53"/>
      <c r="C635" s="17"/>
      <c r="D635" s="25"/>
    </row>
    <row r="636" spans="1:4" ht="18" customHeight="1" x14ac:dyDescent="0.25">
      <c r="A636" s="16"/>
      <c r="B636" s="53"/>
      <c r="C636" s="17"/>
      <c r="D636" s="25"/>
    </row>
    <row r="637" spans="1:4" ht="18" customHeight="1" x14ac:dyDescent="0.25">
      <c r="A637" s="16"/>
      <c r="B637" s="53"/>
      <c r="C637" s="17"/>
      <c r="D637" s="25"/>
    </row>
    <row r="638" spans="1:4" ht="18" customHeight="1" x14ac:dyDescent="0.25">
      <c r="A638" s="16"/>
      <c r="B638" s="53"/>
      <c r="C638" s="17"/>
      <c r="D638" s="25"/>
    </row>
    <row r="639" spans="1:4" ht="18" customHeight="1" x14ac:dyDescent="0.25">
      <c r="A639" s="16"/>
      <c r="B639" s="53"/>
      <c r="C639" s="17"/>
      <c r="D639" s="25"/>
    </row>
    <row r="640" spans="1:4" ht="18" customHeight="1" x14ac:dyDescent="0.25">
      <c r="A640" s="16"/>
      <c r="B640" s="53"/>
      <c r="C640" s="17"/>
      <c r="D640" s="25"/>
    </row>
    <row r="641" spans="1:4" ht="18" customHeight="1" x14ac:dyDescent="0.25">
      <c r="A641" s="16"/>
      <c r="B641" s="53"/>
      <c r="C641" s="17"/>
      <c r="D641" s="25"/>
    </row>
    <row r="642" spans="1:4" ht="18" customHeight="1" x14ac:dyDescent="0.25">
      <c r="A642" s="16"/>
      <c r="B642" s="53"/>
      <c r="C642" s="17"/>
      <c r="D642" s="25"/>
    </row>
    <row r="643" spans="1:4" ht="18" customHeight="1" x14ac:dyDescent="0.25">
      <c r="A643" s="16"/>
      <c r="B643" s="53"/>
      <c r="C643" s="17"/>
      <c r="D643" s="25"/>
    </row>
    <row r="644" spans="1:4" ht="18" customHeight="1" x14ac:dyDescent="0.25">
      <c r="A644" s="16"/>
      <c r="B644" s="53"/>
      <c r="C644" s="17"/>
      <c r="D644" s="25"/>
    </row>
    <row r="645" spans="1:4" ht="18" customHeight="1" x14ac:dyDescent="0.25">
      <c r="A645" s="16"/>
      <c r="B645" s="53"/>
      <c r="C645" s="17"/>
      <c r="D645" s="25"/>
    </row>
    <row r="646" spans="1:4" ht="18" customHeight="1" x14ac:dyDescent="0.25">
      <c r="A646" s="16"/>
      <c r="B646" s="53"/>
      <c r="C646" s="17"/>
      <c r="D646" s="25"/>
    </row>
    <row r="647" spans="1:4" ht="18" customHeight="1" x14ac:dyDescent="0.25">
      <c r="A647" s="16"/>
      <c r="B647" s="53"/>
      <c r="C647" s="17"/>
      <c r="D647" s="25"/>
    </row>
    <row r="648" spans="1:4" ht="18" customHeight="1" x14ac:dyDescent="0.25">
      <c r="A648" s="16"/>
      <c r="B648" s="53"/>
      <c r="C648" s="17"/>
      <c r="D648" s="25"/>
    </row>
    <row r="649" spans="1:4" ht="18" customHeight="1" x14ac:dyDescent="0.25">
      <c r="A649" s="16"/>
      <c r="B649" s="53"/>
      <c r="C649" s="17"/>
      <c r="D649" s="25"/>
    </row>
    <row r="650" spans="1:4" ht="18" customHeight="1" x14ac:dyDescent="0.25">
      <c r="A650" s="16"/>
      <c r="B650" s="53"/>
      <c r="C650" s="17"/>
      <c r="D650" s="25"/>
    </row>
    <row r="651" spans="1:4" ht="18" customHeight="1" x14ac:dyDescent="0.25">
      <c r="A651" s="16"/>
      <c r="B651" s="53"/>
      <c r="C651" s="17"/>
      <c r="D651" s="25"/>
    </row>
    <row r="652" spans="1:4" ht="18" customHeight="1" x14ac:dyDescent="0.25">
      <c r="A652" s="16"/>
      <c r="B652" s="53"/>
      <c r="C652" s="17"/>
      <c r="D652" s="25"/>
    </row>
    <row r="653" spans="1:4" ht="18" customHeight="1" x14ac:dyDescent="0.25">
      <c r="A653" s="16"/>
      <c r="B653" s="53"/>
      <c r="C653" s="17"/>
      <c r="D653" s="25"/>
    </row>
    <row r="654" spans="1:4" ht="18" customHeight="1" x14ac:dyDescent="0.25">
      <c r="A654" s="16"/>
      <c r="B654" s="53"/>
      <c r="C654" s="17"/>
      <c r="D654" s="25"/>
    </row>
    <row r="655" spans="1:4" ht="18" customHeight="1" x14ac:dyDescent="0.25">
      <c r="A655" s="16"/>
      <c r="B655" s="53"/>
      <c r="C655" s="17"/>
      <c r="D655" s="25"/>
    </row>
    <row r="656" spans="1:4" ht="18" customHeight="1" x14ac:dyDescent="0.25">
      <c r="A656" s="16"/>
      <c r="B656" s="53"/>
      <c r="C656" s="17"/>
      <c r="D656" s="25"/>
    </row>
    <row r="657" spans="1:4" ht="18" customHeight="1" x14ac:dyDescent="0.25">
      <c r="A657" s="16"/>
      <c r="B657" s="53"/>
      <c r="C657" s="17"/>
      <c r="D657" s="25"/>
    </row>
    <row r="658" spans="1:4" ht="18" customHeight="1" x14ac:dyDescent="0.25">
      <c r="A658" s="16"/>
      <c r="B658" s="53"/>
      <c r="C658" s="17"/>
      <c r="D658" s="25"/>
    </row>
    <row r="659" spans="1:4" ht="18" customHeight="1" x14ac:dyDescent="0.25">
      <c r="A659" s="16"/>
      <c r="B659" s="53"/>
      <c r="C659" s="17"/>
      <c r="D659" s="25"/>
    </row>
    <row r="660" spans="1:4" ht="18" customHeight="1" x14ac:dyDescent="0.25">
      <c r="A660" s="16"/>
      <c r="B660" s="53"/>
      <c r="C660" s="17"/>
      <c r="D660" s="25"/>
    </row>
    <row r="661" spans="1:4" ht="18" customHeight="1" x14ac:dyDescent="0.25">
      <c r="A661" s="16"/>
      <c r="B661" s="53"/>
      <c r="C661" s="17"/>
      <c r="D661" s="25"/>
    </row>
    <row r="662" spans="1:4" ht="18" customHeight="1" x14ac:dyDescent="0.25">
      <c r="A662" s="16"/>
      <c r="B662" s="53"/>
      <c r="C662" s="17"/>
      <c r="D662" s="25"/>
    </row>
    <row r="663" spans="1:4" ht="18" customHeight="1" x14ac:dyDescent="0.25">
      <c r="A663" s="16"/>
      <c r="B663" s="53"/>
      <c r="C663" s="17"/>
      <c r="D663" s="25"/>
    </row>
    <row r="664" spans="1:4" ht="18" customHeight="1" x14ac:dyDescent="0.25">
      <c r="A664" s="16"/>
      <c r="B664" s="53"/>
      <c r="C664" s="17"/>
      <c r="D664" s="25"/>
    </row>
    <row r="665" spans="1:4" ht="18" customHeight="1" x14ac:dyDescent="0.25">
      <c r="A665" s="16"/>
      <c r="B665" s="53"/>
      <c r="C665" s="17"/>
      <c r="D665" s="25"/>
    </row>
    <row r="666" spans="1:4" ht="18" customHeight="1" x14ac:dyDescent="0.25">
      <c r="A666" s="16"/>
      <c r="B666" s="53"/>
      <c r="C666" s="17"/>
      <c r="D666" s="25"/>
    </row>
    <row r="667" spans="1:4" ht="18" customHeight="1" x14ac:dyDescent="0.25">
      <c r="A667" s="16"/>
      <c r="B667" s="53"/>
      <c r="C667" s="17"/>
      <c r="D667" s="25"/>
    </row>
    <row r="668" spans="1:4" ht="18" customHeight="1" x14ac:dyDescent="0.25">
      <c r="A668" s="16"/>
      <c r="B668" s="53"/>
      <c r="C668" s="17"/>
      <c r="D668" s="25"/>
    </row>
    <row r="669" spans="1:4" ht="18" customHeight="1" x14ac:dyDescent="0.25">
      <c r="A669" s="16"/>
      <c r="B669" s="53"/>
      <c r="C669" s="17"/>
      <c r="D669" s="25"/>
    </row>
    <row r="670" spans="1:4" ht="18" customHeight="1" x14ac:dyDescent="0.25">
      <c r="A670" s="16"/>
      <c r="B670" s="53"/>
      <c r="C670" s="17"/>
      <c r="D670" s="25"/>
    </row>
    <row r="671" spans="1:4" ht="18" customHeight="1" x14ac:dyDescent="0.25">
      <c r="A671" s="16"/>
      <c r="B671" s="53"/>
      <c r="C671" s="17"/>
      <c r="D671" s="25"/>
    </row>
    <row r="672" spans="1:4" ht="18" customHeight="1" x14ac:dyDescent="0.25">
      <c r="A672" s="16"/>
      <c r="B672" s="53"/>
      <c r="C672" s="17"/>
      <c r="D672" s="25"/>
    </row>
    <row r="673" spans="1:4" ht="18" customHeight="1" x14ac:dyDescent="0.25">
      <c r="A673" s="16"/>
      <c r="B673" s="53"/>
      <c r="C673" s="17"/>
      <c r="D673" s="25"/>
    </row>
    <row r="674" spans="1:4" ht="18" customHeight="1" x14ac:dyDescent="0.25">
      <c r="A674" s="16"/>
      <c r="B674" s="53"/>
      <c r="C674" s="17"/>
      <c r="D674" s="25"/>
    </row>
    <row r="675" spans="1:4" ht="18" customHeight="1" x14ac:dyDescent="0.25">
      <c r="A675" s="16"/>
      <c r="B675" s="53"/>
      <c r="C675" s="17"/>
      <c r="D675" s="25"/>
    </row>
    <row r="676" spans="1:4" ht="18" customHeight="1" x14ac:dyDescent="0.25">
      <c r="A676" s="16"/>
      <c r="B676" s="53"/>
      <c r="C676" s="17"/>
      <c r="D676" s="25"/>
    </row>
    <row r="677" spans="1:4" ht="18" customHeight="1" x14ac:dyDescent="0.25">
      <c r="A677" s="16"/>
      <c r="B677" s="53"/>
      <c r="C677" s="17"/>
      <c r="D677" s="25"/>
    </row>
    <row r="678" spans="1:4" ht="18" customHeight="1" x14ac:dyDescent="0.25">
      <c r="A678" s="16"/>
      <c r="B678" s="53"/>
      <c r="C678" s="17"/>
      <c r="D678" s="25"/>
    </row>
    <row r="679" spans="1:4" ht="18" customHeight="1" x14ac:dyDescent="0.25">
      <c r="A679" s="16"/>
      <c r="B679" s="53"/>
      <c r="C679" s="17"/>
      <c r="D679" s="25"/>
    </row>
    <row r="680" spans="1:4" ht="18" customHeight="1" x14ac:dyDescent="0.25">
      <c r="A680" s="16"/>
      <c r="B680" s="53"/>
      <c r="C680" s="17"/>
      <c r="D680" s="25"/>
    </row>
    <row r="681" spans="1:4" ht="18" customHeight="1" x14ac:dyDescent="0.25">
      <c r="A681" s="16"/>
      <c r="B681" s="53"/>
      <c r="C681" s="17"/>
      <c r="D681" s="25"/>
    </row>
    <row r="682" spans="1:4" ht="18" customHeight="1" x14ac:dyDescent="0.25">
      <c r="A682" s="16"/>
      <c r="B682" s="53"/>
      <c r="C682" s="17"/>
      <c r="D682" s="25"/>
    </row>
    <row r="683" spans="1:4" ht="18" customHeight="1" x14ac:dyDescent="0.25">
      <c r="A683" s="16"/>
      <c r="B683" s="53"/>
      <c r="C683" s="17"/>
      <c r="D683" s="25"/>
    </row>
    <row r="684" spans="1:4" ht="18" customHeight="1" x14ac:dyDescent="0.25">
      <c r="A684" s="16"/>
      <c r="B684" s="53"/>
      <c r="C684" s="17"/>
      <c r="D684" s="25"/>
    </row>
    <row r="685" spans="1:4" ht="18" customHeight="1" x14ac:dyDescent="0.25">
      <c r="A685" s="16"/>
      <c r="B685" s="53"/>
      <c r="C685" s="17"/>
      <c r="D685" s="25"/>
    </row>
    <row r="686" spans="1:4" ht="18" customHeight="1" x14ac:dyDescent="0.25">
      <c r="A686" s="16"/>
      <c r="B686" s="53"/>
      <c r="C686" s="17"/>
      <c r="D686" s="25"/>
    </row>
    <row r="687" spans="1:4" ht="18" customHeight="1" x14ac:dyDescent="0.25">
      <c r="A687" s="16"/>
      <c r="B687" s="53"/>
      <c r="C687" s="17"/>
      <c r="D687" s="25"/>
    </row>
    <row r="688" spans="1:4" ht="18" customHeight="1" x14ac:dyDescent="0.25">
      <c r="A688" s="16"/>
      <c r="B688" s="53"/>
      <c r="C688" s="17"/>
      <c r="D688" s="25"/>
    </row>
    <row r="689" spans="1:4" ht="18" customHeight="1" x14ac:dyDescent="0.25">
      <c r="A689" s="16"/>
      <c r="B689" s="53"/>
      <c r="C689" s="17"/>
      <c r="D689" s="25"/>
    </row>
    <row r="690" spans="1:4" ht="18" customHeight="1" x14ac:dyDescent="0.25">
      <c r="A690" s="16"/>
      <c r="B690" s="53"/>
      <c r="C690" s="17"/>
      <c r="D690" s="25"/>
    </row>
    <row r="691" spans="1:4" ht="18" customHeight="1" x14ac:dyDescent="0.25">
      <c r="A691" s="16"/>
      <c r="B691" s="53"/>
      <c r="C691" s="17"/>
      <c r="D691" s="25"/>
    </row>
    <row r="692" spans="1:4" ht="18" customHeight="1" x14ac:dyDescent="0.25">
      <c r="A692" s="16"/>
      <c r="B692" s="53"/>
      <c r="C692" s="17"/>
      <c r="D692" s="25"/>
    </row>
    <row r="693" spans="1:4" ht="18" customHeight="1" x14ac:dyDescent="0.25">
      <c r="A693" s="16"/>
      <c r="B693" s="53"/>
      <c r="C693" s="17"/>
      <c r="D693" s="25"/>
    </row>
    <row r="694" spans="1:4" ht="18" customHeight="1" x14ac:dyDescent="0.25">
      <c r="A694" s="16"/>
      <c r="B694" s="53"/>
      <c r="C694" s="17"/>
      <c r="D694" s="25"/>
    </row>
    <row r="695" spans="1:4" ht="18" customHeight="1" x14ac:dyDescent="0.25">
      <c r="A695" s="16"/>
      <c r="B695" s="53"/>
      <c r="C695" s="17"/>
      <c r="D695" s="25"/>
    </row>
    <row r="696" spans="1:4" ht="18" customHeight="1" x14ac:dyDescent="0.25">
      <c r="A696" s="16"/>
      <c r="B696" s="53"/>
      <c r="C696" s="17"/>
      <c r="D696" s="25"/>
    </row>
    <row r="697" spans="1:4" ht="18" customHeight="1" x14ac:dyDescent="0.25">
      <c r="A697" s="16"/>
      <c r="B697" s="53"/>
      <c r="C697" s="17"/>
      <c r="D697" s="25"/>
    </row>
    <row r="698" spans="1:4" ht="18" customHeight="1" x14ac:dyDescent="0.25">
      <c r="A698" s="16"/>
      <c r="B698" s="53"/>
      <c r="C698" s="17"/>
      <c r="D698" s="25"/>
    </row>
    <row r="699" spans="1:4" ht="18" customHeight="1" x14ac:dyDescent="0.25">
      <c r="A699" s="16"/>
      <c r="B699" s="53"/>
      <c r="C699" s="17"/>
      <c r="D699" s="25"/>
    </row>
    <row r="700" spans="1:4" ht="18" customHeight="1" x14ac:dyDescent="0.25">
      <c r="A700" s="16"/>
      <c r="B700" s="53"/>
      <c r="C700" s="17"/>
      <c r="D700" s="25"/>
    </row>
    <row r="701" spans="1:4" ht="18" customHeight="1" x14ac:dyDescent="0.25">
      <c r="A701" s="16"/>
      <c r="B701" s="53"/>
      <c r="C701" s="17"/>
      <c r="D701" s="25"/>
    </row>
    <row r="702" spans="1:4" ht="18" customHeight="1" x14ac:dyDescent="0.25">
      <c r="A702" s="16"/>
      <c r="B702" s="53"/>
      <c r="C702" s="17"/>
      <c r="D702" s="25"/>
    </row>
    <row r="703" spans="1:4" ht="18" customHeight="1" x14ac:dyDescent="0.25">
      <c r="A703" s="16"/>
      <c r="B703" s="53"/>
      <c r="C703" s="17"/>
      <c r="D703" s="25"/>
    </row>
    <row r="704" spans="1:4" ht="18" customHeight="1" x14ac:dyDescent="0.25">
      <c r="A704" s="16"/>
      <c r="B704" s="53"/>
      <c r="C704" s="17"/>
      <c r="D704" s="25"/>
    </row>
    <row r="705" spans="1:4" ht="18" customHeight="1" x14ac:dyDescent="0.25">
      <c r="A705" s="16"/>
      <c r="B705" s="53"/>
      <c r="C705" s="17"/>
      <c r="D705" s="25"/>
    </row>
    <row r="706" spans="1:4" ht="18" customHeight="1" x14ac:dyDescent="0.25">
      <c r="A706" s="16"/>
      <c r="B706" s="53"/>
      <c r="C706" s="17"/>
      <c r="D706" s="25"/>
    </row>
    <row r="707" spans="1:4" ht="18" customHeight="1" x14ac:dyDescent="0.25">
      <c r="A707" s="16"/>
      <c r="B707" s="53"/>
      <c r="C707" s="17"/>
      <c r="D707" s="25"/>
    </row>
    <row r="708" spans="1:4" ht="18" customHeight="1" x14ac:dyDescent="0.25">
      <c r="A708" s="16"/>
      <c r="B708" s="53"/>
      <c r="C708" s="17"/>
      <c r="D708" s="25"/>
    </row>
    <row r="709" spans="1:4" ht="18" customHeight="1" x14ac:dyDescent="0.25">
      <c r="A709" s="16"/>
      <c r="B709" s="53"/>
      <c r="C709" s="17"/>
      <c r="D709" s="25"/>
    </row>
    <row r="710" spans="1:4" ht="18" customHeight="1" x14ac:dyDescent="0.25">
      <c r="A710" s="16"/>
      <c r="B710" s="53"/>
      <c r="C710" s="17"/>
      <c r="D710" s="25"/>
    </row>
    <row r="711" spans="1:4" ht="18" customHeight="1" x14ac:dyDescent="0.25">
      <c r="A711" s="16"/>
      <c r="B711" s="53"/>
      <c r="C711" s="17"/>
      <c r="D711" s="25"/>
    </row>
    <row r="712" spans="1:4" ht="18" customHeight="1" x14ac:dyDescent="0.25">
      <c r="A712" s="16"/>
      <c r="B712" s="53"/>
      <c r="C712" s="17"/>
      <c r="D712" s="25"/>
    </row>
    <row r="713" spans="1:4" ht="18" customHeight="1" x14ac:dyDescent="0.25">
      <c r="A713" s="16"/>
      <c r="B713" s="53"/>
      <c r="C713" s="17"/>
      <c r="D713" s="25"/>
    </row>
    <row r="714" spans="1:4" ht="18" customHeight="1" x14ac:dyDescent="0.25">
      <c r="A714" s="16"/>
      <c r="B714" s="53"/>
      <c r="C714" s="17"/>
      <c r="D714" s="25"/>
    </row>
    <row r="715" spans="1:4" ht="18" customHeight="1" x14ac:dyDescent="0.25">
      <c r="A715" s="16"/>
      <c r="B715" s="53"/>
      <c r="C715" s="17"/>
      <c r="D715" s="25"/>
    </row>
    <row r="716" spans="1:4" ht="18" customHeight="1" x14ac:dyDescent="0.25">
      <c r="A716" s="16"/>
      <c r="B716" s="53"/>
      <c r="C716" s="17"/>
      <c r="D716" s="25"/>
    </row>
    <row r="717" spans="1:4" ht="18" customHeight="1" x14ac:dyDescent="0.25">
      <c r="A717" s="16"/>
      <c r="B717" s="53"/>
      <c r="C717" s="17"/>
      <c r="D717" s="25"/>
    </row>
    <row r="718" spans="1:4" ht="18" customHeight="1" x14ac:dyDescent="0.25">
      <c r="A718" s="16"/>
      <c r="B718" s="53"/>
      <c r="C718" s="17"/>
      <c r="D718" s="25"/>
    </row>
    <row r="719" spans="1:4" ht="18" customHeight="1" x14ac:dyDescent="0.25">
      <c r="A719" s="16"/>
      <c r="B719" s="53"/>
      <c r="C719" s="17"/>
      <c r="D719" s="25"/>
    </row>
    <row r="720" spans="1:4" ht="18" customHeight="1" x14ac:dyDescent="0.25">
      <c r="A720" s="16"/>
      <c r="B720" s="53"/>
      <c r="C720" s="17"/>
      <c r="D720" s="25"/>
    </row>
    <row r="721" spans="1:4" ht="18" customHeight="1" x14ac:dyDescent="0.25">
      <c r="A721" s="16"/>
      <c r="B721" s="53"/>
      <c r="C721" s="17"/>
      <c r="D721" s="25"/>
    </row>
    <row r="722" spans="1:4" ht="18" customHeight="1" x14ac:dyDescent="0.25">
      <c r="A722" s="16"/>
      <c r="B722" s="53"/>
      <c r="C722" s="17"/>
      <c r="D722" s="25"/>
    </row>
    <row r="723" spans="1:4" ht="18" customHeight="1" x14ac:dyDescent="0.25">
      <c r="A723" s="16"/>
      <c r="B723" s="53"/>
      <c r="C723" s="17"/>
      <c r="D723" s="25"/>
    </row>
    <row r="724" spans="1:4" ht="18" customHeight="1" x14ac:dyDescent="0.25">
      <c r="A724" s="16"/>
      <c r="B724" s="53"/>
      <c r="C724" s="17"/>
      <c r="D724" s="25"/>
    </row>
    <row r="725" spans="1:4" ht="18" customHeight="1" x14ac:dyDescent="0.25">
      <c r="A725" s="16"/>
      <c r="B725" s="53"/>
      <c r="C725" s="17"/>
      <c r="D725" s="25"/>
    </row>
    <row r="726" spans="1:4" ht="18" customHeight="1" x14ac:dyDescent="0.25">
      <c r="A726" s="16"/>
      <c r="B726" s="53"/>
      <c r="C726" s="17"/>
      <c r="D726" s="25"/>
    </row>
    <row r="727" spans="1:4" ht="18" customHeight="1" x14ac:dyDescent="0.25">
      <c r="A727" s="16"/>
      <c r="B727" s="53"/>
      <c r="C727" s="17"/>
      <c r="D727" s="25"/>
    </row>
    <row r="728" spans="1:4" ht="18" customHeight="1" x14ac:dyDescent="0.25">
      <c r="A728" s="16"/>
      <c r="B728" s="53"/>
      <c r="C728" s="17"/>
      <c r="D728" s="25"/>
    </row>
    <row r="729" spans="1:4" ht="18" customHeight="1" x14ac:dyDescent="0.25">
      <c r="A729" s="16"/>
      <c r="B729" s="53"/>
      <c r="C729" s="17"/>
      <c r="D729" s="25"/>
    </row>
    <row r="730" spans="1:4" ht="18" customHeight="1" x14ac:dyDescent="0.25">
      <c r="A730" s="16"/>
      <c r="B730" s="53"/>
      <c r="C730" s="17"/>
      <c r="D730" s="25"/>
    </row>
    <row r="731" spans="1:4" ht="18" customHeight="1" x14ac:dyDescent="0.25">
      <c r="A731" s="16"/>
      <c r="B731" s="53"/>
      <c r="C731" s="17"/>
      <c r="D731" s="25"/>
    </row>
    <row r="732" spans="1:4" ht="18" customHeight="1" x14ac:dyDescent="0.25">
      <c r="A732" s="16"/>
      <c r="B732" s="53"/>
      <c r="C732" s="17"/>
      <c r="D732" s="25"/>
    </row>
    <row r="733" spans="1:4" ht="18" customHeight="1" x14ac:dyDescent="0.25">
      <c r="A733" s="16"/>
      <c r="B733" s="53"/>
      <c r="C733" s="17"/>
      <c r="D733" s="25"/>
    </row>
    <row r="734" spans="1:4" ht="18" customHeight="1" x14ac:dyDescent="0.25">
      <c r="A734" s="16"/>
      <c r="B734" s="53"/>
      <c r="C734" s="17"/>
      <c r="D734" s="25"/>
    </row>
    <row r="735" spans="1:4" ht="18" customHeight="1" x14ac:dyDescent="0.25">
      <c r="A735" s="16"/>
      <c r="B735" s="53"/>
      <c r="C735" s="17"/>
      <c r="D735" s="25"/>
    </row>
    <row r="736" spans="1:4" ht="18" customHeight="1" x14ac:dyDescent="0.25">
      <c r="A736" s="16"/>
      <c r="B736" s="53"/>
      <c r="C736" s="17"/>
      <c r="D736" s="25"/>
    </row>
    <row r="737" spans="1:4" ht="18" customHeight="1" x14ac:dyDescent="0.25">
      <c r="A737" s="16"/>
      <c r="B737" s="53"/>
      <c r="C737" s="17"/>
      <c r="D737" s="25"/>
    </row>
    <row r="738" spans="1:4" ht="18" customHeight="1" x14ac:dyDescent="0.25">
      <c r="A738" s="16"/>
      <c r="B738" s="53"/>
      <c r="C738" s="17"/>
      <c r="D738" s="25"/>
    </row>
    <row r="739" spans="1:4" ht="18" customHeight="1" x14ac:dyDescent="0.25">
      <c r="A739" s="16"/>
      <c r="B739" s="53"/>
      <c r="C739" s="17"/>
      <c r="D739" s="25"/>
    </row>
    <row r="740" spans="1:4" ht="18" customHeight="1" x14ac:dyDescent="0.25">
      <c r="A740" s="16"/>
      <c r="B740" s="53"/>
      <c r="C740" s="17"/>
      <c r="D740" s="25"/>
    </row>
    <row r="741" spans="1:4" ht="18" customHeight="1" x14ac:dyDescent="0.25">
      <c r="A741" s="16"/>
      <c r="B741" s="53"/>
      <c r="C741" s="17"/>
      <c r="D741" s="25"/>
    </row>
    <row r="742" spans="1:4" ht="18" customHeight="1" x14ac:dyDescent="0.25">
      <c r="A742" s="16"/>
      <c r="B742" s="53"/>
      <c r="C742" s="17"/>
      <c r="D742" s="25"/>
    </row>
    <row r="743" spans="1:4" ht="18" customHeight="1" x14ac:dyDescent="0.25">
      <c r="A743" s="16"/>
      <c r="B743" s="53"/>
      <c r="C743" s="17"/>
      <c r="D743" s="25"/>
    </row>
    <row r="744" spans="1:4" ht="18" customHeight="1" x14ac:dyDescent="0.25">
      <c r="A744" s="16"/>
      <c r="B744" s="53"/>
      <c r="C744" s="17"/>
      <c r="D744" s="25"/>
    </row>
    <row r="745" spans="1:4" ht="18" customHeight="1" x14ac:dyDescent="0.25">
      <c r="A745" s="16"/>
      <c r="B745" s="53"/>
      <c r="C745" s="17"/>
      <c r="D745" s="25"/>
    </row>
    <row r="746" spans="1:4" ht="18" customHeight="1" x14ac:dyDescent="0.25">
      <c r="A746" s="16"/>
      <c r="B746" s="53"/>
      <c r="C746" s="17"/>
      <c r="D746" s="25"/>
    </row>
    <row r="747" spans="1:4" ht="18" customHeight="1" x14ac:dyDescent="0.25">
      <c r="A747" s="16"/>
      <c r="B747" s="53"/>
      <c r="C747" s="17"/>
      <c r="D747" s="25"/>
    </row>
    <row r="748" spans="1:4" ht="18" customHeight="1" x14ac:dyDescent="0.25">
      <c r="A748" s="16"/>
      <c r="B748" s="53"/>
      <c r="C748" s="17"/>
      <c r="D748" s="25"/>
    </row>
    <row r="749" spans="1:4" ht="18" customHeight="1" x14ac:dyDescent="0.25">
      <c r="A749" s="16"/>
      <c r="B749" s="53"/>
      <c r="C749" s="17"/>
      <c r="D749" s="25"/>
    </row>
    <row r="750" spans="1:4" ht="18" customHeight="1" x14ac:dyDescent="0.25">
      <c r="A750" s="16"/>
      <c r="B750" s="53"/>
      <c r="C750" s="17"/>
      <c r="D750" s="25"/>
    </row>
    <row r="751" spans="1:4" ht="18" customHeight="1" x14ac:dyDescent="0.25">
      <c r="A751" s="16"/>
      <c r="B751" s="53"/>
      <c r="C751" s="17"/>
      <c r="D751" s="25"/>
    </row>
    <row r="752" spans="1:4" ht="18" customHeight="1" x14ac:dyDescent="0.25">
      <c r="A752" s="16"/>
      <c r="B752" s="53"/>
      <c r="C752" s="17"/>
      <c r="D752" s="25"/>
    </row>
    <row r="753" spans="1:4" ht="18" customHeight="1" x14ac:dyDescent="0.25">
      <c r="A753" s="16"/>
      <c r="B753" s="53"/>
      <c r="C753" s="17"/>
      <c r="D753" s="25"/>
    </row>
    <row r="754" spans="1:4" ht="18" customHeight="1" x14ac:dyDescent="0.25">
      <c r="A754" s="16"/>
      <c r="B754" s="53"/>
      <c r="C754" s="17"/>
      <c r="D754" s="25"/>
    </row>
    <row r="755" spans="1:4" ht="18" customHeight="1" x14ac:dyDescent="0.25">
      <c r="A755" s="16"/>
      <c r="B755" s="53"/>
      <c r="C755" s="17"/>
      <c r="D755" s="25"/>
    </row>
    <row r="756" spans="1:4" ht="18" customHeight="1" x14ac:dyDescent="0.25">
      <c r="A756" s="16"/>
      <c r="B756" s="53"/>
      <c r="C756" s="17"/>
      <c r="D756" s="25"/>
    </row>
    <row r="757" spans="1:4" ht="18" customHeight="1" x14ac:dyDescent="0.25">
      <c r="A757" s="16"/>
      <c r="B757" s="53"/>
      <c r="C757" s="17"/>
      <c r="D757" s="25"/>
    </row>
    <row r="758" spans="1:4" ht="18" customHeight="1" x14ac:dyDescent="0.25">
      <c r="A758" s="16"/>
      <c r="B758" s="53"/>
      <c r="C758" s="17"/>
      <c r="D758" s="25"/>
    </row>
    <row r="759" spans="1:4" ht="18" customHeight="1" x14ac:dyDescent="0.25">
      <c r="A759" s="16"/>
      <c r="B759" s="53"/>
      <c r="C759" s="17"/>
      <c r="D759" s="25"/>
    </row>
    <row r="760" spans="1:4" ht="18" customHeight="1" x14ac:dyDescent="0.25">
      <c r="A760" s="16"/>
      <c r="B760" s="53"/>
      <c r="C760" s="17"/>
      <c r="D760" s="25"/>
    </row>
    <row r="761" spans="1:4" ht="18" customHeight="1" x14ac:dyDescent="0.25">
      <c r="A761" s="16"/>
      <c r="B761" s="53"/>
      <c r="C761" s="17"/>
      <c r="D761" s="25"/>
    </row>
    <row r="762" spans="1:4" ht="18" customHeight="1" x14ac:dyDescent="0.25">
      <c r="A762" s="16"/>
      <c r="B762" s="53"/>
      <c r="C762" s="17"/>
      <c r="D762" s="25"/>
    </row>
    <row r="763" spans="1:4" ht="18" customHeight="1" x14ac:dyDescent="0.25">
      <c r="A763" s="16"/>
      <c r="B763" s="53"/>
      <c r="C763" s="17"/>
      <c r="D763" s="25"/>
    </row>
    <row r="764" spans="1:4" ht="18" customHeight="1" x14ac:dyDescent="0.25">
      <c r="A764" s="16"/>
      <c r="B764" s="53"/>
      <c r="C764" s="17"/>
      <c r="D764" s="25"/>
    </row>
    <row r="765" spans="1:4" ht="18" customHeight="1" x14ac:dyDescent="0.25">
      <c r="A765" s="16"/>
      <c r="B765" s="53"/>
      <c r="C765" s="17"/>
      <c r="D765" s="25"/>
    </row>
    <row r="766" spans="1:4" ht="18" customHeight="1" x14ac:dyDescent="0.25">
      <c r="A766" s="16"/>
      <c r="B766" s="53"/>
      <c r="C766" s="17"/>
      <c r="D766" s="25"/>
    </row>
    <row r="767" spans="1:4" ht="18" customHeight="1" x14ac:dyDescent="0.25">
      <c r="A767" s="16"/>
      <c r="B767" s="53"/>
      <c r="C767" s="17"/>
      <c r="D767" s="25"/>
    </row>
    <row r="768" spans="1:4" ht="18" customHeight="1" x14ac:dyDescent="0.25">
      <c r="A768" s="16"/>
      <c r="B768" s="53"/>
      <c r="C768" s="17"/>
      <c r="D768" s="25"/>
    </row>
    <row r="769" spans="1:4" ht="18" customHeight="1" x14ac:dyDescent="0.25">
      <c r="A769" s="16"/>
      <c r="B769" s="53"/>
      <c r="C769" s="17"/>
      <c r="D769" s="25"/>
    </row>
    <row r="770" spans="1:4" ht="18" customHeight="1" x14ac:dyDescent="0.25">
      <c r="A770" s="16"/>
      <c r="B770" s="53"/>
      <c r="C770" s="17"/>
      <c r="D770" s="25"/>
    </row>
    <row r="771" spans="1:4" ht="18" customHeight="1" x14ac:dyDescent="0.25">
      <c r="A771" s="16"/>
      <c r="B771" s="53"/>
      <c r="C771" s="17"/>
      <c r="D771" s="25"/>
    </row>
    <row r="772" spans="1:4" ht="18" customHeight="1" x14ac:dyDescent="0.25">
      <c r="A772" s="16"/>
      <c r="B772" s="53"/>
      <c r="C772" s="17"/>
      <c r="D772" s="25"/>
    </row>
    <row r="773" spans="1:4" ht="18" customHeight="1" x14ac:dyDescent="0.25">
      <c r="A773" s="16"/>
      <c r="B773" s="53"/>
      <c r="C773" s="17"/>
      <c r="D773" s="25"/>
    </row>
    <row r="774" spans="1:4" ht="18" customHeight="1" x14ac:dyDescent="0.25">
      <c r="A774" s="16"/>
      <c r="B774" s="53"/>
      <c r="C774" s="17"/>
      <c r="D774" s="25"/>
    </row>
    <row r="775" spans="1:4" ht="18" customHeight="1" x14ac:dyDescent="0.25">
      <c r="A775" s="16"/>
      <c r="B775" s="53"/>
      <c r="C775" s="17"/>
      <c r="D775" s="25"/>
    </row>
    <row r="776" spans="1:4" ht="18" customHeight="1" x14ac:dyDescent="0.25">
      <c r="A776" s="16"/>
      <c r="B776" s="53"/>
      <c r="C776" s="17"/>
      <c r="D776" s="25"/>
    </row>
    <row r="777" spans="1:4" ht="18" customHeight="1" x14ac:dyDescent="0.25">
      <c r="A777" s="16"/>
      <c r="B777" s="53"/>
      <c r="C777" s="17"/>
      <c r="D777" s="25"/>
    </row>
    <row r="778" spans="1:4" ht="18" customHeight="1" x14ac:dyDescent="0.25">
      <c r="A778" s="16"/>
      <c r="B778" s="53"/>
      <c r="C778" s="17"/>
      <c r="D778" s="25"/>
    </row>
    <row r="779" spans="1:4" ht="18" customHeight="1" x14ac:dyDescent="0.25">
      <c r="A779" s="16"/>
      <c r="B779" s="53"/>
      <c r="C779" s="17"/>
      <c r="D779" s="25"/>
    </row>
    <row r="780" spans="1:4" ht="18" customHeight="1" x14ac:dyDescent="0.25">
      <c r="A780" s="16"/>
      <c r="B780" s="53"/>
      <c r="C780" s="17"/>
      <c r="D780" s="25"/>
    </row>
    <row r="781" spans="1:4" ht="18" customHeight="1" x14ac:dyDescent="0.25">
      <c r="A781" s="16"/>
      <c r="B781" s="53"/>
      <c r="C781" s="17"/>
      <c r="D781" s="25"/>
    </row>
    <row r="782" spans="1:4" ht="18" customHeight="1" x14ac:dyDescent="0.25">
      <c r="A782" s="16"/>
      <c r="B782" s="53"/>
      <c r="C782" s="17"/>
      <c r="D782" s="25"/>
    </row>
    <row r="783" spans="1:4" ht="18" customHeight="1" x14ac:dyDescent="0.25">
      <c r="A783" s="16"/>
      <c r="B783" s="53"/>
      <c r="C783" s="17"/>
      <c r="D783" s="25"/>
    </row>
    <row r="784" spans="1:4" ht="18" customHeight="1" x14ac:dyDescent="0.25">
      <c r="A784" s="16"/>
      <c r="B784" s="53"/>
      <c r="C784" s="17"/>
      <c r="D784" s="25"/>
    </row>
    <row r="785" spans="1:4" ht="18" customHeight="1" x14ac:dyDescent="0.25">
      <c r="A785" s="16"/>
      <c r="B785" s="53"/>
      <c r="C785" s="17"/>
      <c r="D785" s="25"/>
    </row>
    <row r="786" spans="1:4" ht="18" customHeight="1" x14ac:dyDescent="0.25">
      <c r="A786" s="16"/>
      <c r="B786" s="53"/>
      <c r="C786" s="17"/>
      <c r="D786" s="25"/>
    </row>
    <row r="787" spans="1:4" ht="18" customHeight="1" x14ac:dyDescent="0.25">
      <c r="A787" s="16"/>
      <c r="B787" s="53"/>
      <c r="C787" s="17"/>
      <c r="D787" s="25"/>
    </row>
    <row r="788" spans="1:4" ht="18" customHeight="1" x14ac:dyDescent="0.25">
      <c r="A788" s="16"/>
      <c r="B788" s="53"/>
      <c r="C788" s="17"/>
      <c r="D788" s="25"/>
    </row>
    <row r="789" spans="1:4" ht="18" customHeight="1" x14ac:dyDescent="0.25">
      <c r="A789" s="16"/>
      <c r="B789" s="53"/>
      <c r="C789" s="17"/>
      <c r="D789" s="25"/>
    </row>
    <row r="790" spans="1:4" ht="18" customHeight="1" x14ac:dyDescent="0.25">
      <c r="A790" s="16"/>
      <c r="B790" s="53"/>
      <c r="C790" s="17"/>
      <c r="D790" s="25"/>
    </row>
    <row r="791" spans="1:4" ht="18" customHeight="1" x14ac:dyDescent="0.25">
      <c r="A791" s="16"/>
      <c r="B791" s="53"/>
      <c r="C791" s="17"/>
      <c r="D791" s="25"/>
    </row>
    <row r="792" spans="1:4" ht="18" customHeight="1" x14ac:dyDescent="0.25">
      <c r="A792" s="16"/>
      <c r="B792" s="53"/>
      <c r="C792" s="17"/>
      <c r="D792" s="25"/>
    </row>
    <row r="793" spans="1:4" ht="18" customHeight="1" x14ac:dyDescent="0.25">
      <c r="A793" s="16"/>
      <c r="B793" s="53"/>
      <c r="C793" s="17"/>
      <c r="D793" s="25"/>
    </row>
    <row r="794" spans="1:4" ht="18" customHeight="1" x14ac:dyDescent="0.25">
      <c r="A794" s="16"/>
      <c r="B794" s="53"/>
      <c r="C794" s="17"/>
      <c r="D794" s="25"/>
    </row>
    <row r="795" spans="1:4" ht="18" customHeight="1" x14ac:dyDescent="0.25">
      <c r="A795" s="16"/>
      <c r="B795" s="53"/>
      <c r="C795" s="17"/>
      <c r="D795" s="25"/>
    </row>
    <row r="796" spans="1:4" ht="18" customHeight="1" x14ac:dyDescent="0.25">
      <c r="A796" s="16"/>
      <c r="B796" s="53"/>
      <c r="C796" s="17"/>
      <c r="D796" s="25"/>
    </row>
    <row r="797" spans="1:4" ht="18" customHeight="1" x14ac:dyDescent="0.25">
      <c r="A797" s="16"/>
      <c r="B797" s="53"/>
      <c r="C797" s="17"/>
      <c r="D797" s="25"/>
    </row>
    <row r="798" spans="1:4" ht="18" customHeight="1" x14ac:dyDescent="0.25">
      <c r="A798" s="16"/>
      <c r="B798" s="53"/>
      <c r="C798" s="17"/>
      <c r="D798" s="25"/>
    </row>
    <row r="799" spans="1:4" ht="18" customHeight="1" x14ac:dyDescent="0.25">
      <c r="A799" s="16"/>
      <c r="B799" s="53"/>
      <c r="C799" s="17"/>
      <c r="D799" s="25"/>
    </row>
    <row r="800" spans="1:4" ht="18" customHeight="1" x14ac:dyDescent="0.25">
      <c r="A800" s="16"/>
      <c r="B800" s="53"/>
      <c r="C800" s="17"/>
      <c r="D800" s="25"/>
    </row>
    <row r="801" spans="1:4" ht="18" customHeight="1" x14ac:dyDescent="0.25">
      <c r="A801" s="16"/>
      <c r="B801" s="53"/>
      <c r="C801" s="17"/>
      <c r="D801" s="25"/>
    </row>
    <row r="802" spans="1:4" ht="18" customHeight="1" x14ac:dyDescent="0.25">
      <c r="A802" s="16"/>
      <c r="B802" s="53"/>
      <c r="C802" s="17"/>
      <c r="D802" s="25"/>
    </row>
    <row r="803" spans="1:4" ht="18" customHeight="1" x14ac:dyDescent="0.25">
      <c r="A803" s="16"/>
      <c r="B803" s="53"/>
      <c r="C803" s="17"/>
      <c r="D803" s="25"/>
    </row>
    <row r="804" spans="1:4" ht="18" customHeight="1" x14ac:dyDescent="0.25">
      <c r="A804" s="16"/>
      <c r="B804" s="53"/>
      <c r="C804" s="17"/>
      <c r="D804" s="25"/>
    </row>
    <row r="805" spans="1:4" ht="18" customHeight="1" x14ac:dyDescent="0.25">
      <c r="A805" s="16"/>
      <c r="B805" s="53"/>
      <c r="C805" s="17"/>
      <c r="D805" s="25"/>
    </row>
    <row r="806" spans="1:4" ht="18" customHeight="1" x14ac:dyDescent="0.25">
      <c r="A806" s="16"/>
      <c r="B806" s="53"/>
      <c r="C806" s="17"/>
      <c r="D806" s="25"/>
    </row>
    <row r="807" spans="1:4" ht="18" customHeight="1" x14ac:dyDescent="0.25">
      <c r="A807" s="16"/>
      <c r="B807" s="53"/>
      <c r="C807" s="17"/>
      <c r="D807" s="25"/>
    </row>
    <row r="808" spans="1:4" ht="18" customHeight="1" x14ac:dyDescent="0.25">
      <c r="A808" s="16"/>
      <c r="B808" s="53"/>
      <c r="C808" s="17"/>
      <c r="D808" s="25"/>
    </row>
    <row r="809" spans="1:4" ht="18" customHeight="1" x14ac:dyDescent="0.25">
      <c r="A809" s="16"/>
      <c r="B809" s="53"/>
      <c r="C809" s="17"/>
      <c r="D809" s="25"/>
    </row>
    <row r="810" spans="1:4" ht="18" customHeight="1" x14ac:dyDescent="0.25">
      <c r="A810" s="16"/>
      <c r="B810" s="53"/>
      <c r="C810" s="17"/>
      <c r="D810" s="25"/>
    </row>
    <row r="811" spans="1:4" ht="18" customHeight="1" x14ac:dyDescent="0.25">
      <c r="A811" s="16"/>
      <c r="B811" s="53"/>
      <c r="C811" s="17"/>
      <c r="D811" s="25"/>
    </row>
    <row r="812" spans="1:4" ht="18" customHeight="1" x14ac:dyDescent="0.25">
      <c r="A812" s="16"/>
      <c r="B812" s="53"/>
      <c r="C812" s="17"/>
      <c r="D812" s="25"/>
    </row>
    <row r="813" spans="1:4" ht="18" customHeight="1" x14ac:dyDescent="0.25">
      <c r="A813" s="16"/>
      <c r="B813" s="53"/>
      <c r="C813" s="17"/>
      <c r="D813" s="25"/>
    </row>
    <row r="814" spans="1:4" ht="18" customHeight="1" x14ac:dyDescent="0.25">
      <c r="A814" s="16"/>
      <c r="B814" s="53"/>
      <c r="C814" s="17"/>
      <c r="D814" s="25"/>
    </row>
    <row r="815" spans="1:4" ht="18" customHeight="1" x14ac:dyDescent="0.25">
      <c r="A815" s="16"/>
      <c r="B815" s="53"/>
      <c r="C815" s="17"/>
      <c r="D815" s="25"/>
    </row>
    <row r="816" spans="1:4" ht="18" customHeight="1" x14ac:dyDescent="0.25">
      <c r="A816" s="16"/>
      <c r="B816" s="53"/>
      <c r="C816" s="17"/>
      <c r="D816" s="25"/>
    </row>
    <row r="817" spans="1:4" ht="18" customHeight="1" x14ac:dyDescent="0.25">
      <c r="A817" s="16"/>
      <c r="B817" s="53"/>
      <c r="C817" s="17"/>
      <c r="D817" s="25"/>
    </row>
    <row r="818" spans="1:4" ht="18" customHeight="1" x14ac:dyDescent="0.25">
      <c r="A818" s="16"/>
      <c r="B818" s="53"/>
      <c r="C818" s="17"/>
      <c r="D818" s="25"/>
    </row>
    <row r="819" spans="1:4" ht="18" customHeight="1" x14ac:dyDescent="0.25">
      <c r="A819" s="16"/>
      <c r="B819" s="53"/>
      <c r="C819" s="17"/>
      <c r="D819" s="25"/>
    </row>
    <row r="820" spans="1:4" ht="18" customHeight="1" x14ac:dyDescent="0.25">
      <c r="A820" s="16"/>
      <c r="B820" s="53"/>
      <c r="C820" s="17"/>
      <c r="D820" s="25"/>
    </row>
    <row r="821" spans="1:4" ht="18" customHeight="1" x14ac:dyDescent="0.25">
      <c r="A821" s="16"/>
      <c r="B821" s="53"/>
      <c r="C821" s="17"/>
      <c r="D821" s="25"/>
    </row>
    <row r="822" spans="1:4" ht="18" customHeight="1" x14ac:dyDescent="0.25">
      <c r="A822" s="16"/>
      <c r="B822" s="53"/>
      <c r="C822" s="17"/>
      <c r="D822" s="25"/>
    </row>
    <row r="823" spans="1:4" ht="18" customHeight="1" x14ac:dyDescent="0.25">
      <c r="A823" s="16"/>
      <c r="B823" s="53"/>
      <c r="C823" s="17"/>
      <c r="D823" s="25"/>
    </row>
    <row r="824" spans="1:4" ht="18" customHeight="1" x14ac:dyDescent="0.25">
      <c r="A824" s="16"/>
      <c r="B824" s="53"/>
      <c r="C824" s="17"/>
      <c r="D824" s="25"/>
    </row>
    <row r="825" spans="1:4" ht="18" customHeight="1" x14ac:dyDescent="0.25">
      <c r="A825" s="16"/>
      <c r="B825" s="53"/>
      <c r="C825" s="17"/>
      <c r="D825" s="25"/>
    </row>
    <row r="826" spans="1:4" ht="18" customHeight="1" x14ac:dyDescent="0.25">
      <c r="A826" s="16"/>
      <c r="B826" s="53"/>
      <c r="C826" s="17"/>
      <c r="D826" s="25"/>
    </row>
    <row r="827" spans="1:4" ht="18" customHeight="1" x14ac:dyDescent="0.25">
      <c r="A827" s="16"/>
      <c r="B827" s="53"/>
      <c r="C827" s="17"/>
      <c r="D827" s="25"/>
    </row>
    <row r="828" spans="1:4" ht="18" customHeight="1" x14ac:dyDescent="0.25">
      <c r="A828" s="16"/>
      <c r="B828" s="53"/>
      <c r="C828" s="17"/>
      <c r="D828" s="25"/>
    </row>
    <row r="829" spans="1:4" ht="18" customHeight="1" x14ac:dyDescent="0.25">
      <c r="A829" s="16"/>
      <c r="B829" s="53"/>
      <c r="C829" s="17"/>
      <c r="D829" s="25"/>
    </row>
    <row r="830" spans="1:4" ht="18" customHeight="1" x14ac:dyDescent="0.25">
      <c r="A830" s="16"/>
      <c r="B830" s="53"/>
      <c r="C830" s="17"/>
      <c r="D830" s="25"/>
    </row>
    <row r="831" spans="1:4" ht="18" customHeight="1" x14ac:dyDescent="0.25">
      <c r="A831" s="16"/>
      <c r="B831" s="53"/>
      <c r="C831" s="17"/>
      <c r="D831" s="25"/>
    </row>
    <row r="832" spans="1:4" ht="18" customHeight="1" x14ac:dyDescent="0.25">
      <c r="A832" s="16"/>
      <c r="B832" s="53"/>
      <c r="C832" s="17"/>
      <c r="D832" s="25"/>
    </row>
    <row r="833" spans="1:4" ht="18" customHeight="1" x14ac:dyDescent="0.25">
      <c r="A833" s="16"/>
      <c r="B833" s="53"/>
      <c r="C833" s="17"/>
      <c r="D833" s="25"/>
    </row>
    <row r="834" spans="1:4" ht="18" customHeight="1" x14ac:dyDescent="0.25">
      <c r="A834" s="16"/>
      <c r="B834" s="53"/>
      <c r="C834" s="17"/>
      <c r="D834" s="25"/>
    </row>
    <row r="835" spans="1:4" ht="18" customHeight="1" x14ac:dyDescent="0.25">
      <c r="A835" s="16"/>
      <c r="B835" s="53"/>
      <c r="C835" s="17"/>
      <c r="D835" s="25"/>
    </row>
    <row r="836" spans="1:4" ht="18" customHeight="1" x14ac:dyDescent="0.25">
      <c r="A836" s="16"/>
      <c r="B836" s="53"/>
      <c r="C836" s="17"/>
      <c r="D836" s="25"/>
    </row>
    <row r="837" spans="1:4" ht="18" customHeight="1" x14ac:dyDescent="0.25">
      <c r="A837" s="16"/>
      <c r="B837" s="53"/>
      <c r="C837" s="17"/>
      <c r="D837" s="25"/>
    </row>
    <row r="838" spans="1:4" ht="18" customHeight="1" x14ac:dyDescent="0.25">
      <c r="A838" s="16"/>
      <c r="B838" s="53"/>
      <c r="C838" s="17"/>
      <c r="D838" s="25"/>
    </row>
    <row r="839" spans="1:4" ht="18" customHeight="1" x14ac:dyDescent="0.25">
      <c r="A839" s="16"/>
      <c r="B839" s="53"/>
      <c r="C839" s="17"/>
      <c r="D839" s="25"/>
    </row>
    <row r="840" spans="1:4" ht="18" customHeight="1" x14ac:dyDescent="0.25">
      <c r="A840" s="16"/>
      <c r="B840" s="53"/>
      <c r="C840" s="17"/>
      <c r="D840" s="25"/>
    </row>
    <row r="841" spans="1:4" ht="18" customHeight="1" x14ac:dyDescent="0.25">
      <c r="A841" s="16"/>
      <c r="B841" s="53"/>
      <c r="C841" s="17"/>
      <c r="D841" s="25"/>
    </row>
    <row r="842" spans="1:4" ht="18" customHeight="1" x14ac:dyDescent="0.25">
      <c r="A842" s="16"/>
      <c r="B842" s="53"/>
      <c r="C842" s="17"/>
      <c r="D842" s="25"/>
    </row>
    <row r="843" spans="1:4" ht="18" customHeight="1" x14ac:dyDescent="0.25">
      <c r="A843" s="16"/>
      <c r="B843" s="53"/>
      <c r="C843" s="17"/>
      <c r="D843" s="25"/>
    </row>
    <row r="844" spans="1:4" ht="18" customHeight="1" x14ac:dyDescent="0.25">
      <c r="A844" s="16"/>
      <c r="B844" s="53"/>
      <c r="C844" s="17"/>
      <c r="D844" s="25"/>
    </row>
    <row r="845" spans="1:4" ht="18" customHeight="1" x14ac:dyDescent="0.25">
      <c r="A845" s="16"/>
      <c r="B845" s="53"/>
      <c r="C845" s="17"/>
      <c r="D845" s="25"/>
    </row>
    <row r="846" spans="1:4" ht="18" customHeight="1" x14ac:dyDescent="0.25">
      <c r="A846" s="16"/>
      <c r="B846" s="53"/>
      <c r="C846" s="17"/>
      <c r="D846" s="25"/>
    </row>
    <row r="847" spans="1:4" ht="18" customHeight="1" x14ac:dyDescent="0.25">
      <c r="A847" s="16"/>
      <c r="B847" s="53"/>
      <c r="C847" s="17"/>
      <c r="D847" s="25"/>
    </row>
    <row r="848" spans="1:4" ht="18" customHeight="1" x14ac:dyDescent="0.25">
      <c r="A848" s="16"/>
      <c r="B848" s="53"/>
      <c r="C848" s="17"/>
      <c r="D848" s="25"/>
    </row>
    <row r="849" spans="1:4" ht="18" customHeight="1" x14ac:dyDescent="0.25">
      <c r="A849" s="16"/>
      <c r="B849" s="53"/>
      <c r="C849" s="17"/>
      <c r="D849" s="25"/>
    </row>
    <row r="850" spans="1:4" ht="18" customHeight="1" x14ac:dyDescent="0.25">
      <c r="A850" s="16"/>
      <c r="B850" s="53"/>
      <c r="C850" s="17"/>
      <c r="D850" s="25"/>
    </row>
    <row r="851" spans="1:4" ht="18" customHeight="1" x14ac:dyDescent="0.25">
      <c r="A851" s="16"/>
      <c r="B851" s="53"/>
      <c r="C851" s="17"/>
      <c r="D851" s="25"/>
    </row>
    <row r="852" spans="1:4" ht="18" customHeight="1" x14ac:dyDescent="0.25">
      <c r="A852" s="16"/>
      <c r="B852" s="53"/>
      <c r="C852" s="17"/>
      <c r="D852" s="25"/>
    </row>
    <row r="853" spans="1:4" ht="18" customHeight="1" x14ac:dyDescent="0.25">
      <c r="A853" s="16"/>
      <c r="B853" s="53"/>
      <c r="C853" s="17"/>
      <c r="D853" s="25"/>
    </row>
    <row r="854" spans="1:4" ht="18" customHeight="1" x14ac:dyDescent="0.25">
      <c r="A854" s="16"/>
      <c r="B854" s="53"/>
      <c r="C854" s="17"/>
      <c r="D854" s="25"/>
    </row>
    <row r="855" spans="1:4" ht="18" customHeight="1" x14ac:dyDescent="0.25">
      <c r="A855" s="16"/>
      <c r="B855" s="53"/>
      <c r="C855" s="17"/>
      <c r="D855" s="25"/>
    </row>
    <row r="856" spans="1:4" ht="18" customHeight="1" x14ac:dyDescent="0.25">
      <c r="A856" s="16"/>
      <c r="B856" s="53"/>
      <c r="C856" s="17"/>
      <c r="D856" s="25"/>
    </row>
    <row r="857" spans="1:4" ht="18" customHeight="1" x14ac:dyDescent="0.25">
      <c r="A857" s="16"/>
      <c r="B857" s="53"/>
      <c r="C857" s="17"/>
      <c r="D857" s="25"/>
    </row>
    <row r="858" spans="1:4" ht="18" customHeight="1" x14ac:dyDescent="0.25">
      <c r="A858" s="16"/>
      <c r="B858" s="53"/>
      <c r="C858" s="17"/>
      <c r="D858" s="25"/>
    </row>
    <row r="859" spans="1:4" ht="18" customHeight="1" x14ac:dyDescent="0.25">
      <c r="A859" s="16"/>
      <c r="B859" s="53"/>
      <c r="C859" s="17"/>
      <c r="D859" s="25"/>
    </row>
    <row r="860" spans="1:4" ht="18" customHeight="1" x14ac:dyDescent="0.25">
      <c r="A860" s="16"/>
      <c r="B860" s="53"/>
      <c r="C860" s="17"/>
      <c r="D860" s="25"/>
    </row>
    <row r="861" spans="1:4" ht="18" customHeight="1" x14ac:dyDescent="0.25">
      <c r="A861" s="16"/>
      <c r="B861" s="53"/>
      <c r="C861" s="17"/>
      <c r="D861" s="25"/>
    </row>
    <row r="862" spans="1:4" ht="18" customHeight="1" x14ac:dyDescent="0.25">
      <c r="A862" s="16"/>
      <c r="B862" s="53"/>
      <c r="C862" s="17"/>
      <c r="D862" s="25"/>
    </row>
    <row r="863" spans="1:4" ht="18" customHeight="1" x14ac:dyDescent="0.25">
      <c r="A863" s="16"/>
      <c r="B863" s="53"/>
      <c r="C863" s="17"/>
      <c r="D863" s="25"/>
    </row>
    <row r="864" spans="1:4" ht="18" customHeight="1" x14ac:dyDescent="0.25">
      <c r="A864" s="16"/>
      <c r="B864" s="53"/>
      <c r="C864" s="17"/>
      <c r="D864" s="25"/>
    </row>
    <row r="865" spans="1:4" ht="18" customHeight="1" x14ac:dyDescent="0.25">
      <c r="A865" s="16"/>
      <c r="B865" s="53"/>
      <c r="C865" s="17"/>
      <c r="D865" s="25"/>
    </row>
    <row r="866" spans="1:4" ht="18" customHeight="1" x14ac:dyDescent="0.25">
      <c r="A866" s="16"/>
      <c r="B866" s="53"/>
      <c r="C866" s="17"/>
      <c r="D866" s="25"/>
    </row>
    <row r="867" spans="1:4" ht="18" customHeight="1" x14ac:dyDescent="0.25">
      <c r="A867" s="16"/>
      <c r="B867" s="53"/>
      <c r="C867" s="17"/>
      <c r="D867" s="25"/>
    </row>
    <row r="868" spans="1:4" ht="18" customHeight="1" x14ac:dyDescent="0.25">
      <c r="A868" s="16"/>
      <c r="B868" s="53"/>
      <c r="C868" s="17"/>
      <c r="D868" s="25"/>
    </row>
    <row r="869" spans="1:4" ht="18" customHeight="1" x14ac:dyDescent="0.25">
      <c r="A869" s="16"/>
      <c r="B869" s="53"/>
      <c r="C869" s="17"/>
      <c r="D869" s="25"/>
    </row>
    <row r="870" spans="1:4" ht="18" customHeight="1" x14ac:dyDescent="0.25">
      <c r="A870" s="16"/>
      <c r="B870" s="53"/>
      <c r="C870" s="17"/>
      <c r="D870" s="25"/>
    </row>
    <row r="871" spans="1:4" ht="18" customHeight="1" x14ac:dyDescent="0.25">
      <c r="A871" s="16"/>
      <c r="B871" s="53"/>
      <c r="C871" s="17"/>
      <c r="D871" s="25"/>
    </row>
    <row r="872" spans="1:4" ht="18" customHeight="1" x14ac:dyDescent="0.25">
      <c r="A872" s="16"/>
      <c r="B872" s="53"/>
      <c r="C872" s="17"/>
      <c r="D872" s="25"/>
    </row>
    <row r="873" spans="1:4" ht="18" customHeight="1" x14ac:dyDescent="0.25">
      <c r="A873" s="16"/>
      <c r="B873" s="53"/>
      <c r="C873" s="17"/>
      <c r="D873" s="25"/>
    </row>
    <row r="874" spans="1:4" ht="18" customHeight="1" x14ac:dyDescent="0.25">
      <c r="A874" s="16"/>
      <c r="B874" s="53"/>
      <c r="C874" s="17"/>
      <c r="D874" s="25"/>
    </row>
    <row r="875" spans="1:4" ht="18" customHeight="1" x14ac:dyDescent="0.25">
      <c r="A875" s="16"/>
      <c r="B875" s="53"/>
      <c r="C875" s="17"/>
      <c r="D875" s="25"/>
    </row>
    <row r="876" spans="1:4" ht="18" customHeight="1" x14ac:dyDescent="0.25">
      <c r="A876" s="16"/>
      <c r="B876" s="53"/>
      <c r="C876" s="17"/>
      <c r="D876" s="25"/>
    </row>
    <row r="877" spans="1:4" ht="18" customHeight="1" x14ac:dyDescent="0.25">
      <c r="A877" s="16"/>
      <c r="B877" s="53"/>
      <c r="C877" s="17"/>
      <c r="D877" s="25"/>
    </row>
    <row r="878" spans="1:4" ht="18" customHeight="1" x14ac:dyDescent="0.25">
      <c r="A878" s="16"/>
      <c r="B878" s="53"/>
      <c r="C878" s="17"/>
      <c r="D878" s="25"/>
    </row>
    <row r="879" spans="1:4" ht="18" customHeight="1" x14ac:dyDescent="0.25">
      <c r="A879" s="16"/>
      <c r="B879" s="53"/>
      <c r="C879" s="17"/>
      <c r="D879" s="25"/>
    </row>
    <row r="880" spans="1:4" ht="18" customHeight="1" x14ac:dyDescent="0.25">
      <c r="A880" s="16"/>
      <c r="B880" s="53"/>
      <c r="C880" s="17"/>
      <c r="D880" s="25"/>
    </row>
    <row r="881" spans="1:4" ht="18" customHeight="1" x14ac:dyDescent="0.25">
      <c r="A881" s="16"/>
      <c r="B881" s="53"/>
      <c r="C881" s="17"/>
      <c r="D881" s="25"/>
    </row>
    <row r="882" spans="1:4" ht="18" customHeight="1" x14ac:dyDescent="0.25">
      <c r="A882" s="16"/>
      <c r="B882" s="53"/>
      <c r="C882" s="17"/>
      <c r="D882" s="25"/>
    </row>
    <row r="883" spans="1:4" ht="18" customHeight="1" x14ac:dyDescent="0.25">
      <c r="A883" s="16"/>
      <c r="B883" s="53"/>
      <c r="C883" s="17"/>
      <c r="D883" s="25"/>
    </row>
    <row r="884" spans="1:4" ht="18" customHeight="1" x14ac:dyDescent="0.25">
      <c r="A884" s="16"/>
      <c r="B884" s="53"/>
      <c r="C884" s="17"/>
      <c r="D884" s="25"/>
    </row>
    <row r="885" spans="1:4" ht="18" customHeight="1" x14ac:dyDescent="0.25">
      <c r="A885" s="16"/>
      <c r="B885" s="53"/>
      <c r="C885" s="17"/>
      <c r="D885" s="25"/>
    </row>
    <row r="886" spans="1:4" ht="18" customHeight="1" x14ac:dyDescent="0.25">
      <c r="A886" s="16"/>
      <c r="B886" s="53"/>
      <c r="C886" s="17"/>
      <c r="D886" s="25"/>
    </row>
    <row r="887" spans="1:4" ht="18" customHeight="1" x14ac:dyDescent="0.25">
      <c r="A887" s="16"/>
      <c r="B887" s="53"/>
      <c r="C887" s="17"/>
      <c r="D887" s="25"/>
    </row>
    <row r="888" spans="1:4" ht="18" customHeight="1" x14ac:dyDescent="0.25">
      <c r="A888" s="16"/>
      <c r="B888" s="53"/>
      <c r="C888" s="17"/>
      <c r="D888" s="25"/>
    </row>
    <row r="889" spans="1:4" ht="18" customHeight="1" x14ac:dyDescent="0.25">
      <c r="A889" s="16"/>
      <c r="B889" s="53"/>
      <c r="C889" s="17"/>
      <c r="D889" s="25"/>
    </row>
    <row r="890" spans="1:4" ht="18" customHeight="1" x14ac:dyDescent="0.25">
      <c r="A890" s="16"/>
      <c r="B890" s="53"/>
      <c r="C890" s="17"/>
      <c r="D890" s="25"/>
    </row>
    <row r="891" spans="1:4" ht="18" customHeight="1" x14ac:dyDescent="0.25">
      <c r="A891" s="16"/>
      <c r="B891" s="53"/>
      <c r="C891" s="17"/>
      <c r="D891" s="25"/>
    </row>
    <row r="892" spans="1:4" ht="18" customHeight="1" x14ac:dyDescent="0.25">
      <c r="A892" s="16"/>
      <c r="B892" s="53"/>
      <c r="C892" s="17"/>
      <c r="D892" s="25"/>
    </row>
    <row r="893" spans="1:4" ht="18" customHeight="1" x14ac:dyDescent="0.25">
      <c r="A893" s="16"/>
      <c r="B893" s="53"/>
      <c r="C893" s="17"/>
      <c r="D893" s="25"/>
    </row>
    <row r="894" spans="1:4" ht="18" customHeight="1" x14ac:dyDescent="0.25">
      <c r="A894" s="16"/>
      <c r="B894" s="53"/>
      <c r="C894" s="17"/>
      <c r="D894" s="25"/>
    </row>
    <row r="895" spans="1:4" ht="18" customHeight="1" x14ac:dyDescent="0.25">
      <c r="A895" s="16"/>
      <c r="B895" s="53"/>
      <c r="C895" s="17"/>
      <c r="D895" s="25"/>
    </row>
    <row r="896" spans="1:4" ht="18" customHeight="1" x14ac:dyDescent="0.25">
      <c r="A896" s="16"/>
      <c r="B896" s="53"/>
      <c r="C896" s="17"/>
      <c r="D896" s="25"/>
    </row>
    <row r="897" spans="1:4" ht="18" customHeight="1" x14ac:dyDescent="0.25">
      <c r="A897" s="16"/>
      <c r="B897" s="53"/>
      <c r="C897" s="17"/>
      <c r="D897" s="25"/>
    </row>
    <row r="898" spans="1:4" ht="18" customHeight="1" x14ac:dyDescent="0.25">
      <c r="A898" s="16"/>
      <c r="B898" s="53"/>
      <c r="C898" s="17"/>
      <c r="D898" s="25"/>
    </row>
    <row r="899" spans="1:4" ht="18" customHeight="1" x14ac:dyDescent="0.25">
      <c r="A899" s="16"/>
      <c r="B899" s="53"/>
      <c r="C899" s="17"/>
      <c r="D899" s="25"/>
    </row>
    <row r="900" spans="1:4" ht="18" customHeight="1" x14ac:dyDescent="0.25">
      <c r="A900" s="16"/>
      <c r="B900" s="53"/>
      <c r="C900" s="17"/>
      <c r="D900" s="25"/>
    </row>
    <row r="901" spans="1:4" ht="18" customHeight="1" x14ac:dyDescent="0.25">
      <c r="A901" s="16"/>
      <c r="B901" s="53"/>
      <c r="C901" s="17"/>
      <c r="D901" s="25"/>
    </row>
    <row r="902" spans="1:4" ht="18" customHeight="1" x14ac:dyDescent="0.25">
      <c r="A902" s="16"/>
      <c r="B902" s="53"/>
      <c r="C902" s="17"/>
      <c r="D902" s="25"/>
    </row>
    <row r="903" spans="1:4" ht="18" customHeight="1" x14ac:dyDescent="0.25">
      <c r="A903" s="16"/>
      <c r="B903" s="53"/>
      <c r="C903" s="17"/>
      <c r="D903" s="25"/>
    </row>
    <row r="904" spans="1:4" ht="18" customHeight="1" x14ac:dyDescent="0.25">
      <c r="A904" s="16"/>
      <c r="B904" s="53"/>
      <c r="C904" s="17"/>
      <c r="D904" s="25"/>
    </row>
    <row r="905" spans="1:4" ht="18" customHeight="1" x14ac:dyDescent="0.25">
      <c r="A905" s="16"/>
      <c r="B905" s="53"/>
      <c r="C905" s="17"/>
      <c r="D905" s="25"/>
    </row>
    <row r="906" spans="1:4" ht="18" customHeight="1" x14ac:dyDescent="0.25">
      <c r="A906" s="16"/>
      <c r="B906" s="53"/>
      <c r="C906" s="17"/>
      <c r="D906" s="25"/>
    </row>
    <row r="907" spans="1:4" ht="18" customHeight="1" x14ac:dyDescent="0.25">
      <c r="A907" s="16"/>
      <c r="B907" s="53"/>
      <c r="C907" s="17"/>
      <c r="D907" s="25"/>
    </row>
    <row r="908" spans="1:4" ht="18" customHeight="1" x14ac:dyDescent="0.25">
      <c r="A908" s="16"/>
      <c r="B908" s="53"/>
      <c r="C908" s="17"/>
      <c r="D908" s="25"/>
    </row>
    <row r="909" spans="1:4" ht="18" customHeight="1" x14ac:dyDescent="0.25">
      <c r="A909" s="16"/>
      <c r="B909" s="53"/>
      <c r="C909" s="17"/>
      <c r="D909" s="25"/>
    </row>
    <row r="910" spans="1:4" ht="18" customHeight="1" x14ac:dyDescent="0.25">
      <c r="A910" s="16"/>
      <c r="B910" s="53"/>
      <c r="C910" s="17"/>
      <c r="D910" s="25"/>
    </row>
    <row r="911" spans="1:4" ht="18" customHeight="1" x14ac:dyDescent="0.25">
      <c r="A911" s="16"/>
      <c r="B911" s="53"/>
      <c r="C911" s="17"/>
      <c r="D911" s="25"/>
    </row>
    <row r="912" spans="1:4" ht="18" customHeight="1" x14ac:dyDescent="0.25">
      <c r="A912" s="16"/>
      <c r="B912" s="53"/>
      <c r="C912" s="17"/>
      <c r="D912" s="25"/>
    </row>
    <row r="913" spans="1:4" ht="18" customHeight="1" x14ac:dyDescent="0.25">
      <c r="A913" s="16"/>
      <c r="B913" s="53"/>
      <c r="C913" s="17"/>
      <c r="D913" s="25"/>
    </row>
    <row r="914" spans="1:4" ht="18" customHeight="1" x14ac:dyDescent="0.25">
      <c r="A914" s="16"/>
      <c r="B914" s="53"/>
      <c r="C914" s="17"/>
      <c r="D914" s="25"/>
    </row>
    <row r="915" spans="1:4" ht="18" customHeight="1" x14ac:dyDescent="0.25">
      <c r="A915" s="16"/>
      <c r="B915" s="53"/>
      <c r="C915" s="17"/>
      <c r="D915" s="25"/>
    </row>
    <row r="916" spans="1:4" ht="18" customHeight="1" x14ac:dyDescent="0.25">
      <c r="A916" s="16"/>
      <c r="B916" s="53"/>
      <c r="C916" s="17"/>
      <c r="D916" s="25"/>
    </row>
    <row r="917" spans="1:4" ht="18" customHeight="1" x14ac:dyDescent="0.25">
      <c r="A917" s="16"/>
      <c r="B917" s="53"/>
      <c r="C917" s="17"/>
      <c r="D917" s="25"/>
    </row>
    <row r="918" spans="1:4" ht="18" customHeight="1" x14ac:dyDescent="0.25">
      <c r="A918" s="16"/>
      <c r="B918" s="53"/>
      <c r="C918" s="17"/>
      <c r="D918" s="25"/>
    </row>
    <row r="919" spans="1:4" ht="18" customHeight="1" x14ac:dyDescent="0.25">
      <c r="A919" s="16"/>
      <c r="B919" s="53"/>
      <c r="C919" s="17"/>
      <c r="D919" s="25"/>
    </row>
    <row r="920" spans="1:4" ht="18" customHeight="1" x14ac:dyDescent="0.25">
      <c r="A920" s="16"/>
      <c r="B920" s="53"/>
      <c r="C920" s="17"/>
      <c r="D920" s="25"/>
    </row>
    <row r="921" spans="1:4" ht="18" customHeight="1" x14ac:dyDescent="0.25">
      <c r="A921" s="16"/>
      <c r="B921" s="53"/>
      <c r="C921" s="17"/>
      <c r="D921" s="25"/>
    </row>
    <row r="922" spans="1:4" ht="18" customHeight="1" x14ac:dyDescent="0.25">
      <c r="A922" s="16"/>
      <c r="B922" s="53"/>
      <c r="C922" s="17"/>
      <c r="D922" s="25"/>
    </row>
    <row r="923" spans="1:4" ht="18" customHeight="1" x14ac:dyDescent="0.25">
      <c r="A923" s="16"/>
      <c r="B923" s="53"/>
      <c r="C923" s="17"/>
      <c r="D923" s="25"/>
    </row>
    <row r="924" spans="1:4" ht="18" customHeight="1" x14ac:dyDescent="0.25">
      <c r="A924" s="16"/>
      <c r="B924" s="53"/>
      <c r="C924" s="17"/>
      <c r="D924" s="25"/>
    </row>
    <row r="925" spans="1:4" ht="18" customHeight="1" x14ac:dyDescent="0.25">
      <c r="A925" s="16"/>
      <c r="B925" s="53"/>
      <c r="C925" s="17"/>
      <c r="D925" s="25"/>
    </row>
    <row r="926" spans="1:4" ht="18" customHeight="1" x14ac:dyDescent="0.25">
      <c r="A926" s="16"/>
      <c r="B926" s="53"/>
      <c r="C926" s="17"/>
      <c r="D926" s="25"/>
    </row>
    <row r="927" spans="1:4" ht="18" customHeight="1" x14ac:dyDescent="0.25">
      <c r="A927" s="16"/>
      <c r="B927" s="53"/>
      <c r="C927" s="17"/>
      <c r="D927" s="25"/>
    </row>
    <row r="928" spans="1:4" ht="18" customHeight="1" x14ac:dyDescent="0.25">
      <c r="A928" s="16"/>
      <c r="B928" s="53"/>
      <c r="C928" s="17"/>
      <c r="D928" s="25"/>
    </row>
    <row r="929" spans="1:4" ht="18" customHeight="1" x14ac:dyDescent="0.25">
      <c r="A929" s="16"/>
      <c r="B929" s="53"/>
      <c r="C929" s="17"/>
      <c r="D929" s="25"/>
    </row>
    <row r="930" spans="1:4" ht="18" customHeight="1" x14ac:dyDescent="0.25">
      <c r="A930" s="16"/>
      <c r="B930" s="53"/>
      <c r="C930" s="17"/>
      <c r="D930" s="25"/>
    </row>
    <row r="931" spans="1:4" ht="18" customHeight="1" x14ac:dyDescent="0.25">
      <c r="A931" s="16"/>
      <c r="B931" s="53"/>
      <c r="C931" s="17"/>
      <c r="D931" s="25"/>
    </row>
    <row r="932" spans="1:4" ht="18" customHeight="1" x14ac:dyDescent="0.25">
      <c r="A932" s="16"/>
      <c r="B932" s="53"/>
      <c r="C932" s="17"/>
      <c r="D932" s="25"/>
    </row>
    <row r="933" spans="1:4" ht="18" customHeight="1" x14ac:dyDescent="0.25">
      <c r="A933" s="16"/>
      <c r="B933" s="53"/>
      <c r="C933" s="17"/>
      <c r="D933" s="25"/>
    </row>
    <row r="934" spans="1:4" ht="18" customHeight="1" x14ac:dyDescent="0.25">
      <c r="A934" s="16"/>
      <c r="B934" s="53"/>
      <c r="C934" s="17"/>
      <c r="D934" s="25"/>
    </row>
    <row r="935" spans="1:4" ht="18" customHeight="1" x14ac:dyDescent="0.25">
      <c r="A935" s="16"/>
      <c r="B935" s="53"/>
      <c r="C935" s="17"/>
      <c r="D935" s="25"/>
    </row>
    <row r="936" spans="1:4" ht="18" customHeight="1" x14ac:dyDescent="0.25">
      <c r="A936" s="16"/>
      <c r="B936" s="53"/>
      <c r="C936" s="17"/>
      <c r="D936" s="25"/>
    </row>
    <row r="937" spans="1:4" ht="18" customHeight="1" x14ac:dyDescent="0.25">
      <c r="A937" s="16"/>
      <c r="B937" s="53"/>
      <c r="C937" s="17"/>
      <c r="D937" s="25"/>
    </row>
    <row r="938" spans="1:4" ht="18" customHeight="1" x14ac:dyDescent="0.25">
      <c r="A938" s="16"/>
      <c r="B938" s="53"/>
      <c r="C938" s="17"/>
      <c r="D938" s="25"/>
    </row>
    <row r="939" spans="1:4" ht="18" customHeight="1" x14ac:dyDescent="0.25">
      <c r="A939" s="16"/>
      <c r="B939" s="53"/>
      <c r="C939" s="17"/>
      <c r="D939" s="25"/>
    </row>
    <row r="940" spans="1:4" ht="18" customHeight="1" x14ac:dyDescent="0.25">
      <c r="A940" s="16"/>
      <c r="B940" s="53"/>
      <c r="C940" s="17"/>
      <c r="D940" s="25"/>
    </row>
    <row r="941" spans="1:4" ht="18" customHeight="1" x14ac:dyDescent="0.25">
      <c r="A941" s="16"/>
      <c r="B941" s="53"/>
      <c r="C941" s="17"/>
      <c r="D941" s="25"/>
    </row>
    <row r="942" spans="1:4" ht="18" customHeight="1" x14ac:dyDescent="0.25">
      <c r="A942" s="16"/>
      <c r="B942" s="53"/>
      <c r="C942" s="17"/>
      <c r="D942" s="25"/>
    </row>
    <row r="943" spans="1:4" ht="18" customHeight="1" x14ac:dyDescent="0.25">
      <c r="A943" s="16"/>
      <c r="B943" s="53"/>
      <c r="C943" s="17"/>
      <c r="D943" s="25"/>
    </row>
    <row r="944" spans="1:4" ht="18" customHeight="1" x14ac:dyDescent="0.25">
      <c r="A944" s="16"/>
      <c r="B944" s="53"/>
      <c r="C944" s="17"/>
      <c r="D944" s="25"/>
    </row>
    <row r="945" spans="1:4" ht="18" customHeight="1" x14ac:dyDescent="0.25">
      <c r="A945" s="16"/>
      <c r="B945" s="53"/>
      <c r="C945" s="17"/>
      <c r="D945" s="25"/>
    </row>
    <row r="946" spans="1:4" ht="18" customHeight="1" x14ac:dyDescent="0.25">
      <c r="A946" s="16"/>
      <c r="B946" s="53"/>
      <c r="C946" s="17"/>
      <c r="D946" s="25"/>
    </row>
    <row r="947" spans="1:4" ht="18" customHeight="1" x14ac:dyDescent="0.25">
      <c r="A947" s="16"/>
      <c r="B947" s="53"/>
      <c r="C947" s="17"/>
      <c r="D947" s="25"/>
    </row>
    <row r="948" spans="1:4" ht="18" customHeight="1" x14ac:dyDescent="0.25">
      <c r="A948" s="16"/>
      <c r="B948" s="53"/>
      <c r="C948" s="17"/>
      <c r="D948" s="25"/>
    </row>
    <row r="949" spans="1:4" ht="18" customHeight="1" x14ac:dyDescent="0.25">
      <c r="A949" s="16"/>
      <c r="B949" s="53"/>
      <c r="C949" s="17"/>
      <c r="D949" s="25"/>
    </row>
    <row r="950" spans="1:4" ht="18" customHeight="1" x14ac:dyDescent="0.25">
      <c r="A950" s="16"/>
      <c r="B950" s="53"/>
      <c r="C950" s="17"/>
      <c r="D950" s="25"/>
    </row>
    <row r="951" spans="1:4" ht="18" customHeight="1" x14ac:dyDescent="0.25">
      <c r="A951" s="16"/>
      <c r="B951" s="53"/>
      <c r="C951" s="17"/>
      <c r="D951" s="25"/>
    </row>
    <row r="952" spans="1:4" ht="18" customHeight="1" x14ac:dyDescent="0.25">
      <c r="A952" s="16"/>
      <c r="B952" s="53"/>
      <c r="C952" s="17"/>
      <c r="D952" s="25"/>
    </row>
    <row r="953" spans="1:4" ht="18" customHeight="1" x14ac:dyDescent="0.25">
      <c r="A953" s="16"/>
      <c r="B953" s="53"/>
      <c r="C953" s="17"/>
      <c r="D953" s="25"/>
    </row>
    <row r="954" spans="1:4" ht="18" customHeight="1" x14ac:dyDescent="0.25">
      <c r="A954" s="16"/>
      <c r="B954" s="53"/>
      <c r="C954" s="17"/>
      <c r="D954" s="25"/>
    </row>
    <row r="955" spans="1:4" ht="18" customHeight="1" x14ac:dyDescent="0.25">
      <c r="A955" s="16"/>
      <c r="B955" s="53"/>
      <c r="C955" s="17"/>
      <c r="D955" s="25"/>
    </row>
    <row r="956" spans="1:4" ht="18" customHeight="1" x14ac:dyDescent="0.25">
      <c r="A956" s="16"/>
      <c r="B956" s="53"/>
      <c r="C956" s="17"/>
      <c r="D956" s="25"/>
    </row>
    <row r="957" spans="1:4" ht="18" customHeight="1" x14ac:dyDescent="0.25">
      <c r="A957" s="16"/>
      <c r="B957" s="53"/>
      <c r="C957" s="17"/>
      <c r="D957" s="25"/>
    </row>
    <row r="958" spans="1:4" ht="18" customHeight="1" x14ac:dyDescent="0.25">
      <c r="A958" s="16"/>
      <c r="B958" s="53"/>
      <c r="C958" s="17"/>
      <c r="D958" s="25"/>
    </row>
    <row r="959" spans="1:4" ht="18" customHeight="1" x14ac:dyDescent="0.25">
      <c r="A959" s="16"/>
      <c r="B959" s="53"/>
      <c r="C959" s="17"/>
      <c r="D959" s="25"/>
    </row>
    <row r="960" spans="1:4" ht="18" customHeight="1" x14ac:dyDescent="0.25">
      <c r="A960" s="16"/>
      <c r="B960" s="53"/>
      <c r="C960" s="17"/>
      <c r="D960" s="25"/>
    </row>
    <row r="961" spans="1:4" ht="18" customHeight="1" x14ac:dyDescent="0.25">
      <c r="A961" s="16"/>
      <c r="B961" s="53"/>
      <c r="C961" s="17"/>
      <c r="D961" s="25"/>
    </row>
    <row r="962" spans="1:4" ht="18" customHeight="1" x14ac:dyDescent="0.25">
      <c r="A962" s="16"/>
      <c r="B962" s="53"/>
      <c r="C962" s="17"/>
      <c r="D962" s="25"/>
    </row>
    <row r="963" spans="1:4" ht="18" customHeight="1" x14ac:dyDescent="0.25">
      <c r="A963" s="16"/>
      <c r="B963" s="53"/>
      <c r="C963" s="17"/>
      <c r="D963" s="25"/>
    </row>
    <row r="964" spans="1:4" ht="18" customHeight="1" x14ac:dyDescent="0.25">
      <c r="A964" s="16"/>
      <c r="B964" s="53"/>
      <c r="C964" s="17"/>
      <c r="D964" s="25"/>
    </row>
    <row r="965" spans="1:4" ht="18" customHeight="1" x14ac:dyDescent="0.25">
      <c r="A965" s="16"/>
      <c r="B965" s="53"/>
      <c r="C965" s="17"/>
      <c r="D965" s="25"/>
    </row>
    <row r="966" spans="1:4" ht="18" customHeight="1" x14ac:dyDescent="0.25">
      <c r="A966" s="16"/>
      <c r="B966" s="53"/>
      <c r="C966" s="17"/>
      <c r="D966" s="25"/>
    </row>
    <row r="967" spans="1:4" ht="18" customHeight="1" x14ac:dyDescent="0.25">
      <c r="A967" s="16"/>
      <c r="B967" s="53"/>
      <c r="C967" s="17"/>
      <c r="D967" s="25"/>
    </row>
    <row r="968" spans="1:4" ht="18" customHeight="1" x14ac:dyDescent="0.25">
      <c r="A968" s="16"/>
      <c r="B968" s="53"/>
      <c r="C968" s="17"/>
      <c r="D968" s="25"/>
    </row>
    <row r="969" spans="1:4" ht="18" customHeight="1" x14ac:dyDescent="0.25">
      <c r="A969" s="16"/>
      <c r="B969" s="53"/>
      <c r="C969" s="17"/>
      <c r="D969" s="25"/>
    </row>
    <row r="970" spans="1:4" ht="18" customHeight="1" x14ac:dyDescent="0.25">
      <c r="A970" s="16"/>
      <c r="B970" s="53"/>
      <c r="C970" s="17"/>
      <c r="D970" s="25"/>
    </row>
    <row r="971" spans="1:4" ht="18" customHeight="1" x14ac:dyDescent="0.25">
      <c r="A971" s="16"/>
      <c r="B971" s="53"/>
      <c r="C971" s="17"/>
      <c r="D971" s="25"/>
    </row>
    <row r="972" spans="1:4" ht="18" customHeight="1" x14ac:dyDescent="0.25">
      <c r="A972" s="16"/>
      <c r="B972" s="53"/>
      <c r="C972" s="17"/>
      <c r="D972" s="25"/>
    </row>
    <row r="973" spans="1:4" ht="18" customHeight="1" x14ac:dyDescent="0.25">
      <c r="A973" s="16"/>
      <c r="B973" s="53"/>
      <c r="C973" s="17"/>
      <c r="D973" s="25"/>
    </row>
    <row r="974" spans="1:4" ht="18" customHeight="1" x14ac:dyDescent="0.25">
      <c r="A974" s="16"/>
      <c r="B974" s="53"/>
      <c r="C974" s="17"/>
      <c r="D974" s="25"/>
    </row>
    <row r="975" spans="1:4" ht="18" customHeight="1" x14ac:dyDescent="0.25">
      <c r="A975" s="16"/>
      <c r="B975" s="53"/>
      <c r="C975" s="17"/>
      <c r="D975" s="25"/>
    </row>
    <row r="976" spans="1:4" ht="18" customHeight="1" x14ac:dyDescent="0.25">
      <c r="A976" s="16"/>
      <c r="B976" s="53"/>
      <c r="C976" s="17"/>
      <c r="D976" s="25"/>
    </row>
    <row r="977" spans="1:4" ht="18" customHeight="1" x14ac:dyDescent="0.25">
      <c r="A977" s="16"/>
      <c r="B977" s="53"/>
      <c r="C977" s="17"/>
      <c r="D977" s="25"/>
    </row>
    <row r="978" spans="1:4" ht="18" customHeight="1" x14ac:dyDescent="0.25">
      <c r="A978" s="16"/>
      <c r="B978" s="53"/>
      <c r="C978" s="17"/>
      <c r="D978" s="25"/>
    </row>
    <row r="979" spans="1:4" ht="18" customHeight="1" x14ac:dyDescent="0.25">
      <c r="A979" s="16"/>
      <c r="B979" s="53"/>
      <c r="C979" s="17"/>
      <c r="D979" s="25"/>
    </row>
    <row r="980" spans="1:4" ht="18" customHeight="1" x14ac:dyDescent="0.25">
      <c r="A980" s="16"/>
      <c r="B980" s="53"/>
      <c r="C980" s="17"/>
      <c r="D980" s="25"/>
    </row>
    <row r="981" spans="1:4" ht="18" customHeight="1" x14ac:dyDescent="0.25">
      <c r="A981" s="16"/>
      <c r="B981" s="53"/>
      <c r="C981" s="17"/>
      <c r="D981" s="25"/>
    </row>
    <row r="982" spans="1:4" ht="18" customHeight="1" x14ac:dyDescent="0.25">
      <c r="A982" s="16"/>
      <c r="B982" s="53"/>
      <c r="C982" s="17"/>
      <c r="D982" s="25"/>
    </row>
    <row r="983" spans="1:4" ht="18" customHeight="1" x14ac:dyDescent="0.25">
      <c r="A983" s="16"/>
      <c r="B983" s="53"/>
      <c r="C983" s="17"/>
      <c r="D983" s="25"/>
    </row>
    <row r="984" spans="1:4" ht="18" customHeight="1" x14ac:dyDescent="0.25">
      <c r="A984" s="16"/>
      <c r="B984" s="53"/>
      <c r="C984" s="17"/>
      <c r="D984" s="25"/>
    </row>
    <row r="985" spans="1:4" ht="18" customHeight="1" x14ac:dyDescent="0.25">
      <c r="A985" s="16"/>
      <c r="B985" s="53"/>
      <c r="C985" s="17"/>
      <c r="D985" s="25"/>
    </row>
    <row r="986" spans="1:4" ht="18" customHeight="1" x14ac:dyDescent="0.25">
      <c r="A986" s="16"/>
      <c r="B986" s="53"/>
      <c r="C986" s="17"/>
      <c r="D986" s="25"/>
    </row>
    <row r="987" spans="1:4" ht="18" customHeight="1" x14ac:dyDescent="0.25">
      <c r="A987" s="16"/>
      <c r="B987" s="53"/>
      <c r="C987" s="17"/>
      <c r="D987" s="25"/>
    </row>
    <row r="988" spans="1:4" ht="18" customHeight="1" x14ac:dyDescent="0.25">
      <c r="A988" s="16"/>
      <c r="B988" s="53"/>
      <c r="C988" s="17"/>
      <c r="D988" s="25"/>
    </row>
    <row r="989" spans="1:4" ht="18" customHeight="1" x14ac:dyDescent="0.25">
      <c r="A989" s="16"/>
      <c r="B989" s="53"/>
      <c r="C989" s="17"/>
      <c r="D989" s="25"/>
    </row>
    <row r="990" spans="1:4" ht="18" customHeight="1" x14ac:dyDescent="0.25">
      <c r="A990" s="16"/>
      <c r="B990" s="53"/>
      <c r="C990" s="17"/>
      <c r="D990" s="25"/>
    </row>
    <row r="991" spans="1:4" ht="18" customHeight="1" x14ac:dyDescent="0.25">
      <c r="A991" s="16"/>
      <c r="B991" s="53"/>
      <c r="C991" s="17"/>
      <c r="D991" s="25"/>
    </row>
    <row r="992" spans="1:4" ht="18" customHeight="1" x14ac:dyDescent="0.25">
      <c r="A992" s="16"/>
      <c r="B992" s="53"/>
      <c r="C992" s="17"/>
      <c r="D992" s="25"/>
    </row>
    <row r="993" spans="1:4" ht="18" customHeight="1" x14ac:dyDescent="0.25">
      <c r="A993" s="16"/>
      <c r="B993" s="53"/>
      <c r="C993" s="17"/>
      <c r="D993" s="25"/>
    </row>
    <row r="994" spans="1:4" ht="18" customHeight="1" x14ac:dyDescent="0.25">
      <c r="A994" s="16"/>
      <c r="B994" s="53"/>
      <c r="C994" s="17"/>
      <c r="D994" s="25"/>
    </row>
    <row r="995" spans="1:4" ht="18" customHeight="1" x14ac:dyDescent="0.25">
      <c r="A995" s="16"/>
      <c r="B995" s="53"/>
      <c r="C995" s="17"/>
      <c r="D995" s="25"/>
    </row>
    <row r="996" spans="1:4" ht="18" customHeight="1" x14ac:dyDescent="0.25">
      <c r="A996" s="16"/>
      <c r="B996" s="53"/>
      <c r="C996" s="17"/>
      <c r="D996" s="25"/>
    </row>
    <row r="997" spans="1:4" ht="18" customHeight="1" x14ac:dyDescent="0.25">
      <c r="A997" s="16"/>
      <c r="B997" s="53"/>
      <c r="C997" s="17"/>
      <c r="D997" s="25"/>
    </row>
    <row r="998" spans="1:4" ht="18" customHeight="1" x14ac:dyDescent="0.25">
      <c r="A998" s="16"/>
      <c r="B998" s="53"/>
      <c r="C998" s="17"/>
      <c r="D998" s="25"/>
    </row>
    <row r="999" spans="1:4" ht="18" customHeight="1" x14ac:dyDescent="0.25">
      <c r="A999" s="16"/>
      <c r="B999" s="53"/>
      <c r="C999" s="17"/>
      <c r="D999" s="25"/>
    </row>
    <row r="1000" spans="1:4" ht="18" customHeight="1" x14ac:dyDescent="0.25">
      <c r="A1000" s="16"/>
      <c r="B1000" s="53"/>
      <c r="C1000" s="17"/>
      <c r="D1000" s="25"/>
    </row>
  </sheetData>
  <conditionalFormatting sqref="D1:D2 D7:D1000">
    <cfRule type="notContainsBlanks" dxfId="71" priority="2">
      <formula>LEN(TRIM(D1))&gt;0</formula>
    </cfRule>
  </conditionalFormatting>
  <conditionalFormatting sqref="D3:D6">
    <cfRule type="notContainsBlanks" dxfId="70" priority="1">
      <formula>LEN(TRIM(D3))&gt;0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5818E"/>
  </sheetPr>
  <dimension ref="A1:W43"/>
  <sheetViews>
    <sheetView tabSelected="1" workbookViewId="0">
      <pane ySplit="1" topLeftCell="A8" activePane="bottomLeft" state="frozen"/>
      <selection activeCell="C1" sqref="C1"/>
      <selection pane="bottomLeft" activeCell="K3" sqref="K3"/>
    </sheetView>
  </sheetViews>
  <sheetFormatPr defaultColWidth="15.140625" defaultRowHeight="15" customHeight="1" x14ac:dyDescent="0.25"/>
  <cols>
    <col min="2" max="2" width="5.140625" bestFit="1" customWidth="1"/>
    <col min="3" max="3" width="11" bestFit="1" customWidth="1"/>
    <col min="4" max="4" width="9" bestFit="1" customWidth="1"/>
    <col min="5" max="5" width="11.140625" bestFit="1" customWidth="1"/>
    <col min="6" max="6" width="11" bestFit="1" customWidth="1"/>
    <col min="7" max="7" width="9" bestFit="1" customWidth="1"/>
    <col min="8" max="8" width="10.28515625" bestFit="1" customWidth="1"/>
    <col min="9" max="9" width="7.7109375" bestFit="1" customWidth="1"/>
    <col min="10" max="10" width="5.5703125" bestFit="1" customWidth="1"/>
    <col min="14" max="14" width="9.7109375" bestFit="1" customWidth="1"/>
    <col min="15" max="15" width="11.28515625" bestFit="1" customWidth="1"/>
    <col min="16" max="16" width="13.140625" bestFit="1" customWidth="1"/>
    <col min="17" max="17" width="11" bestFit="1" customWidth="1"/>
    <col min="18" max="18" width="11.7109375" bestFit="1" customWidth="1"/>
    <col min="19" max="19" width="7.28515625" bestFit="1" customWidth="1"/>
    <col min="20" max="20" width="13.42578125" bestFit="1" customWidth="1"/>
    <col min="21" max="21" width="13.7109375" bestFit="1" customWidth="1"/>
    <col min="22" max="22" width="15.7109375" bestFit="1" customWidth="1"/>
  </cols>
  <sheetData>
    <row r="1" spans="1:23" s="92" customFormat="1" ht="15" customHeight="1" x14ac:dyDescent="0.25">
      <c r="A1" s="85" t="s">
        <v>0</v>
      </c>
      <c r="B1" s="85" t="s">
        <v>163</v>
      </c>
      <c r="C1" s="85" t="s">
        <v>140</v>
      </c>
      <c r="D1" s="85" t="s">
        <v>141</v>
      </c>
      <c r="E1" s="91" t="s">
        <v>142</v>
      </c>
      <c r="F1" s="91" t="s">
        <v>143</v>
      </c>
      <c r="G1" s="50" t="s">
        <v>144</v>
      </c>
      <c r="H1" s="50" t="s">
        <v>145</v>
      </c>
      <c r="I1" s="85" t="s">
        <v>119</v>
      </c>
      <c r="J1" s="85" t="s">
        <v>120</v>
      </c>
      <c r="K1" s="107" t="s">
        <v>164</v>
      </c>
      <c r="L1" s="107"/>
      <c r="M1" s="85" t="s">
        <v>165</v>
      </c>
      <c r="N1" s="85" t="s">
        <v>166</v>
      </c>
      <c r="O1" s="85" t="s">
        <v>167</v>
      </c>
      <c r="P1" s="85" t="s">
        <v>168</v>
      </c>
      <c r="Q1" s="85" t="s">
        <v>169</v>
      </c>
      <c r="R1" s="85" t="s">
        <v>170</v>
      </c>
      <c r="S1" s="85" t="s">
        <v>171</v>
      </c>
      <c r="T1" s="93" t="s">
        <v>172</v>
      </c>
      <c r="U1" s="93" t="s">
        <v>173</v>
      </c>
      <c r="V1" s="85" t="s">
        <v>174</v>
      </c>
    </row>
    <row r="2" spans="1:23" s="94" customFormat="1" ht="15" customHeight="1" x14ac:dyDescent="0.25">
      <c r="A2" s="87"/>
      <c r="B2" s="87">
        <f>SUMIF($A$2:$A$999987, "Total", B$2:B$999987)</f>
        <v>1</v>
      </c>
      <c r="C2" s="87">
        <f>SUMIF($A$2:$A$999987, "Total", C$2:C$999987)</f>
        <v>752.18</v>
      </c>
      <c r="D2" s="87">
        <f>SUMIF($A$2:$A$999987, "Total", D$2:D$999987)</f>
        <v>657.09</v>
      </c>
      <c r="E2" s="87">
        <f>SUMIF($A$2:$A$999987, "Total", E$2:E$999987)</f>
        <v>-95.089999999999918</v>
      </c>
      <c r="F2" s="86">
        <f t="shared" ref="F2" si="0">D2/C2</f>
        <v>0.87358079183174253</v>
      </c>
      <c r="G2" s="87">
        <f>SUMIF($A$2:$A$999987, "Total", G$2:G$999987)</f>
        <v>4.8899999999999997</v>
      </c>
      <c r="H2" s="86"/>
      <c r="I2" s="87">
        <f>SUMIF($A$2:$A$999987, "Total", I$2:I$999987)</f>
        <v>0</v>
      </c>
      <c r="J2" s="87">
        <f>SUMIF($A$2:$A$999987, "Total", J$2:J$999987)</f>
        <v>0</v>
      </c>
      <c r="K2" s="106">
        <f>SUMIF($A$2:$A$999987, "Total", K$2:K$999987)</f>
        <v>1.95</v>
      </c>
      <c r="L2" s="106"/>
      <c r="M2" s="87">
        <f>SUMIF($A$2:$A$999987, "Total", M$2:M$999987)</f>
        <v>-93.139999999999915</v>
      </c>
      <c r="N2" s="88">
        <f>M2/C2 +1</f>
        <v>0.87617325640139343</v>
      </c>
      <c r="O2" s="86">
        <f>N2-F2</f>
        <v>2.5924645696508986E-3</v>
      </c>
      <c r="P2" s="87">
        <f>SUMIF($A$2:$A$999987, "Total", P$2:P$999987)</f>
        <v>63.799119999999995</v>
      </c>
      <c r="Q2" s="89">
        <f>P2/C2</f>
        <v>8.4818952910207662E-2</v>
      </c>
      <c r="R2" s="87">
        <f>SUMIF($A$2:$A$999987, "Total", R$2:R$999987)</f>
        <v>-156.93911999999992</v>
      </c>
      <c r="S2" s="88">
        <f>R2/C2+1</f>
        <v>0.79135430349118574</v>
      </c>
      <c r="T2" s="77" t="e">
        <f>B2/A2</f>
        <v>#DIV/0!</v>
      </c>
      <c r="U2" s="87">
        <f>SUMIF($A$2:$A$999987, "Total", U$2:U$999987)</f>
        <v>0</v>
      </c>
      <c r="V2" s="90">
        <f>U2/B2</f>
        <v>0</v>
      </c>
      <c r="W2" s="90">
        <f>V2/C2</f>
        <v>0</v>
      </c>
    </row>
    <row r="3" spans="1:23" ht="15" customHeight="1" x14ac:dyDescent="0.25">
      <c r="A3" s="30">
        <v>42904</v>
      </c>
      <c r="B3" s="53">
        <f>COUNTIF(HuntingLog!$A$5:$A$9981, $A3)</f>
        <v>0</v>
      </c>
      <c r="C3" s="53">
        <f>SUMIF(HuntingLog!$A$5:$A$9981, $A3, HuntingLog!$X$5:$X$9981)</f>
        <v>0</v>
      </c>
      <c r="D3" s="53">
        <f>SUMIF(HuntingLog!$A$5:$A$9981, $A3, HuntingLog!$K$5:$K$9981)</f>
        <v>0</v>
      </c>
      <c r="E3" s="53">
        <f t="shared" ref="E3" si="1">D3-C3</f>
        <v>0</v>
      </c>
      <c r="F3" s="35" t="e">
        <f t="shared" ref="F3" si="2">D3/C3</f>
        <v>#DIV/0!</v>
      </c>
      <c r="G3" s="53">
        <f>SUMIF(HuntingLog!$A$5:$A$9981, $A3, HuntingLog!$AA$5:$AA$9981)</f>
        <v>0</v>
      </c>
      <c r="H3" s="35" t="e">
        <f t="shared" ref="H3" si="3">G3/C3</f>
        <v>#DIV/0!</v>
      </c>
      <c r="I3" s="53">
        <f>SUMIF(HuntingLog!$A$5:$A$9981, $A3, HuntingLog!$M$5:$M$9981)</f>
        <v>0</v>
      </c>
      <c r="J3" s="53">
        <f>SUMIF(HuntingLog!$A$5:$A$9981, $A3, HuntingLog!$N$5:$N$9981)</f>
        <v>0</v>
      </c>
      <c r="K3" s="53"/>
    </row>
    <row r="4" spans="1:23" ht="15" customHeight="1" x14ac:dyDescent="0.25">
      <c r="A4" s="105" t="s">
        <v>146</v>
      </c>
      <c r="B4" s="104"/>
      <c r="C4" s="104"/>
      <c r="D4" s="104"/>
      <c r="E4" s="104"/>
      <c r="F4" s="104"/>
      <c r="G4" s="104"/>
      <c r="H4" s="104"/>
      <c r="I4" s="104"/>
      <c r="J4" s="104"/>
      <c r="K4" s="53"/>
    </row>
    <row r="5" spans="1:23" s="74" customFormat="1" ht="15" customHeight="1" x14ac:dyDescent="0.25">
      <c r="A5" s="108" t="s">
        <v>175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23" s="81" customFormat="1" ht="15" customHeight="1" x14ac:dyDescent="0.25">
      <c r="A6" s="84" t="s">
        <v>162</v>
      </c>
      <c r="B6" s="85">
        <f>SUM(B7:B10)</f>
        <v>0</v>
      </c>
      <c r="C6" s="85">
        <f t="shared" ref="C6:D6" si="4">SUM(C7:C10)</f>
        <v>0</v>
      </c>
      <c r="D6" s="85">
        <f t="shared" si="4"/>
        <v>0</v>
      </c>
      <c r="E6" s="85">
        <f>SUM(E7:E10)</f>
        <v>0</v>
      </c>
      <c r="F6" s="86" t="e">
        <f t="shared" ref="F6" si="5">D6/C6</f>
        <v>#DIV/0!</v>
      </c>
      <c r="G6" s="85">
        <f>SUM(G7:G10)</f>
        <v>0</v>
      </c>
      <c r="H6" s="84"/>
      <c r="I6" s="85">
        <f>SUM(I7:I10)</f>
        <v>0</v>
      </c>
      <c r="J6" s="85">
        <f>SUM(J7:J10)</f>
        <v>0</v>
      </c>
      <c r="K6" s="106">
        <f>SUM(K7:K10)</f>
        <v>0</v>
      </c>
      <c r="L6" s="106"/>
      <c r="M6" s="85">
        <f>E6+K6</f>
        <v>0</v>
      </c>
      <c r="N6" s="88" t="e">
        <f>M6/C6 +1</f>
        <v>#DIV/0!</v>
      </c>
      <c r="O6" s="86" t="e">
        <f>N6-F6</f>
        <v>#DIV/0!</v>
      </c>
      <c r="P6" s="85">
        <f>SUM(P7:P10)</f>
        <v>45.799119999999995</v>
      </c>
      <c r="Q6" s="89" t="e">
        <f>P6/C6</f>
        <v>#DIV/0!</v>
      </c>
      <c r="R6" s="85">
        <f>M6-P6</f>
        <v>-45.799119999999995</v>
      </c>
      <c r="S6" s="88" t="e">
        <f>R6/C6+1</f>
        <v>#DIV/0!</v>
      </c>
      <c r="T6" s="77" t="e">
        <f>C6/B6</f>
        <v>#DIV/0!</v>
      </c>
      <c r="U6" s="85">
        <f>SUM(U7:U10)</f>
        <v>0</v>
      </c>
      <c r="V6" s="90" t="e">
        <f>U6/C6</f>
        <v>#DIV/0!</v>
      </c>
    </row>
    <row r="7" spans="1:23" ht="15" customHeight="1" x14ac:dyDescent="0.25">
      <c r="A7" s="30">
        <v>43887</v>
      </c>
      <c r="B7" s="53">
        <f>COUNTIF(HuntingLog!$A$5:$A$9981, $A7)</f>
        <v>0</v>
      </c>
      <c r="C7" s="53">
        <f>SUMIF(HuntingLog!$A$5:$A$9981, $A7, HuntingLog!$X$5:$X$9981)</f>
        <v>0</v>
      </c>
      <c r="D7" s="53">
        <f>SUMIF(HuntingLog!$A$5:$A$9981, $A7, HuntingLog!$K$5:$K$9981)</f>
        <v>0</v>
      </c>
      <c r="E7" s="53">
        <f t="shared" ref="E7:E10" si="6">D7-C7</f>
        <v>0</v>
      </c>
      <c r="F7" s="35" t="e">
        <f t="shared" ref="F7:F10" si="7">D7/C7</f>
        <v>#DIV/0!</v>
      </c>
      <c r="G7" s="53">
        <f>SUMIF(HuntingLog!$A$5:$A$9981, $A7, HuntingLog!$AA$5:$AA$9981)</f>
        <v>0</v>
      </c>
      <c r="H7" s="35" t="e">
        <f t="shared" ref="H7:H10" si="8">G7/C7</f>
        <v>#DIV/0!</v>
      </c>
      <c r="I7" s="53">
        <f>SUMIF(HuntingLog!$A$5:$A$9981, $A7, HuntingLog!$M$5:$M$9981)</f>
        <v>0</v>
      </c>
      <c r="J7" s="53">
        <f>SUMIF(HuntingLog!$A$5:$A$9981, $A7, HuntingLog!$N$5:$N$9981)</f>
        <v>0</v>
      </c>
      <c r="K7" s="109">
        <f>SUMIF(SoldMarkup!$A$3:$A$9916, $A7, SoldMarkup!$I$3:$I$9916)</f>
        <v>0</v>
      </c>
      <c r="L7" s="109"/>
      <c r="P7" s="81">
        <f>SUMIF(BoughtMarkup!$A$1:$A$99987, A7, BoughtMarkup!$H$1:$H$99987)</f>
        <v>0</v>
      </c>
    </row>
    <row r="8" spans="1:23" ht="15" customHeight="1" x14ac:dyDescent="0.25">
      <c r="A8" s="30">
        <v>43888</v>
      </c>
      <c r="B8" s="53">
        <f>COUNTIF(HuntingLog!$A$5:$A$9981, $A8)</f>
        <v>0</v>
      </c>
      <c r="C8" s="53">
        <f>SUMIF(HuntingLog!$A$5:$A$9981, $A8, HuntingLog!$X$5:$X$9981)</f>
        <v>0</v>
      </c>
      <c r="D8" s="53">
        <f>SUMIF(HuntingLog!$A$5:$A$9981, $A8, HuntingLog!$K$5:$K$9981)</f>
        <v>0</v>
      </c>
      <c r="E8" s="53">
        <f t="shared" si="6"/>
        <v>0</v>
      </c>
      <c r="F8" s="35" t="e">
        <f t="shared" si="7"/>
        <v>#DIV/0!</v>
      </c>
      <c r="G8" s="53">
        <f>SUMIF(HuntingLog!$A$5:$A$9981, $A8, HuntingLog!$AA$5:$AA$9981)</f>
        <v>0</v>
      </c>
      <c r="H8" s="35" t="e">
        <f t="shared" si="8"/>
        <v>#DIV/0!</v>
      </c>
      <c r="I8" s="53">
        <f>SUMIF(HuntingLog!$A$5:$A$9981, $A8, HuntingLog!$M$5:$M$9981)</f>
        <v>0</v>
      </c>
      <c r="J8" s="53">
        <f>SUMIF(HuntingLog!$A$5:$A$9981, $A8, HuntingLog!$N$5:$N$9981)</f>
        <v>0</v>
      </c>
      <c r="K8" s="109">
        <f>SUMIF(SoldMarkup!$A$3:$A$9916, $A8, SoldMarkup!$I$3:$I$9916)</f>
        <v>0</v>
      </c>
      <c r="L8" s="109"/>
      <c r="P8" s="81">
        <f>SUMIF(BoughtMarkup!$A$1:$A$99987, A8, BoughtMarkup!$H$1:$H$99987)</f>
        <v>0</v>
      </c>
    </row>
    <row r="9" spans="1:23" ht="15" customHeight="1" x14ac:dyDescent="0.25">
      <c r="A9" s="30">
        <v>43889</v>
      </c>
      <c r="B9" s="53">
        <f>COUNTIF(HuntingLog!$A$5:$A$9981, $A9)</f>
        <v>0</v>
      </c>
      <c r="C9" s="53">
        <f>SUMIF(HuntingLog!$A$5:$A$9981, $A9, HuntingLog!$X$5:$X$9981)</f>
        <v>0</v>
      </c>
      <c r="D9" s="53">
        <f>SUMIF(HuntingLog!$A$5:$A$9981, $A9, HuntingLog!$K$5:$K$9981)</f>
        <v>0</v>
      </c>
      <c r="E9" s="53">
        <f t="shared" si="6"/>
        <v>0</v>
      </c>
      <c r="F9" s="35" t="e">
        <f t="shared" si="7"/>
        <v>#DIV/0!</v>
      </c>
      <c r="G9" s="53">
        <f>SUMIF(HuntingLog!$A$5:$A$9981, $A9, HuntingLog!$AA$5:$AA$9981)</f>
        <v>0</v>
      </c>
      <c r="H9" s="35" t="e">
        <f t="shared" si="8"/>
        <v>#DIV/0!</v>
      </c>
      <c r="I9" s="53">
        <f>SUMIF(HuntingLog!$A$5:$A$9981, $A9, HuntingLog!$M$5:$M$9981)</f>
        <v>0</v>
      </c>
      <c r="J9" s="53">
        <f>SUMIF(HuntingLog!$A$5:$A$9981, $A9, HuntingLog!$N$5:$N$9981)</f>
        <v>0</v>
      </c>
      <c r="K9" s="109">
        <f>SUMIF(SoldMarkup!$A$3:$A$9916, $A9, SoldMarkup!$I$3:$I$9916)</f>
        <v>0</v>
      </c>
      <c r="L9" s="109"/>
      <c r="P9" s="81">
        <f>SUMIF(BoughtMarkup!$A$1:$A$99987, A9, BoughtMarkup!$H$1:$H$99987)</f>
        <v>0</v>
      </c>
    </row>
    <row r="10" spans="1:23" ht="15" customHeight="1" x14ac:dyDescent="0.25">
      <c r="A10" s="30">
        <v>43890</v>
      </c>
      <c r="B10" s="53">
        <f>COUNTIF(HuntingLog!$A$5:$A$9981, $A10)</f>
        <v>0</v>
      </c>
      <c r="C10" s="53">
        <f>SUMIF(HuntingLog!$A$5:$A$9981, $A10, HuntingLog!$X$5:$X$9981)</f>
        <v>0</v>
      </c>
      <c r="D10" s="53">
        <f>SUMIF(HuntingLog!$A$5:$A$9981, $A10, HuntingLog!$K$5:$K$9981)</f>
        <v>0</v>
      </c>
      <c r="E10" s="53">
        <f t="shared" si="6"/>
        <v>0</v>
      </c>
      <c r="F10" s="35" t="e">
        <f t="shared" si="7"/>
        <v>#DIV/0!</v>
      </c>
      <c r="G10" s="53">
        <f>SUMIF(HuntingLog!$A$5:$A$9981, $A10, HuntingLog!$AA$5:$AA$9981)</f>
        <v>0</v>
      </c>
      <c r="H10" s="35" t="e">
        <f t="shared" si="8"/>
        <v>#DIV/0!</v>
      </c>
      <c r="I10" s="53">
        <f>SUMIF(HuntingLog!$A$5:$A$9981, $A10, HuntingLog!$M$5:$M$9981)</f>
        <v>0</v>
      </c>
      <c r="J10" s="53">
        <f>SUMIF(HuntingLog!$A$5:$A$9981, $A10, HuntingLog!$N$5:$N$9981)</f>
        <v>0</v>
      </c>
      <c r="K10" s="109">
        <f>SUMIF(SoldMarkup!$A$3:$A$9916, $A10, SoldMarkup!$I$3:$I$9916)</f>
        <v>0</v>
      </c>
      <c r="L10" s="109"/>
      <c r="P10" s="81">
        <f>SUMIF(BoughtMarkup!$A$1:$A$99987, A10, BoughtMarkup!$H$1:$H$99987)</f>
        <v>45.799119999999995</v>
      </c>
    </row>
    <row r="11" spans="1:23" ht="15" customHeight="1" x14ac:dyDescent="0.25">
      <c r="A11" s="108" t="s">
        <v>176</v>
      </c>
      <c r="B11" s="108"/>
      <c r="C11" s="108"/>
      <c r="D11" s="108"/>
      <c r="E11" s="108"/>
      <c r="F11" s="108"/>
      <c r="G11" s="108"/>
      <c r="H11" s="108"/>
      <c r="I11" s="108"/>
      <c r="J11" s="108"/>
    </row>
    <row r="12" spans="1:23" s="81" customFormat="1" ht="15" customHeight="1" x14ac:dyDescent="0.25">
      <c r="A12" s="84" t="s">
        <v>162</v>
      </c>
      <c r="B12" s="85">
        <f>SUM(B13:B43)</f>
        <v>1</v>
      </c>
      <c r="C12" s="85">
        <f>SUM(C13:C43)</f>
        <v>752.18</v>
      </c>
      <c r="D12" s="85">
        <f>SUM(D13:D43)</f>
        <v>657.09</v>
      </c>
      <c r="E12" s="85">
        <f>SUM(E13:E43)</f>
        <v>-95.089999999999918</v>
      </c>
      <c r="F12" s="86">
        <f t="shared" ref="F12" si="9">D12/C12</f>
        <v>0.87358079183174253</v>
      </c>
      <c r="G12" s="85">
        <f>SUM(G13:G43)</f>
        <v>4.8899999999999997</v>
      </c>
      <c r="H12" s="84"/>
      <c r="I12" s="85">
        <f>SUM(I13:I43)</f>
        <v>0</v>
      </c>
      <c r="J12" s="85">
        <f>SUM(J13:J43)</f>
        <v>0</v>
      </c>
      <c r="K12" s="106">
        <f>SUM(K13:K43)</f>
        <v>1.95</v>
      </c>
      <c r="L12" s="106"/>
      <c r="M12" s="85">
        <f>E12+K12</f>
        <v>-93.139999999999915</v>
      </c>
      <c r="N12" s="88">
        <f>M12/C12 +1</f>
        <v>0.87617325640139343</v>
      </c>
      <c r="O12" s="86">
        <f>N12-F12</f>
        <v>2.5924645696508986E-3</v>
      </c>
      <c r="P12" s="85">
        <f>SUM(P13:P43)</f>
        <v>18</v>
      </c>
      <c r="Q12" s="89">
        <f>P12/C12</f>
        <v>2.3930442181392755E-2</v>
      </c>
      <c r="R12" s="85">
        <f>M12-P12</f>
        <v>-111.13999999999992</v>
      </c>
      <c r="S12" s="88">
        <f>R12/C12+1</f>
        <v>0.8522428142200007</v>
      </c>
      <c r="T12" s="77">
        <f>C12/B12</f>
        <v>752.18</v>
      </c>
      <c r="U12" s="85">
        <f>SUM(U13:U43)</f>
        <v>0</v>
      </c>
      <c r="V12" s="90">
        <f>U12/C12</f>
        <v>0</v>
      </c>
    </row>
    <row r="13" spans="1:23" s="74" customFormat="1" ht="15" customHeight="1" x14ac:dyDescent="0.25">
      <c r="A13" s="30">
        <v>43891</v>
      </c>
      <c r="B13" s="74">
        <f>COUNTIF(HuntingLog!$A$5:$A$9981, $A13)</f>
        <v>0</v>
      </c>
      <c r="C13" s="74">
        <f>SUMIF(HuntingLog!$A$5:$A$9981, $A13, HuntingLog!$X$5:$X$9981)</f>
        <v>0</v>
      </c>
      <c r="D13" s="74">
        <f>SUMIF(HuntingLog!$A$5:$A$9981, $A13, HuntingLog!$K$5:$K$9981)</f>
        <v>0</v>
      </c>
      <c r="E13" s="74">
        <f t="shared" ref="E13" si="10">D13-C13</f>
        <v>0</v>
      </c>
      <c r="F13" s="35" t="e">
        <f t="shared" ref="F13" si="11">D13/C13</f>
        <v>#DIV/0!</v>
      </c>
      <c r="G13" s="74">
        <f>SUMIF(HuntingLog!$A$5:$A$9981, $A13, HuntingLog!$AA$5:$AA$9981)</f>
        <v>0</v>
      </c>
      <c r="H13" s="35" t="e">
        <f t="shared" ref="H13" si="12">G13/C13</f>
        <v>#DIV/0!</v>
      </c>
      <c r="I13" s="74">
        <f>SUMIF(HuntingLog!$A$5:$A$9981, $A13, HuntingLog!$M$5:$M$9981)</f>
        <v>0</v>
      </c>
      <c r="J13" s="74">
        <f>SUMIF(HuntingLog!$A$5:$A$9981, $A13, HuntingLog!$N$5:$N$9981)</f>
        <v>0</v>
      </c>
      <c r="K13" s="109">
        <f>SUMIF(SoldMarkup!$A$3:$A$9916, $A13, SoldMarkup!$I$3:$I$9916)</f>
        <v>0</v>
      </c>
      <c r="L13" s="109"/>
      <c r="P13" s="81">
        <f>SUMIF(BoughtMarkup!$A$1:$A$99987, A13, BoughtMarkup!$H$1:$H$99987)</f>
        <v>0</v>
      </c>
    </row>
    <row r="14" spans="1:23" s="74" customFormat="1" ht="15" customHeight="1" x14ac:dyDescent="0.25">
      <c r="A14" s="30">
        <v>43892</v>
      </c>
      <c r="B14" s="74">
        <f>COUNTIF(HuntingLog!$A$5:$A$9981, $A14)</f>
        <v>0</v>
      </c>
      <c r="C14" s="74">
        <f>SUMIF(HuntingLog!$A$5:$A$9981, $A14, HuntingLog!$X$5:$X$9981)</f>
        <v>0</v>
      </c>
      <c r="D14" s="74">
        <f>SUMIF(HuntingLog!$A$5:$A$9981, $A14, HuntingLog!$K$5:$K$9981)</f>
        <v>0</v>
      </c>
      <c r="E14" s="74">
        <f t="shared" ref="E14:E42" si="13">D14-C14</f>
        <v>0</v>
      </c>
      <c r="F14" s="35" t="e">
        <f t="shared" ref="F14:F42" si="14">D14/C14</f>
        <v>#DIV/0!</v>
      </c>
      <c r="G14" s="74">
        <f>SUMIF(HuntingLog!$A$5:$A$9981, $A14, HuntingLog!$AA$5:$AA$9981)</f>
        <v>0</v>
      </c>
      <c r="H14" s="35" t="e">
        <f t="shared" ref="H14:H42" si="15">G14/C14</f>
        <v>#DIV/0!</v>
      </c>
      <c r="I14" s="74">
        <f>SUMIF(HuntingLog!$A$5:$A$9981, $A14, HuntingLog!$M$5:$M$9981)</f>
        <v>0</v>
      </c>
      <c r="J14" s="74">
        <f>SUMIF(HuntingLog!$A$5:$A$9981, $A14, HuntingLog!$N$5:$N$9981)</f>
        <v>0</v>
      </c>
      <c r="K14" s="109">
        <f>SUMIF(SoldMarkup!$A$3:$A$9916, $A14, SoldMarkup!$I$3:$I$9916)</f>
        <v>0</v>
      </c>
      <c r="L14" s="109"/>
      <c r="P14" s="81">
        <f>SUMIF(BoughtMarkup!$A$1:$A$99987, A14, BoughtMarkup!$H$1:$H$99987)</f>
        <v>0</v>
      </c>
    </row>
    <row r="15" spans="1:23" s="74" customFormat="1" ht="15" customHeight="1" x14ac:dyDescent="0.25">
      <c r="A15" s="30">
        <v>43893</v>
      </c>
      <c r="B15" s="74">
        <f>COUNTIF(HuntingLog!$A$5:$A$9981, $A15)</f>
        <v>0</v>
      </c>
      <c r="C15" s="74">
        <f>SUMIF(HuntingLog!$A$5:$A$9981, $A15, HuntingLog!$X$5:$X$9981)</f>
        <v>0</v>
      </c>
      <c r="D15" s="74">
        <f>SUMIF(HuntingLog!$A$5:$A$9981, $A15, HuntingLog!$K$5:$K$9981)</f>
        <v>0</v>
      </c>
      <c r="E15" s="74">
        <f t="shared" si="13"/>
        <v>0</v>
      </c>
      <c r="F15" s="35" t="e">
        <f t="shared" si="14"/>
        <v>#DIV/0!</v>
      </c>
      <c r="G15" s="74">
        <f>SUMIF(HuntingLog!$A$5:$A$9981, $A15, HuntingLog!$AA$5:$AA$9981)</f>
        <v>0</v>
      </c>
      <c r="H15" s="35" t="e">
        <f t="shared" si="15"/>
        <v>#DIV/0!</v>
      </c>
      <c r="I15" s="74">
        <f>SUMIF(HuntingLog!$A$5:$A$9981, $A15, HuntingLog!$M$5:$M$9981)</f>
        <v>0</v>
      </c>
      <c r="J15" s="74">
        <f>SUMIF(HuntingLog!$A$5:$A$9981, $A15, HuntingLog!$N$5:$N$9981)</f>
        <v>0</v>
      </c>
      <c r="K15" s="109">
        <f>SUMIF(SoldMarkup!$A$3:$A$9916, $A15, SoldMarkup!$I$3:$I$9916)</f>
        <v>0</v>
      </c>
      <c r="L15" s="109"/>
      <c r="P15" s="81">
        <f>SUMIF(BoughtMarkup!$A$1:$A$99987, A15, BoughtMarkup!$H$1:$H$99987)</f>
        <v>0</v>
      </c>
    </row>
    <row r="16" spans="1:23" s="74" customFormat="1" ht="15" customHeight="1" x14ac:dyDescent="0.25">
      <c r="A16" s="30">
        <v>43894</v>
      </c>
      <c r="B16" s="74">
        <f>COUNTIF(HuntingLog!$A$5:$A$9981, $A16)</f>
        <v>0</v>
      </c>
      <c r="C16" s="74">
        <f>SUMIF(HuntingLog!$A$5:$A$9981, $A16, HuntingLog!$X$5:$X$9981)</f>
        <v>0</v>
      </c>
      <c r="D16" s="74">
        <f>SUMIF(HuntingLog!$A$5:$A$9981, $A16, HuntingLog!$K$5:$K$9981)</f>
        <v>0</v>
      </c>
      <c r="E16" s="74">
        <f t="shared" si="13"/>
        <v>0</v>
      </c>
      <c r="F16" s="35" t="e">
        <f t="shared" si="14"/>
        <v>#DIV/0!</v>
      </c>
      <c r="G16" s="74">
        <f>SUMIF(HuntingLog!$A$5:$A$9981, $A16, HuntingLog!$AA$5:$AA$9981)</f>
        <v>0</v>
      </c>
      <c r="H16" s="35" t="e">
        <f t="shared" si="15"/>
        <v>#DIV/0!</v>
      </c>
      <c r="I16" s="74">
        <f>SUMIF(HuntingLog!$A$5:$A$9981, $A16, HuntingLog!$M$5:$M$9981)</f>
        <v>0</v>
      </c>
      <c r="J16" s="74">
        <f>SUMIF(HuntingLog!$A$5:$A$9981, $A16, HuntingLog!$N$5:$N$9981)</f>
        <v>0</v>
      </c>
      <c r="K16" s="109">
        <f>SUMIF(SoldMarkup!$A$3:$A$9916, $A16, SoldMarkup!$I$3:$I$9916)</f>
        <v>0</v>
      </c>
      <c r="L16" s="109"/>
      <c r="P16" s="81">
        <f>SUMIF(BoughtMarkup!$A$1:$A$99987, A16, BoughtMarkup!$H$1:$H$99987)</f>
        <v>0</v>
      </c>
    </row>
    <row r="17" spans="1:16" s="74" customFormat="1" ht="15" customHeight="1" x14ac:dyDescent="0.25">
      <c r="A17" s="30">
        <v>43895</v>
      </c>
      <c r="B17" s="74">
        <f>COUNTIF(HuntingLog!$A$5:$A$9981, $A17)</f>
        <v>0</v>
      </c>
      <c r="C17" s="74">
        <f>SUMIF(HuntingLog!$A$5:$A$9981, $A17, HuntingLog!$X$5:$X$9981)</f>
        <v>0</v>
      </c>
      <c r="D17" s="74">
        <f>SUMIF(HuntingLog!$A$5:$A$9981, $A17, HuntingLog!$K$5:$K$9981)</f>
        <v>0</v>
      </c>
      <c r="E17" s="74">
        <f t="shared" si="13"/>
        <v>0</v>
      </c>
      <c r="F17" s="35" t="e">
        <f t="shared" si="14"/>
        <v>#DIV/0!</v>
      </c>
      <c r="G17" s="74">
        <f>SUMIF(HuntingLog!$A$5:$A$9981, $A17, HuntingLog!$AA$5:$AA$9981)</f>
        <v>0</v>
      </c>
      <c r="H17" s="35" t="e">
        <f t="shared" si="15"/>
        <v>#DIV/0!</v>
      </c>
      <c r="I17" s="74">
        <f>SUMIF(HuntingLog!$A$5:$A$9981, $A17, HuntingLog!$M$5:$M$9981)</f>
        <v>0</v>
      </c>
      <c r="J17" s="74">
        <f>SUMIF(HuntingLog!$A$5:$A$9981, $A17, HuntingLog!$N$5:$N$9981)</f>
        <v>0</v>
      </c>
      <c r="K17" s="109">
        <f>SUMIF(SoldMarkup!$A$3:$A$9916, $A17, SoldMarkup!$I$3:$I$9916)</f>
        <v>0</v>
      </c>
      <c r="L17" s="109"/>
      <c r="P17" s="81">
        <f>SUMIF(BoughtMarkup!$A$1:$A$99987, A17, BoughtMarkup!$H$1:$H$99987)</f>
        <v>0</v>
      </c>
    </row>
    <row r="18" spans="1:16" s="74" customFormat="1" ht="15" customHeight="1" x14ac:dyDescent="0.25">
      <c r="A18" s="30">
        <v>43896</v>
      </c>
      <c r="B18" s="74">
        <f>COUNTIF(HuntingLog!$A$5:$A$9981, $A18)</f>
        <v>0</v>
      </c>
      <c r="C18" s="74">
        <f>SUMIF(HuntingLog!$A$5:$A$9981, $A18, HuntingLog!$X$5:$X$9981)</f>
        <v>0</v>
      </c>
      <c r="D18" s="74">
        <f>SUMIF(HuntingLog!$A$5:$A$9981, $A18, HuntingLog!$K$5:$K$9981)</f>
        <v>0</v>
      </c>
      <c r="E18" s="74">
        <f t="shared" si="13"/>
        <v>0</v>
      </c>
      <c r="F18" s="35" t="e">
        <f t="shared" si="14"/>
        <v>#DIV/0!</v>
      </c>
      <c r="G18" s="74">
        <f>SUMIF(HuntingLog!$A$5:$A$9981, $A18, HuntingLog!$AA$5:$AA$9981)</f>
        <v>0</v>
      </c>
      <c r="H18" s="35" t="e">
        <f t="shared" si="15"/>
        <v>#DIV/0!</v>
      </c>
      <c r="I18" s="74">
        <f>SUMIF(HuntingLog!$A$5:$A$9981, $A18, HuntingLog!$M$5:$M$9981)</f>
        <v>0</v>
      </c>
      <c r="J18" s="74">
        <f>SUMIF(HuntingLog!$A$5:$A$9981, $A18, HuntingLog!$N$5:$N$9981)</f>
        <v>0</v>
      </c>
      <c r="K18" s="109">
        <f>SUMIF(SoldMarkup!$A$3:$A$9916, $A18, SoldMarkup!$I$3:$I$9916)</f>
        <v>0</v>
      </c>
      <c r="L18" s="109"/>
      <c r="P18" s="81">
        <f>SUMIF(BoughtMarkup!$A$1:$A$99987, A18, BoughtMarkup!$H$1:$H$99987)</f>
        <v>18</v>
      </c>
    </row>
    <row r="19" spans="1:16" s="74" customFormat="1" ht="15" customHeight="1" x14ac:dyDescent="0.25">
      <c r="A19" s="30">
        <v>43897</v>
      </c>
      <c r="B19" s="74">
        <f>COUNTIF(HuntingLog!$A$5:$A$9981, $A19)</f>
        <v>0</v>
      </c>
      <c r="C19" s="74">
        <f>SUMIF(HuntingLog!$A$5:$A$9981, $A19, HuntingLog!$X$5:$X$9981)</f>
        <v>0</v>
      </c>
      <c r="D19" s="74">
        <f>SUMIF(HuntingLog!$A$5:$A$9981, $A19, HuntingLog!$K$5:$K$9981)</f>
        <v>0</v>
      </c>
      <c r="E19" s="74">
        <f t="shared" si="13"/>
        <v>0</v>
      </c>
      <c r="F19" s="35" t="e">
        <f t="shared" si="14"/>
        <v>#DIV/0!</v>
      </c>
      <c r="G19" s="74">
        <f>SUMIF(HuntingLog!$A$5:$A$9981, $A19, HuntingLog!$AA$5:$AA$9981)</f>
        <v>0</v>
      </c>
      <c r="H19" s="35" t="e">
        <f t="shared" si="15"/>
        <v>#DIV/0!</v>
      </c>
      <c r="I19" s="74">
        <f>SUMIF(HuntingLog!$A$5:$A$9981, $A19, HuntingLog!$M$5:$M$9981)</f>
        <v>0</v>
      </c>
      <c r="J19" s="74">
        <f>SUMIF(HuntingLog!$A$5:$A$9981, $A19, HuntingLog!$N$5:$N$9981)</f>
        <v>0</v>
      </c>
      <c r="K19" s="109">
        <f>SUMIF(SoldMarkup!$A$3:$A$9916, $A19, SoldMarkup!$I$3:$I$9916)</f>
        <v>0</v>
      </c>
      <c r="L19" s="109"/>
      <c r="P19" s="81">
        <f>SUMIF(BoughtMarkup!$A$1:$A$99987, A19, BoughtMarkup!$H$1:$H$99987)</f>
        <v>0</v>
      </c>
    </row>
    <row r="20" spans="1:16" s="74" customFormat="1" ht="15" customHeight="1" x14ac:dyDescent="0.25">
      <c r="A20" s="30">
        <v>43898</v>
      </c>
      <c r="B20" s="74">
        <f>COUNTIF(HuntingLog!$A$5:$A$9981, $A20)</f>
        <v>1</v>
      </c>
      <c r="C20" s="74">
        <f>SUMIF(HuntingLog!$A$5:$A$9981, $A20, HuntingLog!$X$5:$X$9981)</f>
        <v>752.18</v>
      </c>
      <c r="D20" s="74">
        <f>SUMIF(HuntingLog!$A$5:$A$9981, $A20, HuntingLog!$K$5:$K$9981)</f>
        <v>657.09</v>
      </c>
      <c r="E20" s="74">
        <f t="shared" si="13"/>
        <v>-95.089999999999918</v>
      </c>
      <c r="F20" s="35">
        <f t="shared" si="14"/>
        <v>0.87358079183174253</v>
      </c>
      <c r="G20" s="74">
        <f>SUMIF(HuntingLog!$A$5:$A$9981, $A20, HuntingLog!$AA$5:$AA$9981)</f>
        <v>4.8899999999999997</v>
      </c>
      <c r="H20" s="35">
        <f t="shared" si="15"/>
        <v>6.5011034592783639E-3</v>
      </c>
      <c r="I20" s="74">
        <f>SUMIF(HuntingLog!$A$5:$A$9981, $A20, HuntingLog!$M$5:$M$9981)</f>
        <v>0</v>
      </c>
      <c r="J20" s="74">
        <f>SUMIF(HuntingLog!$A$5:$A$9981, $A20, HuntingLog!$N$5:$N$9981)</f>
        <v>0</v>
      </c>
      <c r="K20" s="109">
        <f>SUMIF(SoldMarkup!$A$3:$A$9916, $A20, SoldMarkup!$I$3:$I$9916)</f>
        <v>0</v>
      </c>
      <c r="L20" s="109"/>
      <c r="P20" s="81">
        <f>SUMIF(BoughtMarkup!$A$1:$A$99987, A20, BoughtMarkup!$H$1:$H$99987)</f>
        <v>0</v>
      </c>
    </row>
    <row r="21" spans="1:16" s="74" customFormat="1" ht="15" customHeight="1" x14ac:dyDescent="0.25">
      <c r="A21" s="30">
        <v>43899</v>
      </c>
      <c r="B21" s="74">
        <f>COUNTIF(HuntingLog!$A$5:$A$9981, $A21)</f>
        <v>0</v>
      </c>
      <c r="C21" s="74">
        <f>SUMIF(HuntingLog!$A$5:$A$9981, $A21, HuntingLog!$X$5:$X$9981)</f>
        <v>0</v>
      </c>
      <c r="D21" s="74">
        <f>SUMIF(HuntingLog!$A$5:$A$9981, $A21, HuntingLog!$K$5:$K$9981)</f>
        <v>0</v>
      </c>
      <c r="E21" s="74">
        <f t="shared" si="13"/>
        <v>0</v>
      </c>
      <c r="F21" s="35" t="e">
        <f t="shared" si="14"/>
        <v>#DIV/0!</v>
      </c>
      <c r="G21" s="74">
        <f>SUMIF(HuntingLog!$A$5:$A$9981, $A21, HuntingLog!$AA$5:$AA$9981)</f>
        <v>0</v>
      </c>
      <c r="H21" s="35" t="e">
        <f t="shared" si="15"/>
        <v>#DIV/0!</v>
      </c>
      <c r="I21" s="74">
        <f>SUMIF(HuntingLog!$A$5:$A$9981, $A21, HuntingLog!$M$5:$M$9981)</f>
        <v>0</v>
      </c>
      <c r="J21" s="74">
        <f>SUMIF(HuntingLog!$A$5:$A$9981, $A21, HuntingLog!$N$5:$N$9981)</f>
        <v>0</v>
      </c>
      <c r="K21" s="109">
        <f>SUMIF(SoldMarkup!$A$3:$A$9916, $A21, SoldMarkup!$I$3:$I$9916)</f>
        <v>0</v>
      </c>
      <c r="L21" s="109"/>
      <c r="P21" s="81">
        <f>SUMIF(BoughtMarkup!$A$1:$A$99987, A21, BoughtMarkup!$H$1:$H$99987)</f>
        <v>0</v>
      </c>
    </row>
    <row r="22" spans="1:16" s="74" customFormat="1" ht="15" customHeight="1" x14ac:dyDescent="0.25">
      <c r="A22" s="30">
        <v>43900</v>
      </c>
      <c r="B22" s="74">
        <f>COUNTIF(HuntingLog!$A$5:$A$9981, $A22)</f>
        <v>0</v>
      </c>
      <c r="C22" s="74">
        <f>SUMIF(HuntingLog!$A$5:$A$9981, $A22, HuntingLog!$X$5:$X$9981)</f>
        <v>0</v>
      </c>
      <c r="D22" s="74">
        <f>SUMIF(HuntingLog!$A$5:$A$9981, $A22, HuntingLog!$K$5:$K$9981)</f>
        <v>0</v>
      </c>
      <c r="E22" s="74">
        <f t="shared" si="13"/>
        <v>0</v>
      </c>
      <c r="F22" s="35" t="e">
        <f t="shared" si="14"/>
        <v>#DIV/0!</v>
      </c>
      <c r="G22" s="74">
        <f>SUMIF(HuntingLog!$A$5:$A$9981, $A22, HuntingLog!$AA$5:$AA$9981)</f>
        <v>0</v>
      </c>
      <c r="H22" s="35" t="e">
        <f t="shared" si="15"/>
        <v>#DIV/0!</v>
      </c>
      <c r="I22" s="74">
        <f>SUMIF(HuntingLog!$A$5:$A$9981, $A22, HuntingLog!$M$5:$M$9981)</f>
        <v>0</v>
      </c>
      <c r="J22" s="74">
        <f>SUMIF(HuntingLog!$A$5:$A$9981, $A22, HuntingLog!$N$5:$N$9981)</f>
        <v>0</v>
      </c>
      <c r="K22" s="109">
        <f>SUMIF(SoldMarkup!$A$3:$A$9916, $A22, SoldMarkup!$I$3:$I$9916)</f>
        <v>1.95</v>
      </c>
      <c r="L22" s="109"/>
      <c r="P22" s="81">
        <f>SUMIF(BoughtMarkup!$A$1:$A$99987, A22, BoughtMarkup!$H$1:$H$99987)</f>
        <v>0</v>
      </c>
    </row>
    <row r="23" spans="1:16" s="74" customFormat="1" ht="15" customHeight="1" x14ac:dyDescent="0.25">
      <c r="A23" s="30">
        <v>43901</v>
      </c>
      <c r="B23" s="74">
        <f>COUNTIF(HuntingLog!$A$5:$A$9981, $A23)</f>
        <v>0</v>
      </c>
      <c r="C23" s="74">
        <f>SUMIF(HuntingLog!$A$5:$A$9981, $A23, HuntingLog!$X$5:$X$9981)</f>
        <v>0</v>
      </c>
      <c r="D23" s="74">
        <f>SUMIF(HuntingLog!$A$5:$A$9981, $A23, HuntingLog!$K$5:$K$9981)</f>
        <v>0</v>
      </c>
      <c r="E23" s="74">
        <f t="shared" si="13"/>
        <v>0</v>
      </c>
      <c r="F23" s="35" t="e">
        <f t="shared" si="14"/>
        <v>#DIV/0!</v>
      </c>
      <c r="G23" s="74">
        <f>SUMIF(HuntingLog!$A$5:$A$9981, $A23, HuntingLog!$AA$5:$AA$9981)</f>
        <v>0</v>
      </c>
      <c r="H23" s="35" t="e">
        <f t="shared" si="15"/>
        <v>#DIV/0!</v>
      </c>
      <c r="I23" s="74">
        <f>SUMIF(HuntingLog!$A$5:$A$9981, $A23, HuntingLog!$M$5:$M$9981)</f>
        <v>0</v>
      </c>
      <c r="J23" s="74">
        <f>SUMIF(HuntingLog!$A$5:$A$9981, $A23, HuntingLog!$N$5:$N$9981)</f>
        <v>0</v>
      </c>
      <c r="K23" s="109">
        <f>SUMIF(SoldMarkup!$A$3:$A$9916, $A23, SoldMarkup!$I$3:$I$9916)</f>
        <v>0</v>
      </c>
      <c r="L23" s="109"/>
      <c r="P23" s="81">
        <f>SUMIF(BoughtMarkup!$A$1:$A$99987, A23, BoughtMarkup!$H$1:$H$99987)</f>
        <v>0</v>
      </c>
    </row>
    <row r="24" spans="1:16" s="74" customFormat="1" ht="15" customHeight="1" x14ac:dyDescent="0.25">
      <c r="A24" s="30">
        <v>43902</v>
      </c>
      <c r="B24" s="74">
        <f>COUNTIF(HuntingLog!$A$5:$A$9981, $A24)</f>
        <v>0</v>
      </c>
      <c r="C24" s="74">
        <f>SUMIF(HuntingLog!$A$5:$A$9981, $A24, HuntingLog!$X$5:$X$9981)</f>
        <v>0</v>
      </c>
      <c r="D24" s="74">
        <f>SUMIF(HuntingLog!$A$5:$A$9981, $A24, HuntingLog!$K$5:$K$9981)</f>
        <v>0</v>
      </c>
      <c r="E24" s="74">
        <f t="shared" si="13"/>
        <v>0</v>
      </c>
      <c r="F24" s="35" t="e">
        <f t="shared" si="14"/>
        <v>#DIV/0!</v>
      </c>
      <c r="G24" s="74">
        <f>SUMIF(HuntingLog!$A$5:$A$9981, $A24, HuntingLog!$AA$5:$AA$9981)</f>
        <v>0</v>
      </c>
      <c r="H24" s="35" t="e">
        <f t="shared" si="15"/>
        <v>#DIV/0!</v>
      </c>
      <c r="I24" s="74">
        <f>SUMIF(HuntingLog!$A$5:$A$9981, $A24, HuntingLog!$M$5:$M$9981)</f>
        <v>0</v>
      </c>
      <c r="J24" s="74">
        <f>SUMIF(HuntingLog!$A$5:$A$9981, $A24, HuntingLog!$N$5:$N$9981)</f>
        <v>0</v>
      </c>
      <c r="K24" s="109">
        <f>SUMIF(SoldMarkup!$A$3:$A$9916, $A24, SoldMarkup!$I$3:$I$9916)</f>
        <v>0</v>
      </c>
      <c r="L24" s="109"/>
      <c r="P24" s="81">
        <f>SUMIF(BoughtMarkup!$A$1:$A$99987, A24, BoughtMarkup!$H$1:$H$99987)</f>
        <v>0</v>
      </c>
    </row>
    <row r="25" spans="1:16" s="74" customFormat="1" ht="15" customHeight="1" x14ac:dyDescent="0.25">
      <c r="A25" s="30">
        <v>43903</v>
      </c>
      <c r="B25" s="74">
        <f>COUNTIF(HuntingLog!$A$5:$A$9981, $A25)</f>
        <v>0</v>
      </c>
      <c r="C25" s="74">
        <f>SUMIF(HuntingLog!$A$5:$A$9981, $A25, HuntingLog!$X$5:$X$9981)</f>
        <v>0</v>
      </c>
      <c r="D25" s="74">
        <f>SUMIF(HuntingLog!$A$5:$A$9981, $A25, HuntingLog!$K$5:$K$9981)</f>
        <v>0</v>
      </c>
      <c r="E25" s="74">
        <f t="shared" si="13"/>
        <v>0</v>
      </c>
      <c r="F25" s="35" t="e">
        <f t="shared" si="14"/>
        <v>#DIV/0!</v>
      </c>
      <c r="G25" s="74">
        <f>SUMIF(HuntingLog!$A$5:$A$9981, $A25, HuntingLog!$AA$5:$AA$9981)</f>
        <v>0</v>
      </c>
      <c r="H25" s="35" t="e">
        <f t="shared" si="15"/>
        <v>#DIV/0!</v>
      </c>
      <c r="I25" s="74">
        <f>SUMIF(HuntingLog!$A$5:$A$9981, $A25, HuntingLog!$M$5:$M$9981)</f>
        <v>0</v>
      </c>
      <c r="J25" s="74">
        <f>SUMIF(HuntingLog!$A$5:$A$9981, $A25, HuntingLog!$N$5:$N$9981)</f>
        <v>0</v>
      </c>
      <c r="K25" s="109">
        <f>SUMIF(SoldMarkup!$A$3:$A$9916, $A25, SoldMarkup!$I$3:$I$9916)</f>
        <v>0</v>
      </c>
      <c r="L25" s="109"/>
      <c r="P25" s="81">
        <f>SUMIF(BoughtMarkup!$A$1:$A$99987, A25, BoughtMarkup!$H$1:$H$99987)</f>
        <v>0</v>
      </c>
    </row>
    <row r="26" spans="1:16" s="74" customFormat="1" ht="15" customHeight="1" x14ac:dyDescent="0.25">
      <c r="A26" s="30">
        <v>43904</v>
      </c>
      <c r="B26" s="74">
        <f>COUNTIF(HuntingLog!$A$5:$A$9981, $A26)</f>
        <v>0</v>
      </c>
      <c r="C26" s="74">
        <f>SUMIF(HuntingLog!$A$5:$A$9981, $A26, HuntingLog!$X$5:$X$9981)</f>
        <v>0</v>
      </c>
      <c r="D26" s="74">
        <f>SUMIF(HuntingLog!$A$5:$A$9981, $A26, HuntingLog!$K$5:$K$9981)</f>
        <v>0</v>
      </c>
      <c r="E26" s="74">
        <f t="shared" si="13"/>
        <v>0</v>
      </c>
      <c r="F26" s="35" t="e">
        <f t="shared" si="14"/>
        <v>#DIV/0!</v>
      </c>
      <c r="G26" s="74">
        <f>SUMIF(HuntingLog!$A$5:$A$9981, $A26, HuntingLog!$AA$5:$AA$9981)</f>
        <v>0</v>
      </c>
      <c r="H26" s="35" t="e">
        <f t="shared" si="15"/>
        <v>#DIV/0!</v>
      </c>
      <c r="I26" s="74">
        <f>SUMIF(HuntingLog!$A$5:$A$9981, $A26, HuntingLog!$M$5:$M$9981)</f>
        <v>0</v>
      </c>
      <c r="J26" s="74">
        <f>SUMIF(HuntingLog!$A$5:$A$9981, $A26, HuntingLog!$N$5:$N$9981)</f>
        <v>0</v>
      </c>
      <c r="K26" s="109">
        <f>SUMIF(SoldMarkup!$A$3:$A$9916, $A26, SoldMarkup!$I$3:$I$9916)</f>
        <v>0</v>
      </c>
      <c r="L26" s="109"/>
      <c r="P26" s="81">
        <f>SUMIF(BoughtMarkup!$A$1:$A$99987, A26, BoughtMarkup!$H$1:$H$99987)</f>
        <v>0</v>
      </c>
    </row>
    <row r="27" spans="1:16" s="74" customFormat="1" ht="15" customHeight="1" x14ac:dyDescent="0.25">
      <c r="A27" s="30">
        <v>43905</v>
      </c>
      <c r="B27" s="74">
        <f>COUNTIF(HuntingLog!$A$5:$A$9981, $A27)</f>
        <v>0</v>
      </c>
      <c r="C27" s="74">
        <f>SUMIF(HuntingLog!$A$5:$A$9981, $A27, HuntingLog!$X$5:$X$9981)</f>
        <v>0</v>
      </c>
      <c r="D27" s="74">
        <f>SUMIF(HuntingLog!$A$5:$A$9981, $A27, HuntingLog!$K$5:$K$9981)</f>
        <v>0</v>
      </c>
      <c r="E27" s="74">
        <f t="shared" si="13"/>
        <v>0</v>
      </c>
      <c r="F27" s="35" t="e">
        <f t="shared" si="14"/>
        <v>#DIV/0!</v>
      </c>
      <c r="G27" s="74">
        <f>SUMIF(HuntingLog!$A$5:$A$9981, $A27, HuntingLog!$AA$5:$AA$9981)</f>
        <v>0</v>
      </c>
      <c r="H27" s="35" t="e">
        <f t="shared" si="15"/>
        <v>#DIV/0!</v>
      </c>
      <c r="I27" s="74">
        <f>SUMIF(HuntingLog!$A$5:$A$9981, $A27, HuntingLog!$M$5:$M$9981)</f>
        <v>0</v>
      </c>
      <c r="J27" s="74">
        <f>SUMIF(HuntingLog!$A$5:$A$9981, $A27, HuntingLog!$N$5:$N$9981)</f>
        <v>0</v>
      </c>
      <c r="K27" s="109">
        <f>SUMIF(SoldMarkup!$A$3:$A$9916, $A27, SoldMarkup!$I$3:$I$9916)</f>
        <v>0</v>
      </c>
      <c r="L27" s="109"/>
      <c r="P27" s="81">
        <f>SUMIF(BoughtMarkup!$A$1:$A$99987, A27, BoughtMarkup!$H$1:$H$99987)</f>
        <v>0</v>
      </c>
    </row>
    <row r="28" spans="1:16" s="74" customFormat="1" ht="15" customHeight="1" x14ac:dyDescent="0.25">
      <c r="A28" s="30">
        <v>43906</v>
      </c>
      <c r="B28" s="74">
        <f>COUNTIF(HuntingLog!$A$5:$A$9981, $A28)</f>
        <v>0</v>
      </c>
      <c r="C28" s="74">
        <f>SUMIF(HuntingLog!$A$5:$A$9981, $A28, HuntingLog!$X$5:$X$9981)</f>
        <v>0</v>
      </c>
      <c r="D28" s="74">
        <f>SUMIF(HuntingLog!$A$5:$A$9981, $A28, HuntingLog!$K$5:$K$9981)</f>
        <v>0</v>
      </c>
      <c r="E28" s="74">
        <f t="shared" si="13"/>
        <v>0</v>
      </c>
      <c r="F28" s="35" t="e">
        <f t="shared" si="14"/>
        <v>#DIV/0!</v>
      </c>
      <c r="G28" s="74">
        <f>SUMIF(HuntingLog!$A$5:$A$9981, $A28, HuntingLog!$AA$5:$AA$9981)</f>
        <v>0</v>
      </c>
      <c r="H28" s="35" t="e">
        <f t="shared" si="15"/>
        <v>#DIV/0!</v>
      </c>
      <c r="I28" s="74">
        <f>SUMIF(HuntingLog!$A$5:$A$9981, $A28, HuntingLog!$M$5:$M$9981)</f>
        <v>0</v>
      </c>
      <c r="J28" s="74">
        <f>SUMIF(HuntingLog!$A$5:$A$9981, $A28, HuntingLog!$N$5:$N$9981)</f>
        <v>0</v>
      </c>
      <c r="K28" s="109">
        <f>SUMIF(SoldMarkup!$A$3:$A$9916, $A28, SoldMarkup!$I$3:$I$9916)</f>
        <v>0</v>
      </c>
      <c r="L28" s="109"/>
      <c r="P28" s="81">
        <f>SUMIF(BoughtMarkup!$A$1:$A$99987, A28, BoughtMarkup!$H$1:$H$99987)</f>
        <v>0</v>
      </c>
    </row>
    <row r="29" spans="1:16" s="74" customFormat="1" x14ac:dyDescent="0.25">
      <c r="A29" s="30">
        <v>43907</v>
      </c>
      <c r="B29" s="74">
        <f>COUNTIF(HuntingLog!$A$5:$A$9981, $A29)</f>
        <v>0</v>
      </c>
      <c r="C29" s="74">
        <f>SUMIF(HuntingLog!$A$5:$A$9981, $A29, HuntingLog!$X$5:$X$9981)</f>
        <v>0</v>
      </c>
      <c r="D29" s="74">
        <f>SUMIF(HuntingLog!$A$5:$A$9981, $A29, HuntingLog!$K$5:$K$9981)</f>
        <v>0</v>
      </c>
      <c r="E29" s="74">
        <f t="shared" si="13"/>
        <v>0</v>
      </c>
      <c r="F29" s="35" t="e">
        <f t="shared" si="14"/>
        <v>#DIV/0!</v>
      </c>
      <c r="G29" s="74">
        <f>SUMIF(HuntingLog!$A$5:$A$9981, $A29, HuntingLog!$AA$5:$AA$9981)</f>
        <v>0</v>
      </c>
      <c r="H29" s="35" t="e">
        <f t="shared" si="15"/>
        <v>#DIV/0!</v>
      </c>
      <c r="I29" s="74">
        <f>SUMIF(HuntingLog!$A$5:$A$9981, $A29, HuntingLog!$M$5:$M$9981)</f>
        <v>0</v>
      </c>
      <c r="J29" s="74">
        <f>SUMIF(HuntingLog!$A$5:$A$9981, $A29, HuntingLog!$N$5:$N$9981)</f>
        <v>0</v>
      </c>
      <c r="K29" s="109">
        <f>SUMIF(SoldMarkup!$A$3:$A$9916, $A29, SoldMarkup!$I$3:$I$9916)</f>
        <v>0</v>
      </c>
      <c r="L29" s="109"/>
      <c r="P29" s="81">
        <f>SUMIF(BoughtMarkup!$A$1:$A$99987, A29, BoughtMarkup!$H$1:$H$99987)</f>
        <v>0</v>
      </c>
    </row>
    <row r="30" spans="1:16" s="74" customFormat="1" x14ac:dyDescent="0.25">
      <c r="A30" s="30">
        <v>43908</v>
      </c>
      <c r="B30" s="74">
        <f>COUNTIF(HuntingLog!$A$5:$A$9981, $A30)</f>
        <v>0</v>
      </c>
      <c r="C30" s="74">
        <f>SUMIF(HuntingLog!$A$5:$A$9981, $A30, HuntingLog!$X$5:$X$9981)</f>
        <v>0</v>
      </c>
      <c r="D30" s="74">
        <f>SUMIF(HuntingLog!$A$5:$A$9981, $A30, HuntingLog!$K$5:$K$9981)</f>
        <v>0</v>
      </c>
      <c r="E30" s="74">
        <f t="shared" si="13"/>
        <v>0</v>
      </c>
      <c r="F30" s="35" t="e">
        <f t="shared" si="14"/>
        <v>#DIV/0!</v>
      </c>
      <c r="G30" s="74">
        <f>SUMIF(HuntingLog!$A$5:$A$9981, $A30, HuntingLog!$AA$5:$AA$9981)</f>
        <v>0</v>
      </c>
      <c r="H30" s="35" t="e">
        <f t="shared" si="15"/>
        <v>#DIV/0!</v>
      </c>
      <c r="I30" s="74">
        <f>SUMIF(HuntingLog!$A$5:$A$9981, $A30, HuntingLog!$M$5:$M$9981)</f>
        <v>0</v>
      </c>
      <c r="J30" s="74">
        <f>SUMIF(HuntingLog!$A$5:$A$9981, $A30, HuntingLog!$N$5:$N$9981)</f>
        <v>0</v>
      </c>
      <c r="K30" s="109">
        <f>SUMIF(SoldMarkup!$A$3:$A$9916, $A30, SoldMarkup!$I$3:$I$9916)</f>
        <v>0</v>
      </c>
      <c r="L30" s="109"/>
      <c r="P30" s="81">
        <f>SUMIF(BoughtMarkup!$A$1:$A$99987, A30, BoughtMarkup!$H$1:$H$99987)</f>
        <v>0</v>
      </c>
    </row>
    <row r="31" spans="1:16" s="74" customFormat="1" x14ac:dyDescent="0.25">
      <c r="A31" s="30">
        <v>43909</v>
      </c>
      <c r="B31" s="74">
        <f>COUNTIF(HuntingLog!$A$5:$A$9981, $A31)</f>
        <v>0</v>
      </c>
      <c r="C31" s="74">
        <f>SUMIF(HuntingLog!$A$5:$A$9981, $A31, HuntingLog!$X$5:$X$9981)</f>
        <v>0</v>
      </c>
      <c r="D31" s="74">
        <f>SUMIF(HuntingLog!$A$5:$A$9981, $A31, HuntingLog!$K$5:$K$9981)</f>
        <v>0</v>
      </c>
      <c r="E31" s="74">
        <f t="shared" si="13"/>
        <v>0</v>
      </c>
      <c r="F31" s="35" t="e">
        <f t="shared" si="14"/>
        <v>#DIV/0!</v>
      </c>
      <c r="G31" s="74">
        <f>SUMIF(HuntingLog!$A$5:$A$9981, $A31, HuntingLog!$AA$5:$AA$9981)</f>
        <v>0</v>
      </c>
      <c r="H31" s="35" t="e">
        <f t="shared" si="15"/>
        <v>#DIV/0!</v>
      </c>
      <c r="I31" s="74">
        <f>SUMIF(HuntingLog!$A$5:$A$9981, $A31, HuntingLog!$M$5:$M$9981)</f>
        <v>0</v>
      </c>
      <c r="J31" s="74">
        <f>SUMIF(HuntingLog!$A$5:$A$9981, $A31, HuntingLog!$N$5:$N$9981)</f>
        <v>0</v>
      </c>
      <c r="K31" s="109">
        <f>SUMIF(SoldMarkup!$A$3:$A$9916, $A31, SoldMarkup!$I$3:$I$9916)</f>
        <v>0</v>
      </c>
      <c r="L31" s="109"/>
      <c r="P31" s="81">
        <f>SUMIF(BoughtMarkup!$A$1:$A$99987, A31, BoughtMarkup!$H$1:$H$99987)</f>
        <v>0</v>
      </c>
    </row>
    <row r="32" spans="1:16" s="74" customFormat="1" x14ac:dyDescent="0.25">
      <c r="A32" s="30">
        <v>43910</v>
      </c>
      <c r="B32" s="74">
        <f>COUNTIF(HuntingLog!$A$5:$A$9981, $A32)</f>
        <v>0</v>
      </c>
      <c r="C32" s="74">
        <f>SUMIF(HuntingLog!$A$5:$A$9981, $A32, HuntingLog!$X$5:$X$9981)</f>
        <v>0</v>
      </c>
      <c r="D32" s="74">
        <f>SUMIF(HuntingLog!$A$5:$A$9981, $A32, HuntingLog!$K$5:$K$9981)</f>
        <v>0</v>
      </c>
      <c r="E32" s="74">
        <f t="shared" si="13"/>
        <v>0</v>
      </c>
      <c r="F32" s="35" t="e">
        <f t="shared" si="14"/>
        <v>#DIV/0!</v>
      </c>
      <c r="G32" s="74">
        <f>SUMIF(HuntingLog!$A$5:$A$9981, $A32, HuntingLog!$AA$5:$AA$9981)</f>
        <v>0</v>
      </c>
      <c r="H32" s="35" t="e">
        <f t="shared" si="15"/>
        <v>#DIV/0!</v>
      </c>
      <c r="I32" s="74">
        <f>SUMIF(HuntingLog!$A$5:$A$9981, $A32, HuntingLog!$M$5:$M$9981)</f>
        <v>0</v>
      </c>
      <c r="J32" s="74">
        <f>SUMIF(HuntingLog!$A$5:$A$9981, $A32, HuntingLog!$N$5:$N$9981)</f>
        <v>0</v>
      </c>
      <c r="K32" s="109">
        <f>SUMIF(SoldMarkup!$A$3:$A$9916, $A32, SoldMarkup!$I$3:$I$9916)</f>
        <v>0</v>
      </c>
      <c r="L32" s="109"/>
      <c r="P32" s="81">
        <f>SUMIF(BoughtMarkup!$A$1:$A$99987, A32, BoughtMarkup!$H$1:$H$99987)</f>
        <v>0</v>
      </c>
    </row>
    <row r="33" spans="1:16" s="74" customFormat="1" x14ac:dyDescent="0.25">
      <c r="A33" s="30">
        <v>43911</v>
      </c>
      <c r="B33" s="74">
        <f>COUNTIF(HuntingLog!$A$5:$A$9981, $A33)</f>
        <v>0</v>
      </c>
      <c r="C33" s="74">
        <f>SUMIF(HuntingLog!$A$5:$A$9981, $A33, HuntingLog!$X$5:$X$9981)</f>
        <v>0</v>
      </c>
      <c r="D33" s="74">
        <f>SUMIF(HuntingLog!$A$5:$A$9981, $A33, HuntingLog!$K$5:$K$9981)</f>
        <v>0</v>
      </c>
      <c r="E33" s="74">
        <f t="shared" si="13"/>
        <v>0</v>
      </c>
      <c r="F33" s="35" t="e">
        <f t="shared" si="14"/>
        <v>#DIV/0!</v>
      </c>
      <c r="G33" s="74">
        <f>SUMIF(HuntingLog!$A$5:$A$9981, $A33, HuntingLog!$AA$5:$AA$9981)</f>
        <v>0</v>
      </c>
      <c r="H33" s="35" t="e">
        <f t="shared" si="15"/>
        <v>#DIV/0!</v>
      </c>
      <c r="I33" s="74">
        <f>SUMIF(HuntingLog!$A$5:$A$9981, $A33, HuntingLog!$M$5:$M$9981)</f>
        <v>0</v>
      </c>
      <c r="J33" s="74">
        <f>SUMIF(HuntingLog!$A$5:$A$9981, $A33, HuntingLog!$N$5:$N$9981)</f>
        <v>0</v>
      </c>
      <c r="K33" s="109">
        <f>SUMIF(SoldMarkup!$A$3:$A$9916, $A33, SoldMarkup!$I$3:$I$9916)</f>
        <v>0</v>
      </c>
      <c r="L33" s="109"/>
      <c r="P33" s="81">
        <f>SUMIF(BoughtMarkup!$A$1:$A$99987, A33, BoughtMarkup!$H$1:$H$99987)</f>
        <v>0</v>
      </c>
    </row>
    <row r="34" spans="1:16" s="74" customFormat="1" x14ac:dyDescent="0.25">
      <c r="A34" s="30">
        <v>43912</v>
      </c>
      <c r="B34" s="74">
        <f>COUNTIF(HuntingLog!$A$5:$A$9981, $A34)</f>
        <v>0</v>
      </c>
      <c r="C34" s="74">
        <f>SUMIF(HuntingLog!$A$5:$A$9981, $A34, HuntingLog!$X$5:$X$9981)</f>
        <v>0</v>
      </c>
      <c r="D34" s="74">
        <f>SUMIF(HuntingLog!$A$5:$A$9981, $A34, HuntingLog!$K$5:$K$9981)</f>
        <v>0</v>
      </c>
      <c r="E34" s="74">
        <f t="shared" si="13"/>
        <v>0</v>
      </c>
      <c r="F34" s="35" t="e">
        <f t="shared" si="14"/>
        <v>#DIV/0!</v>
      </c>
      <c r="G34" s="74">
        <f>SUMIF(HuntingLog!$A$5:$A$9981, $A34, HuntingLog!$AA$5:$AA$9981)</f>
        <v>0</v>
      </c>
      <c r="H34" s="35" t="e">
        <f t="shared" si="15"/>
        <v>#DIV/0!</v>
      </c>
      <c r="I34" s="74">
        <f>SUMIF(HuntingLog!$A$5:$A$9981, $A34, HuntingLog!$M$5:$M$9981)</f>
        <v>0</v>
      </c>
      <c r="J34" s="74">
        <f>SUMIF(HuntingLog!$A$5:$A$9981, $A34, HuntingLog!$N$5:$N$9981)</f>
        <v>0</v>
      </c>
      <c r="K34" s="109">
        <f>SUMIF(SoldMarkup!$A$3:$A$9916, $A34, SoldMarkup!$I$3:$I$9916)</f>
        <v>0</v>
      </c>
      <c r="L34" s="109"/>
      <c r="P34" s="81">
        <f>SUMIF(BoughtMarkup!$A$1:$A$99987, A34, BoughtMarkup!$H$1:$H$99987)</f>
        <v>0</v>
      </c>
    </row>
    <row r="35" spans="1:16" s="74" customFormat="1" x14ac:dyDescent="0.25">
      <c r="A35" s="30">
        <v>43913</v>
      </c>
      <c r="B35" s="74">
        <f>COUNTIF(HuntingLog!$A$5:$A$9981, $A35)</f>
        <v>0</v>
      </c>
      <c r="C35" s="74">
        <f>SUMIF(HuntingLog!$A$5:$A$9981, $A35, HuntingLog!$X$5:$X$9981)</f>
        <v>0</v>
      </c>
      <c r="D35" s="74">
        <f>SUMIF(HuntingLog!$A$5:$A$9981, $A35, HuntingLog!$K$5:$K$9981)</f>
        <v>0</v>
      </c>
      <c r="E35" s="74">
        <f t="shared" si="13"/>
        <v>0</v>
      </c>
      <c r="F35" s="35" t="e">
        <f t="shared" si="14"/>
        <v>#DIV/0!</v>
      </c>
      <c r="G35" s="74">
        <f>SUMIF(HuntingLog!$A$5:$A$9981, $A35, HuntingLog!$AA$5:$AA$9981)</f>
        <v>0</v>
      </c>
      <c r="H35" s="35" t="e">
        <f t="shared" si="15"/>
        <v>#DIV/0!</v>
      </c>
      <c r="I35" s="74">
        <f>SUMIF(HuntingLog!$A$5:$A$9981, $A35, HuntingLog!$M$5:$M$9981)</f>
        <v>0</v>
      </c>
      <c r="J35" s="74">
        <f>SUMIF(HuntingLog!$A$5:$A$9981, $A35, HuntingLog!$N$5:$N$9981)</f>
        <v>0</v>
      </c>
      <c r="K35" s="109">
        <f>SUMIF(SoldMarkup!$A$3:$A$9916, $A35, SoldMarkup!$I$3:$I$9916)</f>
        <v>0</v>
      </c>
      <c r="L35" s="109"/>
      <c r="P35" s="81">
        <f>SUMIF(BoughtMarkup!$A$1:$A$99987, A35, BoughtMarkup!$H$1:$H$99987)</f>
        <v>0</v>
      </c>
    </row>
    <row r="36" spans="1:16" s="74" customFormat="1" x14ac:dyDescent="0.25">
      <c r="A36" s="30">
        <v>43914</v>
      </c>
      <c r="B36" s="74">
        <f>COUNTIF(HuntingLog!$A$5:$A$9981, $A36)</f>
        <v>0</v>
      </c>
      <c r="C36" s="74">
        <f>SUMIF(HuntingLog!$A$5:$A$9981, $A36, HuntingLog!$X$5:$X$9981)</f>
        <v>0</v>
      </c>
      <c r="D36" s="74">
        <f>SUMIF(HuntingLog!$A$5:$A$9981, $A36, HuntingLog!$K$5:$K$9981)</f>
        <v>0</v>
      </c>
      <c r="E36" s="74">
        <f t="shared" si="13"/>
        <v>0</v>
      </c>
      <c r="F36" s="35" t="e">
        <f t="shared" si="14"/>
        <v>#DIV/0!</v>
      </c>
      <c r="G36" s="74">
        <f>SUMIF(HuntingLog!$A$5:$A$9981, $A36, HuntingLog!$AA$5:$AA$9981)</f>
        <v>0</v>
      </c>
      <c r="H36" s="35" t="e">
        <f t="shared" si="15"/>
        <v>#DIV/0!</v>
      </c>
      <c r="I36" s="74">
        <f>SUMIF(HuntingLog!$A$5:$A$9981, $A36, HuntingLog!$M$5:$M$9981)</f>
        <v>0</v>
      </c>
      <c r="J36" s="74">
        <f>SUMIF(HuntingLog!$A$5:$A$9981, $A36, HuntingLog!$N$5:$N$9981)</f>
        <v>0</v>
      </c>
      <c r="K36" s="109">
        <f>SUMIF(SoldMarkup!$A$3:$A$9916, $A36, SoldMarkup!$I$3:$I$9916)</f>
        <v>0</v>
      </c>
      <c r="L36" s="109"/>
      <c r="P36" s="81">
        <f>SUMIF(BoughtMarkup!$A$1:$A$99987, A36, BoughtMarkup!$H$1:$H$99987)</f>
        <v>0</v>
      </c>
    </row>
    <row r="37" spans="1:16" s="74" customFormat="1" x14ac:dyDescent="0.25">
      <c r="A37" s="30">
        <v>43915</v>
      </c>
      <c r="B37" s="74">
        <f>COUNTIF(HuntingLog!$A$5:$A$9981, $A37)</f>
        <v>0</v>
      </c>
      <c r="C37" s="74">
        <f>SUMIF(HuntingLog!$A$5:$A$9981, $A37, HuntingLog!$X$5:$X$9981)</f>
        <v>0</v>
      </c>
      <c r="D37" s="74">
        <f>SUMIF(HuntingLog!$A$5:$A$9981, $A37, HuntingLog!$K$5:$K$9981)</f>
        <v>0</v>
      </c>
      <c r="E37" s="74">
        <f t="shared" si="13"/>
        <v>0</v>
      </c>
      <c r="F37" s="35" t="e">
        <f t="shared" si="14"/>
        <v>#DIV/0!</v>
      </c>
      <c r="G37" s="74">
        <f>SUMIF(HuntingLog!$A$5:$A$9981, $A37, HuntingLog!$AA$5:$AA$9981)</f>
        <v>0</v>
      </c>
      <c r="H37" s="35" t="e">
        <f t="shared" si="15"/>
        <v>#DIV/0!</v>
      </c>
      <c r="I37" s="74">
        <f>SUMIF(HuntingLog!$A$5:$A$9981, $A37, HuntingLog!$M$5:$M$9981)</f>
        <v>0</v>
      </c>
      <c r="J37" s="74">
        <f>SUMIF(HuntingLog!$A$5:$A$9981, $A37, HuntingLog!$N$5:$N$9981)</f>
        <v>0</v>
      </c>
      <c r="K37" s="109">
        <f>SUMIF(SoldMarkup!$A$3:$A$9916, $A37, SoldMarkup!$I$3:$I$9916)</f>
        <v>0</v>
      </c>
      <c r="L37" s="109"/>
      <c r="P37" s="81">
        <f>SUMIF(BoughtMarkup!$A$1:$A$99987, A37, BoughtMarkup!$H$1:$H$99987)</f>
        <v>0</v>
      </c>
    </row>
    <row r="38" spans="1:16" s="74" customFormat="1" x14ac:dyDescent="0.25">
      <c r="A38" s="30">
        <v>43916</v>
      </c>
      <c r="B38" s="74">
        <f>COUNTIF(HuntingLog!$A$5:$A$9981, $A38)</f>
        <v>0</v>
      </c>
      <c r="C38" s="74">
        <f>SUMIF(HuntingLog!$A$5:$A$9981, $A38, HuntingLog!$X$5:$X$9981)</f>
        <v>0</v>
      </c>
      <c r="D38" s="74">
        <f>SUMIF(HuntingLog!$A$5:$A$9981, $A38, HuntingLog!$K$5:$K$9981)</f>
        <v>0</v>
      </c>
      <c r="E38" s="74">
        <f t="shared" si="13"/>
        <v>0</v>
      </c>
      <c r="F38" s="35" t="e">
        <f t="shared" si="14"/>
        <v>#DIV/0!</v>
      </c>
      <c r="G38" s="74">
        <f>SUMIF(HuntingLog!$A$5:$A$9981, $A38, HuntingLog!$AA$5:$AA$9981)</f>
        <v>0</v>
      </c>
      <c r="H38" s="35" t="e">
        <f t="shared" si="15"/>
        <v>#DIV/0!</v>
      </c>
      <c r="I38" s="74">
        <f>SUMIF(HuntingLog!$A$5:$A$9981, $A38, HuntingLog!$M$5:$M$9981)</f>
        <v>0</v>
      </c>
      <c r="J38" s="74">
        <f>SUMIF(HuntingLog!$A$5:$A$9981, $A38, HuntingLog!$N$5:$N$9981)</f>
        <v>0</v>
      </c>
      <c r="K38" s="109">
        <f>SUMIF(SoldMarkup!$A$3:$A$9916, $A38, SoldMarkup!$I$3:$I$9916)</f>
        <v>0</v>
      </c>
      <c r="L38" s="109"/>
      <c r="P38" s="81">
        <f>SUMIF(BoughtMarkup!$A$1:$A$99987, A38, BoughtMarkup!$H$1:$H$99987)</f>
        <v>0</v>
      </c>
    </row>
    <row r="39" spans="1:16" s="74" customFormat="1" x14ac:dyDescent="0.25">
      <c r="A39" s="30">
        <v>43917</v>
      </c>
      <c r="B39" s="74">
        <f>COUNTIF(HuntingLog!$A$5:$A$9981, $A39)</f>
        <v>0</v>
      </c>
      <c r="C39" s="74">
        <f>SUMIF(HuntingLog!$A$5:$A$9981, $A39, HuntingLog!$X$5:$X$9981)</f>
        <v>0</v>
      </c>
      <c r="D39" s="74">
        <f>SUMIF(HuntingLog!$A$5:$A$9981, $A39, HuntingLog!$K$5:$K$9981)</f>
        <v>0</v>
      </c>
      <c r="E39" s="74">
        <f t="shared" si="13"/>
        <v>0</v>
      </c>
      <c r="F39" s="35" t="e">
        <f t="shared" si="14"/>
        <v>#DIV/0!</v>
      </c>
      <c r="G39" s="74">
        <f>SUMIF(HuntingLog!$A$5:$A$9981, $A39, HuntingLog!$AA$5:$AA$9981)</f>
        <v>0</v>
      </c>
      <c r="H39" s="35" t="e">
        <f t="shared" si="15"/>
        <v>#DIV/0!</v>
      </c>
      <c r="I39" s="74">
        <f>SUMIF(HuntingLog!$A$5:$A$9981, $A39, HuntingLog!$M$5:$M$9981)</f>
        <v>0</v>
      </c>
      <c r="J39" s="74">
        <f>SUMIF(HuntingLog!$A$5:$A$9981, $A39, HuntingLog!$N$5:$N$9981)</f>
        <v>0</v>
      </c>
      <c r="K39" s="109">
        <f>SUMIF(SoldMarkup!$A$3:$A$9916, $A39, SoldMarkup!$I$3:$I$9916)</f>
        <v>0</v>
      </c>
      <c r="L39" s="109"/>
      <c r="P39" s="81">
        <f>SUMIF(BoughtMarkup!$A$1:$A$99987, A39, BoughtMarkup!$H$1:$H$99987)</f>
        <v>0</v>
      </c>
    </row>
    <row r="40" spans="1:16" s="74" customFormat="1" x14ac:dyDescent="0.25">
      <c r="A40" s="30">
        <v>43918</v>
      </c>
      <c r="B40" s="74">
        <f>COUNTIF(HuntingLog!$A$5:$A$9981, $A40)</f>
        <v>0</v>
      </c>
      <c r="C40" s="74">
        <f>SUMIF(HuntingLog!$A$5:$A$9981, $A40, HuntingLog!$X$5:$X$9981)</f>
        <v>0</v>
      </c>
      <c r="D40" s="74">
        <f>SUMIF(HuntingLog!$A$5:$A$9981, $A40, HuntingLog!$K$5:$K$9981)</f>
        <v>0</v>
      </c>
      <c r="E40" s="74">
        <f t="shared" si="13"/>
        <v>0</v>
      </c>
      <c r="F40" s="35" t="e">
        <f t="shared" si="14"/>
        <v>#DIV/0!</v>
      </c>
      <c r="G40" s="74">
        <f>SUMIF(HuntingLog!$A$5:$A$9981, $A40, HuntingLog!$AA$5:$AA$9981)</f>
        <v>0</v>
      </c>
      <c r="H40" s="35" t="e">
        <f t="shared" si="15"/>
        <v>#DIV/0!</v>
      </c>
      <c r="I40" s="74">
        <f>SUMIF(HuntingLog!$A$5:$A$9981, $A40, HuntingLog!$M$5:$M$9981)</f>
        <v>0</v>
      </c>
      <c r="J40" s="74">
        <f>SUMIF(HuntingLog!$A$5:$A$9981, $A40, HuntingLog!$N$5:$N$9981)</f>
        <v>0</v>
      </c>
      <c r="K40" s="109">
        <f>SUMIF(SoldMarkup!$A$3:$A$9916, $A40, SoldMarkup!$I$3:$I$9916)</f>
        <v>0</v>
      </c>
      <c r="L40" s="109"/>
      <c r="P40" s="81">
        <f>SUMIF(BoughtMarkup!$A$1:$A$99987, A40, BoughtMarkup!$H$1:$H$99987)</f>
        <v>0</v>
      </c>
    </row>
    <row r="41" spans="1:16" s="74" customFormat="1" x14ac:dyDescent="0.25">
      <c r="A41" s="30">
        <v>43919</v>
      </c>
      <c r="B41" s="74">
        <f>COUNTIF(HuntingLog!$A$5:$A$9981, $A41)</f>
        <v>0</v>
      </c>
      <c r="C41" s="74">
        <f>SUMIF(HuntingLog!$A$5:$A$9981, $A41, HuntingLog!$X$5:$X$9981)</f>
        <v>0</v>
      </c>
      <c r="D41" s="74">
        <f>SUMIF(HuntingLog!$A$5:$A$9981, $A41, HuntingLog!$K$5:$K$9981)</f>
        <v>0</v>
      </c>
      <c r="E41" s="74">
        <f t="shared" si="13"/>
        <v>0</v>
      </c>
      <c r="F41" s="35" t="e">
        <f t="shared" si="14"/>
        <v>#DIV/0!</v>
      </c>
      <c r="G41" s="74">
        <f>SUMIF(HuntingLog!$A$5:$A$9981, $A41, HuntingLog!$AA$5:$AA$9981)</f>
        <v>0</v>
      </c>
      <c r="H41" s="35" t="e">
        <f t="shared" si="15"/>
        <v>#DIV/0!</v>
      </c>
      <c r="I41" s="74">
        <f>SUMIF(HuntingLog!$A$5:$A$9981, $A41, HuntingLog!$M$5:$M$9981)</f>
        <v>0</v>
      </c>
      <c r="J41" s="74">
        <f>SUMIF(HuntingLog!$A$5:$A$9981, $A41, HuntingLog!$N$5:$N$9981)</f>
        <v>0</v>
      </c>
      <c r="K41" s="109">
        <f>SUMIF(SoldMarkup!$A$3:$A$9916, $A41, SoldMarkup!$I$3:$I$9916)</f>
        <v>0</v>
      </c>
      <c r="L41" s="109"/>
      <c r="P41" s="81">
        <f>SUMIF(BoughtMarkup!$A$1:$A$99987, A41, BoughtMarkup!$H$1:$H$99987)</f>
        <v>0</v>
      </c>
    </row>
    <row r="42" spans="1:16" s="74" customFormat="1" x14ac:dyDescent="0.25">
      <c r="A42" s="30">
        <v>43920</v>
      </c>
      <c r="B42" s="74">
        <f>COUNTIF(HuntingLog!$A$5:$A$9981, $A42)</f>
        <v>0</v>
      </c>
      <c r="C42" s="74">
        <f>SUMIF(HuntingLog!$A$5:$A$9981, $A42, HuntingLog!$X$5:$X$9981)</f>
        <v>0</v>
      </c>
      <c r="D42" s="74">
        <f>SUMIF(HuntingLog!$A$5:$A$9981, $A42, HuntingLog!$K$5:$K$9981)</f>
        <v>0</v>
      </c>
      <c r="E42" s="74">
        <f t="shared" si="13"/>
        <v>0</v>
      </c>
      <c r="F42" s="35" t="e">
        <f t="shared" si="14"/>
        <v>#DIV/0!</v>
      </c>
      <c r="G42" s="74">
        <f>SUMIF(HuntingLog!$A$5:$A$9981, $A42, HuntingLog!$AA$5:$AA$9981)</f>
        <v>0</v>
      </c>
      <c r="H42" s="35" t="e">
        <f t="shared" si="15"/>
        <v>#DIV/0!</v>
      </c>
      <c r="I42" s="74">
        <f>SUMIF(HuntingLog!$A$5:$A$9981, $A42, HuntingLog!$M$5:$M$9981)</f>
        <v>0</v>
      </c>
      <c r="J42" s="74">
        <f>SUMIF(HuntingLog!$A$5:$A$9981, $A42, HuntingLog!$N$5:$N$9981)</f>
        <v>0</v>
      </c>
      <c r="K42" s="109">
        <f>SUMIF(SoldMarkup!$A$3:$A$9916, $A42, SoldMarkup!$I$3:$I$9916)</f>
        <v>0</v>
      </c>
      <c r="L42" s="109"/>
      <c r="P42" s="81">
        <f>SUMIF(BoughtMarkup!$A$1:$A$99987, A42, BoughtMarkup!$H$1:$H$99987)</f>
        <v>0</v>
      </c>
    </row>
    <row r="43" spans="1:16" s="74" customFormat="1" x14ac:dyDescent="0.25">
      <c r="A43" s="30">
        <v>43921</v>
      </c>
      <c r="B43" s="74">
        <f>COUNTIF(HuntingLog!$A$5:$A$9981, $A43)</f>
        <v>0</v>
      </c>
      <c r="C43" s="74">
        <f>SUMIF(HuntingLog!$A$5:$A$9981, $A43, HuntingLog!$X$5:$X$9981)</f>
        <v>0</v>
      </c>
      <c r="D43" s="74">
        <f>SUMIF(HuntingLog!$A$5:$A$9981, $A43, HuntingLog!$K$5:$K$9981)</f>
        <v>0</v>
      </c>
      <c r="E43" s="74">
        <f t="shared" ref="E43" si="16">D43-C43</f>
        <v>0</v>
      </c>
      <c r="F43" s="35" t="e">
        <f t="shared" ref="F43" si="17">D43/C43</f>
        <v>#DIV/0!</v>
      </c>
      <c r="G43" s="74">
        <f>SUMIF(HuntingLog!$A$5:$A$9981, $A43, HuntingLog!$AA$5:$AA$9981)</f>
        <v>0</v>
      </c>
      <c r="H43" s="35" t="e">
        <f t="shared" ref="H43" si="18">G43/C43</f>
        <v>#DIV/0!</v>
      </c>
      <c r="I43" s="74">
        <f>SUMIF(HuntingLog!$A$5:$A$9981, $A43, HuntingLog!$M$5:$M$9981)</f>
        <v>0</v>
      </c>
      <c r="J43" s="74">
        <f>SUMIF(HuntingLog!$A$5:$A$9981, $A43, HuntingLog!$N$5:$N$9981)</f>
        <v>0</v>
      </c>
      <c r="K43" s="109">
        <f>SUMIF(SoldMarkup!$A$3:$A$9916, $A43, SoldMarkup!$I$3:$I$9916)</f>
        <v>0</v>
      </c>
      <c r="L43" s="109"/>
      <c r="P43" s="81">
        <f>SUMIF(BoughtMarkup!$A$1:$A$99987, A43, BoughtMarkup!$H$1:$H$99987)</f>
        <v>0</v>
      </c>
    </row>
  </sheetData>
  <mergeCells count="42"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4:L14"/>
    <mergeCell ref="K15:L15"/>
    <mergeCell ref="K16:L16"/>
    <mergeCell ref="K17:L17"/>
    <mergeCell ref="K18:L18"/>
    <mergeCell ref="K8:L8"/>
    <mergeCell ref="K9:L9"/>
    <mergeCell ref="K10:L10"/>
    <mergeCell ref="A11:J11"/>
    <mergeCell ref="K13:L13"/>
    <mergeCell ref="K12:L12"/>
    <mergeCell ref="A4:J4"/>
    <mergeCell ref="K6:L6"/>
    <mergeCell ref="K1:L1"/>
    <mergeCell ref="A5:J5"/>
    <mergeCell ref="K7:L7"/>
    <mergeCell ref="K2:L2"/>
  </mergeCells>
  <conditionalFormatting sqref="H7:H10 H3">
    <cfRule type="cellIs" dxfId="69" priority="22" operator="greaterThan">
      <formula>0.02</formula>
    </cfRule>
  </conditionalFormatting>
  <conditionalFormatting sqref="H7:H10 H3">
    <cfRule type="cellIs" dxfId="68" priority="23" operator="greaterThan">
      <formula>0.015</formula>
    </cfRule>
  </conditionalFormatting>
  <conditionalFormatting sqref="F7:F10 F3">
    <cfRule type="cellIs" dxfId="67" priority="24" operator="greaterThan">
      <formula>1</formula>
    </cfRule>
  </conditionalFormatting>
  <conditionalFormatting sqref="F7:F10 F3">
    <cfRule type="cellIs" dxfId="66" priority="25" operator="lessThan">
      <formula>1</formula>
    </cfRule>
  </conditionalFormatting>
  <conditionalFormatting sqref="C7:C10 C3">
    <cfRule type="cellIs" dxfId="65" priority="26" operator="equal">
      <formula>0</formula>
    </cfRule>
  </conditionalFormatting>
  <conditionalFormatting sqref="C7:C10 C3">
    <cfRule type="cellIs" dxfId="64" priority="27" operator="lessThan">
      <formula>1000</formula>
    </cfRule>
  </conditionalFormatting>
  <conditionalFormatting sqref="C7:C10 C3">
    <cfRule type="cellIs" dxfId="63" priority="28" operator="lessThan">
      <formula>1500</formula>
    </cfRule>
  </conditionalFormatting>
  <conditionalFormatting sqref="H13">
    <cfRule type="cellIs" dxfId="62" priority="15" operator="greaterThan">
      <formula>0.02</formula>
    </cfRule>
  </conditionalFormatting>
  <conditionalFormatting sqref="H13">
    <cfRule type="cellIs" dxfId="61" priority="16" operator="greaterThan">
      <formula>0.015</formula>
    </cfRule>
  </conditionalFormatting>
  <conditionalFormatting sqref="F13">
    <cfRule type="cellIs" dxfId="60" priority="17" operator="greaterThan">
      <formula>1</formula>
    </cfRule>
  </conditionalFormatting>
  <conditionalFormatting sqref="F13">
    <cfRule type="cellIs" dxfId="59" priority="18" operator="lessThan">
      <formula>1</formula>
    </cfRule>
  </conditionalFormatting>
  <conditionalFormatting sqref="C13">
    <cfRule type="cellIs" dxfId="58" priority="19" operator="equal">
      <formula>0</formula>
    </cfRule>
  </conditionalFormatting>
  <conditionalFormatting sqref="C13">
    <cfRule type="cellIs" dxfId="57" priority="20" operator="lessThan">
      <formula>1000</formula>
    </cfRule>
  </conditionalFormatting>
  <conditionalFormatting sqref="C13">
    <cfRule type="cellIs" dxfId="56" priority="21" operator="lessThan">
      <formula>1500</formula>
    </cfRule>
  </conditionalFormatting>
  <conditionalFormatting sqref="H14:H42">
    <cfRule type="cellIs" dxfId="55" priority="8" operator="greaterThan">
      <formula>0.02</formula>
    </cfRule>
  </conditionalFormatting>
  <conditionalFormatting sqref="H14:H42">
    <cfRule type="cellIs" dxfId="54" priority="9" operator="greaterThan">
      <formula>0.015</formula>
    </cfRule>
  </conditionalFormatting>
  <conditionalFormatting sqref="F14:F42">
    <cfRule type="cellIs" dxfId="53" priority="10" operator="greaterThan">
      <formula>1</formula>
    </cfRule>
  </conditionalFormatting>
  <conditionalFormatting sqref="F14:F42">
    <cfRule type="cellIs" dxfId="52" priority="11" operator="lessThan">
      <formula>1</formula>
    </cfRule>
  </conditionalFormatting>
  <conditionalFormatting sqref="C14:C42">
    <cfRule type="cellIs" dxfId="51" priority="12" operator="equal">
      <formula>0</formula>
    </cfRule>
  </conditionalFormatting>
  <conditionalFormatting sqref="C14:C42">
    <cfRule type="cellIs" dxfId="50" priority="13" operator="lessThan">
      <formula>1000</formula>
    </cfRule>
  </conditionalFormatting>
  <conditionalFormatting sqref="C14:C42">
    <cfRule type="cellIs" dxfId="49" priority="14" operator="lessThan">
      <formula>1500</formula>
    </cfRule>
  </conditionalFormatting>
  <conditionalFormatting sqref="H43">
    <cfRule type="cellIs" dxfId="48" priority="1" operator="greaterThan">
      <formula>0.02</formula>
    </cfRule>
  </conditionalFormatting>
  <conditionalFormatting sqref="H43">
    <cfRule type="cellIs" dxfId="47" priority="2" operator="greaterThan">
      <formula>0.015</formula>
    </cfRule>
  </conditionalFormatting>
  <conditionalFormatting sqref="F43">
    <cfRule type="cellIs" dxfId="46" priority="3" operator="greaterThan">
      <formula>1</formula>
    </cfRule>
  </conditionalFormatting>
  <conditionalFormatting sqref="F43">
    <cfRule type="cellIs" dxfId="45" priority="4" operator="lessThan">
      <formula>1</formula>
    </cfRule>
  </conditionalFormatting>
  <conditionalFormatting sqref="C43">
    <cfRule type="cellIs" dxfId="44" priority="5" operator="equal">
      <formula>0</formula>
    </cfRule>
  </conditionalFormatting>
  <conditionalFormatting sqref="C43">
    <cfRule type="cellIs" dxfId="43" priority="6" operator="lessThan">
      <formula>1000</formula>
    </cfRule>
  </conditionalFormatting>
  <conditionalFormatting sqref="C43">
    <cfRule type="cellIs" dxfId="42" priority="7" operator="lessThan">
      <formula>1500</formula>
    </cfRule>
  </conditionalFormatting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83"/>
  <sheetViews>
    <sheetView workbookViewId="0">
      <pane ySplit="1" topLeftCell="A2" activePane="bottomLeft" state="frozen"/>
      <selection pane="bottomLeft" activeCell="B12" sqref="B12"/>
    </sheetView>
  </sheetViews>
  <sheetFormatPr defaultColWidth="15.140625" defaultRowHeight="15" customHeight="1" x14ac:dyDescent="0.25"/>
  <cols>
    <col min="1" max="1" width="13.140625" bestFit="1" customWidth="1"/>
    <col min="2" max="2" width="13.5703125" bestFit="1" customWidth="1"/>
    <col min="3" max="3" width="14.42578125" bestFit="1" customWidth="1"/>
    <col min="4" max="4" width="11" customWidth="1"/>
    <col min="5" max="5" width="15.42578125" customWidth="1"/>
    <col min="6" max="6" width="12.5703125" customWidth="1"/>
    <col min="7" max="7" width="15.28515625" customWidth="1"/>
    <col min="8" max="8" width="10.7109375" customWidth="1"/>
    <col min="9" max="9" width="13.140625" customWidth="1"/>
    <col min="10" max="10" width="8.42578125" customWidth="1"/>
    <col min="11" max="11" width="10.28515625" customWidth="1"/>
    <col min="12" max="12" width="9.5703125" customWidth="1"/>
    <col min="13" max="13" width="6.7109375" customWidth="1"/>
    <col min="14" max="14" width="4.85546875" customWidth="1"/>
    <col min="15" max="15" width="11.85546875" customWidth="1"/>
    <col min="16" max="16" width="11.7109375" customWidth="1"/>
    <col min="17" max="17" width="12.5703125" bestFit="1" customWidth="1"/>
    <col min="18" max="18" width="12.5703125" style="31" customWidth="1"/>
    <col min="19" max="19" width="12.42578125" bestFit="1" customWidth="1"/>
    <col min="20" max="20" width="10" customWidth="1"/>
    <col min="21" max="21" width="12.7109375" style="31" bestFit="1" customWidth="1"/>
    <col min="22" max="22" width="5.42578125" customWidth="1"/>
    <col min="23" max="23" width="57.5703125" customWidth="1"/>
    <col min="24" max="24" width="7.5703125" customWidth="1"/>
    <col min="25" max="25" width="11.5703125" customWidth="1"/>
    <col min="26" max="26" width="11.140625" customWidth="1"/>
    <col min="27" max="27" width="12.5703125" customWidth="1"/>
    <col min="28" max="28" width="11.5703125" customWidth="1"/>
    <col min="29" max="30" width="8" customWidth="1"/>
    <col min="31" max="31" width="10.42578125" bestFit="1" customWidth="1"/>
    <col min="32" max="32" width="9.140625" customWidth="1"/>
    <col min="33" max="33" width="12.140625" customWidth="1"/>
  </cols>
  <sheetData>
    <row r="1" spans="1:34" ht="15.75" customHeight="1" x14ac:dyDescent="0.25">
      <c r="A1" s="44" t="s">
        <v>104</v>
      </c>
      <c r="B1" s="26"/>
      <c r="C1" s="27">
        <f>SUM(C5:C461)</f>
        <v>19156.66</v>
      </c>
      <c r="D1" s="27">
        <f>SUM(D5:D461)</f>
        <v>19156.66</v>
      </c>
      <c r="E1" s="27">
        <f>SUM(E5:E461)</f>
        <v>0</v>
      </c>
      <c r="F1" s="27">
        <f>SUM(F5:F461)</f>
        <v>746.39</v>
      </c>
      <c r="G1" s="27">
        <f>SUM(G5:G461)</f>
        <v>0</v>
      </c>
      <c r="H1" s="27">
        <f>SUM(H5:H461)</f>
        <v>4.8899999999999997</v>
      </c>
      <c r="I1" s="27">
        <f>SUM(I5:I461)</f>
        <v>0</v>
      </c>
      <c r="J1" s="27">
        <f>SUM(J5:J461)</f>
        <v>0.9</v>
      </c>
      <c r="K1" s="27">
        <f>SUM(K5:K461)</f>
        <v>657.09</v>
      </c>
      <c r="L1" s="27">
        <f>SUM(L5:L461)</f>
        <v>1</v>
      </c>
      <c r="M1" s="27">
        <f>SUM(M5:M461)</f>
        <v>0</v>
      </c>
      <c r="N1" s="27">
        <f>SUM(N5:N461)</f>
        <v>0</v>
      </c>
      <c r="O1" s="27">
        <f>SUM(O5:O461)</f>
        <v>0</v>
      </c>
      <c r="P1" s="27">
        <f>SUM(P5:P461)</f>
        <v>0</v>
      </c>
      <c r="Q1" s="27">
        <f>SUM(Q5:Q461)</f>
        <v>0</v>
      </c>
      <c r="R1" s="27"/>
      <c r="S1" s="27">
        <f>SUM(S5:S461)</f>
        <v>0</v>
      </c>
      <c r="T1" s="27">
        <f>SUM(T5:T461)</f>
        <v>0</v>
      </c>
      <c r="U1" s="27"/>
      <c r="V1" s="26"/>
      <c r="W1" s="26"/>
      <c r="X1" s="27">
        <f>SUM(X5:X461)</f>
        <v>752.18</v>
      </c>
      <c r="Y1" s="27">
        <f>SUM(Y5:Y461)</f>
        <v>0</v>
      </c>
      <c r="Z1" s="28">
        <f>Y1/X1</f>
        <v>0</v>
      </c>
      <c r="AA1" s="27">
        <f>SUM(AA5:AA461)</f>
        <v>4.8899999999999997</v>
      </c>
      <c r="AB1" s="28">
        <f>AA1/X1</f>
        <v>6.5011034592783639E-3</v>
      </c>
      <c r="AC1" s="29">
        <f>SUM(AC5:AC461)</f>
        <v>0</v>
      </c>
      <c r="AD1" s="29">
        <f>SUM(AD5:AD461)</f>
        <v>0</v>
      </c>
      <c r="AE1" s="29">
        <f>SUM(AE5:AE461)</f>
        <v>657.09</v>
      </c>
      <c r="AF1" s="29">
        <f>AE1-X1</f>
        <v>-95.089999999999918</v>
      </c>
      <c r="AG1" s="28">
        <f>AE1/X1</f>
        <v>0.87358079183174253</v>
      </c>
      <c r="AH1" s="53"/>
    </row>
    <row r="2" spans="1:34" s="43" customFormat="1" ht="15.75" customHeight="1" x14ac:dyDescent="0.25">
      <c r="A2" s="38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39"/>
      <c r="W2" s="39"/>
      <c r="X2" s="40"/>
      <c r="Y2" s="40"/>
      <c r="Z2" s="41"/>
      <c r="AA2" s="40"/>
      <c r="AB2" s="41"/>
      <c r="AC2" s="42"/>
      <c r="AD2" s="42"/>
      <c r="AE2" s="42"/>
      <c r="AF2" s="42"/>
      <c r="AG2" s="41"/>
    </row>
    <row r="3" spans="1:34" s="43" customFormat="1" ht="15.75" customHeight="1" x14ac:dyDescent="0.25">
      <c r="A3" s="110" t="s">
        <v>105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2" t="s">
        <v>106</v>
      </c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4" t="s">
        <v>107</v>
      </c>
      <c r="Y3" s="115"/>
      <c r="Z3" s="115"/>
      <c r="AA3" s="115"/>
      <c r="AB3" s="115"/>
      <c r="AC3" s="115"/>
      <c r="AD3" s="115"/>
      <c r="AE3" s="115"/>
      <c r="AF3" s="115"/>
      <c r="AG3" s="116"/>
    </row>
    <row r="4" spans="1:34" x14ac:dyDescent="0.25">
      <c r="A4" s="54" t="s">
        <v>0</v>
      </c>
      <c r="B4" s="55" t="s">
        <v>108</v>
      </c>
      <c r="C4" s="55" t="s">
        <v>109</v>
      </c>
      <c r="D4" s="55" t="s">
        <v>110</v>
      </c>
      <c r="E4" s="55" t="s">
        <v>111</v>
      </c>
      <c r="F4" s="55" t="s">
        <v>112</v>
      </c>
      <c r="G4" s="55" t="s">
        <v>113</v>
      </c>
      <c r="H4" s="55" t="s">
        <v>114</v>
      </c>
      <c r="I4" s="55" t="s">
        <v>115</v>
      </c>
      <c r="J4" s="55" t="s">
        <v>116</v>
      </c>
      <c r="K4" s="55" t="s">
        <v>117</v>
      </c>
      <c r="L4" s="62" t="s">
        <v>118</v>
      </c>
      <c r="M4" s="63" t="s">
        <v>119</v>
      </c>
      <c r="N4" s="63" t="s">
        <v>120</v>
      </c>
      <c r="O4" s="63" t="s">
        <v>121</v>
      </c>
      <c r="P4" s="63" t="s">
        <v>122</v>
      </c>
      <c r="Q4" s="63" t="s">
        <v>123</v>
      </c>
      <c r="R4" s="63" t="s">
        <v>124</v>
      </c>
      <c r="S4" s="63" t="s">
        <v>125</v>
      </c>
      <c r="T4" s="63" t="s">
        <v>126</v>
      </c>
      <c r="U4" s="63" t="s">
        <v>127</v>
      </c>
      <c r="V4" s="63" t="s">
        <v>128</v>
      </c>
      <c r="W4" s="63" t="s">
        <v>129</v>
      </c>
      <c r="X4" s="69" t="s">
        <v>130</v>
      </c>
      <c r="Y4" s="49" t="s">
        <v>131</v>
      </c>
      <c r="Z4" s="49" t="s">
        <v>132</v>
      </c>
      <c r="AA4" s="49" t="s">
        <v>133</v>
      </c>
      <c r="AB4" s="49" t="s">
        <v>134</v>
      </c>
      <c r="AC4" s="49" t="s">
        <v>135</v>
      </c>
      <c r="AD4" s="49" t="s">
        <v>136</v>
      </c>
      <c r="AE4" s="49" t="s">
        <v>137</v>
      </c>
      <c r="AF4" s="49" t="s">
        <v>138</v>
      </c>
      <c r="AG4" s="70" t="s">
        <v>139</v>
      </c>
      <c r="AH4" s="53"/>
    </row>
    <row r="5" spans="1:34" s="100" customFormat="1" x14ac:dyDescent="0.25">
      <c r="A5" s="56">
        <v>43898</v>
      </c>
      <c r="B5" s="57" t="s">
        <v>177</v>
      </c>
      <c r="C5" s="57">
        <v>19156.66</v>
      </c>
      <c r="D5" s="57">
        <v>19156.66</v>
      </c>
      <c r="E5" s="57">
        <v>0</v>
      </c>
      <c r="F5" s="57">
        <v>746.39</v>
      </c>
      <c r="G5" s="57">
        <v>0</v>
      </c>
      <c r="H5" s="57">
        <v>4.8899999999999997</v>
      </c>
      <c r="I5" s="57">
        <v>0</v>
      </c>
      <c r="J5" s="57">
        <v>0.9</v>
      </c>
      <c r="K5" s="57">
        <v>657.09</v>
      </c>
      <c r="L5" s="64">
        <v>1</v>
      </c>
      <c r="M5" s="65">
        <v>0</v>
      </c>
      <c r="N5" s="65">
        <v>0</v>
      </c>
      <c r="O5" s="65">
        <v>0</v>
      </c>
      <c r="P5" s="65">
        <v>0</v>
      </c>
      <c r="Q5" s="65">
        <v>0</v>
      </c>
      <c r="R5" s="66">
        <v>4</v>
      </c>
      <c r="S5" s="65">
        <v>0</v>
      </c>
      <c r="T5" s="65">
        <v>0</v>
      </c>
      <c r="U5" s="66">
        <v>9.5</v>
      </c>
      <c r="V5" s="65">
        <v>0</v>
      </c>
      <c r="W5" s="73" t="s">
        <v>192</v>
      </c>
      <c r="X5" s="71">
        <f t="shared" ref="X5" si="0">C5-D5+E5+F5+G5+H5+I5+J5+Y5</f>
        <v>752.18</v>
      </c>
      <c r="Y5" s="32">
        <f t="shared" ref="Y5" si="1">((P5-Q5) * 0.8 * R5) + ((S5-T5) * 0.4 * U5)</f>
        <v>0</v>
      </c>
      <c r="Z5" s="33">
        <f t="shared" ref="Z5" si="2">Y5/X5</f>
        <v>0</v>
      </c>
      <c r="AA5" s="32">
        <f t="shared" ref="AA5" si="3">I5+H5</f>
        <v>4.8899999999999997</v>
      </c>
      <c r="AB5" s="33">
        <f t="shared" ref="AB5" si="4">AA5/X5</f>
        <v>6.5011034592783639E-3</v>
      </c>
      <c r="AC5" s="32">
        <f t="shared" ref="AC5" si="5">IF(V5&lt;0, K5*(-1*V5), 0)</f>
        <v>0</v>
      </c>
      <c r="AD5" s="32">
        <f t="shared" ref="AD5" si="6">IF(V5&gt;0, K5*(-1*V5), 0)</f>
        <v>0</v>
      </c>
      <c r="AE5" s="34">
        <f t="shared" ref="AE5" si="7">K5+AC5+O5</f>
        <v>657.09</v>
      </c>
      <c r="AF5" s="34">
        <f t="shared" ref="AF5" si="8">AE5-X5</f>
        <v>-95.089999999999918</v>
      </c>
      <c r="AG5" s="72">
        <f t="shared" ref="AG5" si="9">AE5/X5</f>
        <v>0.87358079183174253</v>
      </c>
    </row>
    <row r="6" spans="1:34" x14ac:dyDescent="0.25">
      <c r="A6" s="56"/>
      <c r="B6" s="57"/>
      <c r="C6" s="57"/>
      <c r="D6" s="57"/>
      <c r="E6" s="57"/>
      <c r="F6" s="57"/>
      <c r="G6" s="57"/>
      <c r="H6" s="58"/>
      <c r="I6" s="57"/>
      <c r="J6" s="57"/>
      <c r="K6" s="57"/>
      <c r="L6" s="64"/>
      <c r="M6" s="65"/>
      <c r="N6" s="65"/>
      <c r="O6" s="65"/>
      <c r="P6" s="65"/>
      <c r="Q6" s="65"/>
      <c r="R6" s="65"/>
      <c r="S6" s="65"/>
      <c r="T6" s="65"/>
      <c r="U6" s="65"/>
      <c r="V6" s="65"/>
      <c r="W6" s="73"/>
      <c r="X6" s="71">
        <f t="shared" ref="X6:X14" si="10">C6-D6+E6+F6+G6+H6+I6+J6+Y6</f>
        <v>0</v>
      </c>
      <c r="Y6" s="32">
        <f t="shared" ref="Y6:Y14" si="11">((P6-Q6) * 0.8 * R6) + ((S6-T6) * 0.4 * U6)</f>
        <v>0</v>
      </c>
      <c r="Z6" s="33" t="e">
        <f t="shared" ref="Z6:Z14" si="12">Y6/X6</f>
        <v>#DIV/0!</v>
      </c>
      <c r="AA6" s="32">
        <f t="shared" ref="AA6:AA14" si="13">I6+H6</f>
        <v>0</v>
      </c>
      <c r="AB6" s="33" t="e">
        <f t="shared" ref="AB6:AB14" si="14">AA6/X6</f>
        <v>#DIV/0!</v>
      </c>
      <c r="AC6" s="32">
        <f t="shared" ref="AC6:AC14" si="15">IF(V6&lt;0, K6*(-1*V6), 0)</f>
        <v>0</v>
      </c>
      <c r="AD6" s="32">
        <f t="shared" ref="AD6:AD14" si="16">IF(V6&gt;0, K6*(-1*V6), 0)</f>
        <v>0</v>
      </c>
      <c r="AE6" s="34">
        <f t="shared" ref="AE6:AE14" si="17">K6+AC6+O6</f>
        <v>0</v>
      </c>
      <c r="AF6" s="34">
        <f t="shared" ref="AF6:AF14" si="18">AE6-X6</f>
        <v>0</v>
      </c>
      <c r="AG6" s="72" t="e">
        <f t="shared" ref="AG6:AG14" si="19">AE6/X6</f>
        <v>#DIV/0!</v>
      </c>
      <c r="AH6" s="53"/>
    </row>
    <row r="7" spans="1:34" x14ac:dyDescent="0.25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64"/>
      <c r="M7" s="65"/>
      <c r="N7" s="65"/>
      <c r="O7" s="65"/>
      <c r="P7" s="65"/>
      <c r="Q7" s="65"/>
      <c r="R7" s="65"/>
      <c r="S7" s="65"/>
      <c r="T7" s="65"/>
      <c r="U7" s="65"/>
      <c r="V7" s="65"/>
      <c r="W7" s="73"/>
      <c r="X7" s="71">
        <f t="shared" si="10"/>
        <v>0</v>
      </c>
      <c r="Y7" s="32">
        <f t="shared" si="11"/>
        <v>0</v>
      </c>
      <c r="Z7" s="33" t="e">
        <f t="shared" si="12"/>
        <v>#DIV/0!</v>
      </c>
      <c r="AA7" s="32">
        <f t="shared" si="13"/>
        <v>0</v>
      </c>
      <c r="AB7" s="33" t="e">
        <f t="shared" si="14"/>
        <v>#DIV/0!</v>
      </c>
      <c r="AC7" s="32">
        <f t="shared" si="15"/>
        <v>0</v>
      </c>
      <c r="AD7" s="32">
        <f t="shared" si="16"/>
        <v>0</v>
      </c>
      <c r="AE7" s="34">
        <f t="shared" si="17"/>
        <v>0</v>
      </c>
      <c r="AF7" s="34">
        <f t="shared" si="18"/>
        <v>0</v>
      </c>
      <c r="AG7" s="72" t="e">
        <f t="shared" si="19"/>
        <v>#DIV/0!</v>
      </c>
      <c r="AH7" s="53"/>
    </row>
    <row r="8" spans="1:34" x14ac:dyDescent="0.25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73"/>
      <c r="X8" s="71">
        <f t="shared" si="10"/>
        <v>0</v>
      </c>
      <c r="Y8" s="32">
        <f t="shared" si="11"/>
        <v>0</v>
      </c>
      <c r="Z8" s="33" t="e">
        <f t="shared" si="12"/>
        <v>#DIV/0!</v>
      </c>
      <c r="AA8" s="32">
        <f t="shared" si="13"/>
        <v>0</v>
      </c>
      <c r="AB8" s="33" t="e">
        <f t="shared" si="14"/>
        <v>#DIV/0!</v>
      </c>
      <c r="AC8" s="32">
        <f t="shared" si="15"/>
        <v>0</v>
      </c>
      <c r="AD8" s="32">
        <f t="shared" si="16"/>
        <v>0</v>
      </c>
      <c r="AE8" s="34">
        <f t="shared" si="17"/>
        <v>0</v>
      </c>
      <c r="AF8" s="34">
        <f t="shared" si="18"/>
        <v>0</v>
      </c>
      <c r="AG8" s="72" t="e">
        <f t="shared" si="19"/>
        <v>#DIV/0!</v>
      </c>
      <c r="AH8" s="53"/>
    </row>
    <row r="9" spans="1:34" x14ac:dyDescent="0.25">
      <c r="A9" s="59"/>
      <c r="B9" s="57"/>
      <c r="C9" s="57"/>
      <c r="D9" s="57"/>
      <c r="E9" s="57"/>
      <c r="F9" s="57"/>
      <c r="G9" s="57"/>
      <c r="H9" s="57"/>
      <c r="I9" s="57"/>
      <c r="J9" s="57"/>
      <c r="K9" s="57"/>
      <c r="L9" s="64"/>
      <c r="M9" s="65"/>
      <c r="N9" s="65"/>
      <c r="O9" s="65"/>
      <c r="P9" s="65"/>
      <c r="Q9" s="65"/>
      <c r="R9" s="65"/>
      <c r="S9" s="65"/>
      <c r="T9" s="65"/>
      <c r="U9" s="65"/>
      <c r="V9" s="65"/>
      <c r="W9" s="73"/>
      <c r="X9" s="71">
        <f t="shared" si="10"/>
        <v>0</v>
      </c>
      <c r="Y9" s="32">
        <f t="shared" si="11"/>
        <v>0</v>
      </c>
      <c r="Z9" s="33" t="e">
        <f t="shared" si="12"/>
        <v>#DIV/0!</v>
      </c>
      <c r="AA9" s="32">
        <f t="shared" si="13"/>
        <v>0</v>
      </c>
      <c r="AB9" s="33" t="e">
        <f t="shared" si="14"/>
        <v>#DIV/0!</v>
      </c>
      <c r="AC9" s="32">
        <f t="shared" si="15"/>
        <v>0</v>
      </c>
      <c r="AD9" s="32">
        <f t="shared" si="16"/>
        <v>0</v>
      </c>
      <c r="AE9" s="34">
        <f t="shared" si="17"/>
        <v>0</v>
      </c>
      <c r="AF9" s="34">
        <f t="shared" si="18"/>
        <v>0</v>
      </c>
      <c r="AG9" s="72" t="e">
        <f t="shared" si="19"/>
        <v>#DIV/0!</v>
      </c>
      <c r="AH9" s="53"/>
    </row>
    <row r="10" spans="1:34" x14ac:dyDescent="0.25">
      <c r="A10" s="59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64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71">
        <f t="shared" si="10"/>
        <v>0</v>
      </c>
      <c r="Y10" s="32">
        <f t="shared" si="11"/>
        <v>0</v>
      </c>
      <c r="Z10" s="33" t="e">
        <f t="shared" si="12"/>
        <v>#DIV/0!</v>
      </c>
      <c r="AA10" s="32">
        <f t="shared" si="13"/>
        <v>0</v>
      </c>
      <c r="AB10" s="33" t="e">
        <f t="shared" si="14"/>
        <v>#DIV/0!</v>
      </c>
      <c r="AC10" s="32">
        <f t="shared" si="15"/>
        <v>0</v>
      </c>
      <c r="AD10" s="32">
        <f t="shared" si="16"/>
        <v>0</v>
      </c>
      <c r="AE10" s="34">
        <f t="shared" si="17"/>
        <v>0</v>
      </c>
      <c r="AF10" s="34">
        <f t="shared" si="18"/>
        <v>0</v>
      </c>
      <c r="AG10" s="72" t="e">
        <f t="shared" si="19"/>
        <v>#DIV/0!</v>
      </c>
      <c r="AH10" s="53"/>
    </row>
    <row r="11" spans="1:34" x14ac:dyDescent="0.25">
      <c r="A11" s="59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6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73"/>
      <c r="X11" s="71">
        <f t="shared" si="10"/>
        <v>0</v>
      </c>
      <c r="Y11" s="32">
        <f t="shared" si="11"/>
        <v>0</v>
      </c>
      <c r="Z11" s="33" t="e">
        <f t="shared" si="12"/>
        <v>#DIV/0!</v>
      </c>
      <c r="AA11" s="32">
        <f t="shared" si="13"/>
        <v>0</v>
      </c>
      <c r="AB11" s="33" t="e">
        <f t="shared" si="14"/>
        <v>#DIV/0!</v>
      </c>
      <c r="AC11" s="32">
        <f t="shared" si="15"/>
        <v>0</v>
      </c>
      <c r="AD11" s="32">
        <f t="shared" si="16"/>
        <v>0</v>
      </c>
      <c r="AE11" s="34">
        <f t="shared" si="17"/>
        <v>0</v>
      </c>
      <c r="AF11" s="34">
        <f t="shared" si="18"/>
        <v>0</v>
      </c>
      <c r="AG11" s="72" t="e">
        <f t="shared" si="19"/>
        <v>#DIV/0!</v>
      </c>
      <c r="AH11" s="53"/>
    </row>
    <row r="12" spans="1:34" x14ac:dyDescent="0.25">
      <c r="A12" s="59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64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73"/>
      <c r="X12" s="71">
        <f t="shared" si="10"/>
        <v>0</v>
      </c>
      <c r="Y12" s="32">
        <f t="shared" si="11"/>
        <v>0</v>
      </c>
      <c r="Z12" s="33" t="e">
        <f t="shared" si="12"/>
        <v>#DIV/0!</v>
      </c>
      <c r="AA12" s="32">
        <f t="shared" si="13"/>
        <v>0</v>
      </c>
      <c r="AB12" s="33" t="e">
        <f t="shared" si="14"/>
        <v>#DIV/0!</v>
      </c>
      <c r="AC12" s="32">
        <f t="shared" si="15"/>
        <v>0</v>
      </c>
      <c r="AD12" s="32">
        <f t="shared" si="16"/>
        <v>0</v>
      </c>
      <c r="AE12" s="34">
        <f t="shared" si="17"/>
        <v>0</v>
      </c>
      <c r="AF12" s="34">
        <f t="shared" si="18"/>
        <v>0</v>
      </c>
      <c r="AG12" s="72" t="e">
        <f t="shared" si="19"/>
        <v>#DIV/0!</v>
      </c>
      <c r="AH12" s="53"/>
    </row>
    <row r="13" spans="1:34" x14ac:dyDescent="0.25">
      <c r="A13" s="59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64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73"/>
      <c r="X13" s="71">
        <f t="shared" si="10"/>
        <v>0</v>
      </c>
      <c r="Y13" s="32">
        <f t="shared" si="11"/>
        <v>0</v>
      </c>
      <c r="Z13" s="33" t="e">
        <f t="shared" si="12"/>
        <v>#DIV/0!</v>
      </c>
      <c r="AA13" s="32">
        <f t="shared" si="13"/>
        <v>0</v>
      </c>
      <c r="AB13" s="33" t="e">
        <f t="shared" si="14"/>
        <v>#DIV/0!</v>
      </c>
      <c r="AC13" s="32">
        <f t="shared" si="15"/>
        <v>0</v>
      </c>
      <c r="AD13" s="32">
        <f t="shared" si="16"/>
        <v>0</v>
      </c>
      <c r="AE13" s="34">
        <f t="shared" si="17"/>
        <v>0</v>
      </c>
      <c r="AF13" s="34">
        <f t="shared" si="18"/>
        <v>0</v>
      </c>
      <c r="AG13" s="72" t="e">
        <f t="shared" si="19"/>
        <v>#DIV/0!</v>
      </c>
      <c r="AH13" s="53"/>
    </row>
    <row r="14" spans="1:34" x14ac:dyDescent="0.25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71">
        <f t="shared" si="10"/>
        <v>0</v>
      </c>
      <c r="Y14" s="32">
        <f t="shared" si="11"/>
        <v>0</v>
      </c>
      <c r="Z14" s="33" t="e">
        <f t="shared" si="12"/>
        <v>#DIV/0!</v>
      </c>
      <c r="AA14" s="32">
        <f t="shared" si="13"/>
        <v>0</v>
      </c>
      <c r="AB14" s="33" t="e">
        <f t="shared" si="14"/>
        <v>#DIV/0!</v>
      </c>
      <c r="AC14" s="32">
        <f t="shared" si="15"/>
        <v>0</v>
      </c>
      <c r="AD14" s="32">
        <f t="shared" si="16"/>
        <v>0</v>
      </c>
      <c r="AE14" s="34">
        <f t="shared" si="17"/>
        <v>0</v>
      </c>
      <c r="AF14" s="34">
        <f t="shared" si="18"/>
        <v>0</v>
      </c>
      <c r="AG14" s="72" t="e">
        <f t="shared" si="19"/>
        <v>#DIV/0!</v>
      </c>
      <c r="AH14" s="53"/>
    </row>
    <row r="15" spans="1:34" x14ac:dyDescent="0.25">
      <c r="A15" s="3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53"/>
      <c r="Y15" s="16"/>
      <c r="Z15" s="16"/>
      <c r="AA15" s="16"/>
      <c r="AB15" s="16"/>
      <c r="AC15" s="16"/>
      <c r="AD15" s="16"/>
      <c r="AE15" s="16"/>
      <c r="AF15" s="16"/>
      <c r="AG15" s="16"/>
      <c r="AH15" s="53"/>
    </row>
    <row r="16" spans="1:34" x14ac:dyDescent="0.25">
      <c r="A16" s="3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53"/>
      <c r="Y16" s="16"/>
      <c r="Z16" s="16"/>
      <c r="AA16" s="16"/>
      <c r="AB16" s="16"/>
      <c r="AC16" s="16"/>
      <c r="AD16" s="16"/>
      <c r="AE16" s="16"/>
      <c r="AF16" s="16"/>
      <c r="AG16" s="16"/>
      <c r="AH16" s="53"/>
    </row>
    <row r="17" spans="1:34" x14ac:dyDescent="0.25">
      <c r="A17" s="3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53"/>
      <c r="Y17" s="16"/>
      <c r="Z17" s="16"/>
      <c r="AA17" s="16"/>
      <c r="AB17" s="16"/>
      <c r="AC17" s="16"/>
      <c r="AD17" s="16"/>
      <c r="AE17" s="16"/>
      <c r="AF17" s="16"/>
      <c r="AG17" s="16"/>
      <c r="AH17" s="53"/>
    </row>
    <row r="18" spans="1:34" x14ac:dyDescent="0.25">
      <c r="A18" s="36"/>
      <c r="B18" s="16"/>
      <c r="C18" s="3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53"/>
      <c r="Y18" s="16"/>
      <c r="Z18" s="16"/>
      <c r="AA18" s="16"/>
      <c r="AB18" s="16"/>
      <c r="AC18" s="16"/>
      <c r="AD18" s="16"/>
      <c r="AE18" s="16"/>
      <c r="AF18" s="16"/>
      <c r="AG18" s="16"/>
      <c r="AH18" s="53"/>
    </row>
    <row r="19" spans="1:34" x14ac:dyDescent="0.25">
      <c r="A19" s="3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53"/>
      <c r="Y19" s="16"/>
      <c r="Z19" s="16"/>
      <c r="AA19" s="16"/>
      <c r="AB19" s="16"/>
      <c r="AC19" s="16"/>
      <c r="AD19" s="16"/>
      <c r="AE19" s="16"/>
      <c r="AF19" s="16"/>
      <c r="AG19" s="16"/>
      <c r="AH19" s="53"/>
    </row>
    <row r="20" spans="1:34" x14ac:dyDescent="0.25">
      <c r="A20" s="3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53"/>
      <c r="Y20" s="16"/>
      <c r="Z20" s="16"/>
      <c r="AA20" s="16"/>
      <c r="AB20" s="16"/>
      <c r="AC20" s="16"/>
      <c r="AD20" s="16"/>
      <c r="AE20" s="16"/>
      <c r="AF20" s="16"/>
      <c r="AG20" s="16"/>
      <c r="AH20" s="53"/>
    </row>
    <row r="21" spans="1:34" x14ac:dyDescent="0.25">
      <c r="A21" s="3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53"/>
      <c r="Y21" s="16"/>
      <c r="Z21" s="16"/>
      <c r="AA21" s="16"/>
      <c r="AB21" s="16"/>
      <c r="AC21" s="16"/>
      <c r="AD21" s="16"/>
      <c r="AE21" s="16"/>
      <c r="AF21" s="16"/>
      <c r="AG21" s="16"/>
      <c r="AH21" s="53"/>
    </row>
    <row r="22" spans="1:34" x14ac:dyDescent="0.25">
      <c r="A22" s="3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53"/>
      <c r="Y22" s="16"/>
      <c r="Z22" s="16"/>
      <c r="AA22" s="16"/>
      <c r="AB22" s="16"/>
      <c r="AC22" s="16"/>
      <c r="AD22" s="16"/>
      <c r="AE22" s="16"/>
      <c r="AF22" s="16"/>
      <c r="AG22" s="16"/>
      <c r="AH22" s="53"/>
    </row>
    <row r="23" spans="1:34" x14ac:dyDescent="0.25">
      <c r="A23" s="3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53"/>
      <c r="Y23" s="16"/>
      <c r="Z23" s="16"/>
      <c r="AA23" s="16"/>
      <c r="AB23" s="16"/>
      <c r="AC23" s="16"/>
      <c r="AD23" s="16"/>
      <c r="AE23" s="16"/>
      <c r="AF23" s="16"/>
      <c r="AG23" s="16"/>
      <c r="AH23" s="53"/>
    </row>
    <row r="24" spans="1:34" x14ac:dyDescent="0.25">
      <c r="A24" s="3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53"/>
      <c r="Y24" s="16"/>
      <c r="Z24" s="16"/>
      <c r="AA24" s="16"/>
      <c r="AB24" s="16"/>
      <c r="AC24" s="16"/>
      <c r="AD24" s="16"/>
      <c r="AE24" s="16"/>
      <c r="AF24" s="16"/>
      <c r="AG24" s="16"/>
      <c r="AH24" s="53"/>
    </row>
    <row r="25" spans="1:34" x14ac:dyDescent="0.25">
      <c r="A25" s="3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53"/>
      <c r="Y25" s="16"/>
      <c r="Z25" s="16"/>
      <c r="AA25" s="16"/>
      <c r="AB25" s="16"/>
      <c r="AC25" s="16"/>
      <c r="AD25" s="16"/>
      <c r="AE25" s="16"/>
      <c r="AF25" s="16"/>
      <c r="AG25" s="16"/>
      <c r="AH25" s="53"/>
    </row>
    <row r="26" spans="1:34" x14ac:dyDescent="0.25">
      <c r="A26" s="3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53"/>
      <c r="Y26" s="16"/>
      <c r="Z26" s="16"/>
      <c r="AA26" s="16"/>
      <c r="AB26" s="16"/>
      <c r="AC26" s="16"/>
      <c r="AD26" s="16"/>
      <c r="AE26" s="16"/>
      <c r="AF26" s="16"/>
      <c r="AG26" s="16"/>
      <c r="AH26" s="53"/>
    </row>
    <row r="27" spans="1:34" x14ac:dyDescent="0.25">
      <c r="A27" s="3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53"/>
      <c r="Y27" s="16"/>
      <c r="Z27" s="16"/>
      <c r="AA27" s="16"/>
      <c r="AB27" s="16"/>
      <c r="AC27" s="16"/>
      <c r="AD27" s="16"/>
      <c r="AE27" s="16"/>
      <c r="AF27" s="16"/>
      <c r="AG27" s="16"/>
      <c r="AH27" s="53"/>
    </row>
    <row r="28" spans="1:34" x14ac:dyDescent="0.25">
      <c r="A28" s="3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53"/>
      <c r="Y28" s="16"/>
      <c r="Z28" s="16"/>
      <c r="AA28" s="16"/>
      <c r="AB28" s="16"/>
      <c r="AC28" s="16"/>
      <c r="AD28" s="16"/>
      <c r="AE28" s="16"/>
      <c r="AF28" s="16"/>
      <c r="AG28" s="16"/>
      <c r="AH28" s="53"/>
    </row>
    <row r="29" spans="1:34" x14ac:dyDescent="0.25">
      <c r="A29" s="3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53"/>
      <c r="Y29" s="16"/>
      <c r="Z29" s="16"/>
      <c r="AA29" s="16"/>
      <c r="AB29" s="16"/>
      <c r="AC29" s="16"/>
      <c r="AD29" s="16"/>
      <c r="AE29" s="16"/>
      <c r="AF29" s="16"/>
      <c r="AG29" s="16"/>
      <c r="AH29" s="53"/>
    </row>
    <row r="30" spans="1:34" x14ac:dyDescent="0.25">
      <c r="A30" s="3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53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4" x14ac:dyDescent="0.25">
      <c r="A31" s="3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53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4" x14ac:dyDescent="0.25">
      <c r="A32" s="3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53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x14ac:dyDescent="0.25">
      <c r="A33" s="3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53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x14ac:dyDescent="0.25">
      <c r="A34" s="3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53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x14ac:dyDescent="0.25">
      <c r="A35" s="3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53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x14ac:dyDescent="0.25">
      <c r="A36" s="3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53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x14ac:dyDescent="0.25">
      <c r="A37" s="3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53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x14ac:dyDescent="0.25">
      <c r="A38" s="3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53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x14ac:dyDescent="0.25">
      <c r="A39" s="3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53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x14ac:dyDescent="0.25">
      <c r="A40" s="3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53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x14ac:dyDescent="0.25">
      <c r="A41" s="3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53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x14ac:dyDescent="0.25">
      <c r="A42" s="3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53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x14ac:dyDescent="0.25">
      <c r="A43" s="3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53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x14ac:dyDescent="0.25">
      <c r="A44" s="3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53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x14ac:dyDescent="0.25">
      <c r="A45" s="3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53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x14ac:dyDescent="0.25">
      <c r="A46" s="3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53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x14ac:dyDescent="0.25">
      <c r="A47" s="3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53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x14ac:dyDescent="0.25">
      <c r="A48" s="3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53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x14ac:dyDescent="0.25">
      <c r="A49" s="3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53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x14ac:dyDescent="0.25">
      <c r="A50" s="3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53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x14ac:dyDescent="0.25">
      <c r="A51" s="3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53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x14ac:dyDescent="0.25">
      <c r="A52" s="3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53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x14ac:dyDescent="0.25">
      <c r="A53" s="3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53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x14ac:dyDescent="0.25">
      <c r="A54" s="3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53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x14ac:dyDescent="0.25">
      <c r="A55" s="3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53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x14ac:dyDescent="0.25">
      <c r="A56" s="3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53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x14ac:dyDescent="0.25">
      <c r="A57" s="3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53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x14ac:dyDescent="0.25">
      <c r="A58" s="3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53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x14ac:dyDescent="0.25">
      <c r="A59" s="3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53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x14ac:dyDescent="0.25">
      <c r="A60" s="3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53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x14ac:dyDescent="0.25">
      <c r="A61" s="3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53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x14ac:dyDescent="0.25">
      <c r="A62" s="3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53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x14ac:dyDescent="0.25">
      <c r="A63" s="3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53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x14ac:dyDescent="0.25">
      <c r="A64" s="3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53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x14ac:dyDescent="0.25">
      <c r="A65" s="3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53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33" x14ac:dyDescent="0.25">
      <c r="A66" s="3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53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x14ac:dyDescent="0.25">
      <c r="A67" s="3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53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x14ac:dyDescent="0.25">
      <c r="A68" s="3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53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x14ac:dyDescent="0.25">
      <c r="A69" s="3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53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x14ac:dyDescent="0.25">
      <c r="A70" s="3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53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x14ac:dyDescent="0.25">
      <c r="A71" s="3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53"/>
      <c r="Y71" s="16"/>
      <c r="Z71" s="16"/>
      <c r="AA71" s="16"/>
      <c r="AB71" s="16"/>
      <c r="AC71" s="16"/>
      <c r="AD71" s="16"/>
      <c r="AE71" s="16"/>
      <c r="AF71" s="16"/>
      <c r="AG71" s="16"/>
    </row>
    <row r="72" spans="1:33" x14ac:dyDescent="0.25">
      <c r="A72" s="3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53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x14ac:dyDescent="0.25">
      <c r="A73" s="3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53"/>
      <c r="Y73" s="16"/>
      <c r="Z73" s="16"/>
      <c r="AA73" s="16"/>
      <c r="AB73" s="16"/>
      <c r="AC73" s="16"/>
      <c r="AD73" s="16"/>
      <c r="AE73" s="16"/>
      <c r="AF73" s="16"/>
      <c r="AG73" s="16"/>
    </row>
    <row r="74" spans="1:33" x14ac:dyDescent="0.25">
      <c r="A74" s="3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53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x14ac:dyDescent="0.25">
      <c r="A75" s="3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3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x14ac:dyDescent="0.25">
      <c r="A76" s="3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53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x14ac:dyDescent="0.25">
      <c r="A77" s="3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53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x14ac:dyDescent="0.25">
      <c r="A78" s="3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53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x14ac:dyDescent="0.25">
      <c r="A79" s="3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53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x14ac:dyDescent="0.25">
      <c r="A80" s="3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53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x14ac:dyDescent="0.25">
      <c r="A81" s="3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53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x14ac:dyDescent="0.25">
      <c r="A82" s="3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53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x14ac:dyDescent="0.25">
      <c r="A83" s="3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53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x14ac:dyDescent="0.25">
      <c r="A84" s="3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53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x14ac:dyDescent="0.25">
      <c r="A85" s="3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53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x14ac:dyDescent="0.25">
      <c r="A86" s="3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53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x14ac:dyDescent="0.25">
      <c r="A87" s="3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53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x14ac:dyDescent="0.25">
      <c r="A88" s="3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53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x14ac:dyDescent="0.25">
      <c r="A89" s="3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53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x14ac:dyDescent="0.25">
      <c r="A90" s="3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53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x14ac:dyDescent="0.25">
      <c r="A91" s="3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53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x14ac:dyDescent="0.25">
      <c r="A92" s="3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53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x14ac:dyDescent="0.25">
      <c r="A93" s="3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53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x14ac:dyDescent="0.25">
      <c r="A94" s="3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53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x14ac:dyDescent="0.25">
      <c r="A95" s="3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53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x14ac:dyDescent="0.25">
      <c r="A96" s="3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53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x14ac:dyDescent="0.25">
      <c r="A97" s="3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53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x14ac:dyDescent="0.25">
      <c r="A98" s="3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53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x14ac:dyDescent="0.25">
      <c r="A99" s="3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53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x14ac:dyDescent="0.25">
      <c r="A100" s="3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53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x14ac:dyDescent="0.25">
      <c r="A101" s="3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53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x14ac:dyDescent="0.25">
      <c r="A102" s="3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53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x14ac:dyDescent="0.25">
      <c r="A103" s="3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53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x14ac:dyDescent="0.25">
      <c r="A104" s="3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53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x14ac:dyDescent="0.25">
      <c r="A105" s="3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53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x14ac:dyDescent="0.25">
      <c r="A106" s="3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53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x14ac:dyDescent="0.25">
      <c r="A107" s="3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53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x14ac:dyDescent="0.25">
      <c r="A108" s="3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53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x14ac:dyDescent="0.25">
      <c r="A109" s="3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53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x14ac:dyDescent="0.25">
      <c r="A110" s="3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53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x14ac:dyDescent="0.25">
      <c r="A111" s="3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53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x14ac:dyDescent="0.25">
      <c r="A112" s="3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53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x14ac:dyDescent="0.25">
      <c r="A113" s="3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53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x14ac:dyDescent="0.25">
      <c r="A114" s="3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53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x14ac:dyDescent="0.25">
      <c r="A115" s="3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53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x14ac:dyDescent="0.25">
      <c r="A116" s="3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53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x14ac:dyDescent="0.25">
      <c r="A117" s="3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53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x14ac:dyDescent="0.25">
      <c r="A118" s="3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53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x14ac:dyDescent="0.25">
      <c r="A119" s="3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53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x14ac:dyDescent="0.25">
      <c r="A120" s="3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53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x14ac:dyDescent="0.25">
      <c r="A121" s="3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53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x14ac:dyDescent="0.25">
      <c r="A122" s="3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53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x14ac:dyDescent="0.25">
      <c r="A123" s="3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53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x14ac:dyDescent="0.25">
      <c r="A124" s="3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53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x14ac:dyDescent="0.25">
      <c r="A125" s="3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53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x14ac:dyDescent="0.25">
      <c r="A126" s="3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53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x14ac:dyDescent="0.25">
      <c r="A127" s="3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53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x14ac:dyDescent="0.25">
      <c r="A128" s="3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53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x14ac:dyDescent="0.25">
      <c r="A129" s="3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53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x14ac:dyDescent="0.25">
      <c r="A130" s="3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53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x14ac:dyDescent="0.25">
      <c r="A131" s="3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53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x14ac:dyDescent="0.25">
      <c r="A132" s="3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53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x14ac:dyDescent="0.25">
      <c r="A133" s="3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53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x14ac:dyDescent="0.25">
      <c r="A134" s="3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53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x14ac:dyDescent="0.25">
      <c r="A135" s="3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53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x14ac:dyDescent="0.25">
      <c r="A136" s="3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53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x14ac:dyDescent="0.25">
      <c r="A137" s="3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53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x14ac:dyDescent="0.25">
      <c r="A138" s="3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53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x14ac:dyDescent="0.25">
      <c r="A139" s="3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53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x14ac:dyDescent="0.25">
      <c r="A140" s="3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53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x14ac:dyDescent="0.25">
      <c r="A141" s="3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53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x14ac:dyDescent="0.25">
      <c r="A142" s="3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53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x14ac:dyDescent="0.25">
      <c r="A143" s="3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53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x14ac:dyDescent="0.25">
      <c r="A144" s="3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53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x14ac:dyDescent="0.25">
      <c r="A145" s="3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53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x14ac:dyDescent="0.25">
      <c r="A146" s="3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53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x14ac:dyDescent="0.25">
      <c r="A147" s="3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53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x14ac:dyDescent="0.25">
      <c r="A148" s="3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53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x14ac:dyDescent="0.25">
      <c r="A149" s="3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53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x14ac:dyDescent="0.25">
      <c r="A150" s="3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53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x14ac:dyDescent="0.25">
      <c r="A151" s="3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53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x14ac:dyDescent="0.25">
      <c r="A152" s="3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53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x14ac:dyDescent="0.25">
      <c r="A153" s="3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53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x14ac:dyDescent="0.25">
      <c r="A154" s="3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53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x14ac:dyDescent="0.25">
      <c r="A155" s="3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53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x14ac:dyDescent="0.25">
      <c r="A156" s="3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53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x14ac:dyDescent="0.25">
      <c r="A157" s="3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53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x14ac:dyDescent="0.25">
      <c r="A158" s="3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53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x14ac:dyDescent="0.25">
      <c r="A159" s="3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53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x14ac:dyDescent="0.25">
      <c r="A160" s="3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53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x14ac:dyDescent="0.25">
      <c r="A161" s="3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53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x14ac:dyDescent="0.25">
      <c r="A162" s="3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53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x14ac:dyDescent="0.25">
      <c r="A163" s="3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53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x14ac:dyDescent="0.25">
      <c r="A164" s="3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53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x14ac:dyDescent="0.25">
      <c r="A165" s="3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53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x14ac:dyDescent="0.25">
      <c r="A166" s="3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53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x14ac:dyDescent="0.25">
      <c r="A167" s="3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53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x14ac:dyDescent="0.25">
      <c r="A168" s="3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53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x14ac:dyDescent="0.25">
      <c r="A169" s="3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53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x14ac:dyDescent="0.25">
      <c r="A170" s="3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53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x14ac:dyDescent="0.25">
      <c r="A171" s="3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53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x14ac:dyDescent="0.25">
      <c r="A172" s="3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53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x14ac:dyDescent="0.25">
      <c r="A173" s="3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53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x14ac:dyDescent="0.25">
      <c r="A174" s="3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53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x14ac:dyDescent="0.25">
      <c r="A175" s="3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53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x14ac:dyDescent="0.25">
      <c r="A176" s="3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53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x14ac:dyDescent="0.25">
      <c r="A177" s="3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53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x14ac:dyDescent="0.25">
      <c r="A178" s="3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53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x14ac:dyDescent="0.25">
      <c r="A179" s="3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53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x14ac:dyDescent="0.25">
      <c r="A180" s="3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53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x14ac:dyDescent="0.25">
      <c r="A181" s="3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53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x14ac:dyDescent="0.25">
      <c r="A182" s="3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53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x14ac:dyDescent="0.25">
      <c r="A183" s="3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53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x14ac:dyDescent="0.25">
      <c r="A184" s="3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53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x14ac:dyDescent="0.25">
      <c r="A185" s="3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53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x14ac:dyDescent="0.25">
      <c r="A186" s="3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53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x14ac:dyDescent="0.25">
      <c r="A187" s="3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53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x14ac:dyDescent="0.25">
      <c r="A188" s="3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53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x14ac:dyDescent="0.25">
      <c r="A189" s="3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53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x14ac:dyDescent="0.25">
      <c r="A190" s="3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53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x14ac:dyDescent="0.25">
      <c r="A191" s="3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53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x14ac:dyDescent="0.25">
      <c r="A192" s="3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53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x14ac:dyDescent="0.25">
      <c r="A193" s="3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53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x14ac:dyDescent="0.25">
      <c r="A194" s="3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53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x14ac:dyDescent="0.25">
      <c r="A195" s="3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53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x14ac:dyDescent="0.25">
      <c r="A196" s="3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53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x14ac:dyDescent="0.25">
      <c r="A197" s="3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53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x14ac:dyDescent="0.25">
      <c r="A198" s="3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53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x14ac:dyDescent="0.25">
      <c r="A199" s="3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53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x14ac:dyDescent="0.25">
      <c r="A200" s="3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53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x14ac:dyDescent="0.25">
      <c r="A201" s="3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53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x14ac:dyDescent="0.25">
      <c r="A202" s="3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53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x14ac:dyDescent="0.25">
      <c r="A203" s="3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53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x14ac:dyDescent="0.25">
      <c r="A204" s="3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53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x14ac:dyDescent="0.25">
      <c r="A205" s="3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53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x14ac:dyDescent="0.25">
      <c r="A206" s="3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53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x14ac:dyDescent="0.25">
      <c r="A207" s="3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53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x14ac:dyDescent="0.25">
      <c r="A208" s="3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53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x14ac:dyDescent="0.25">
      <c r="A209" s="3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53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x14ac:dyDescent="0.25">
      <c r="A210" s="3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53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x14ac:dyDescent="0.25">
      <c r="A211" s="3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53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x14ac:dyDescent="0.25">
      <c r="A212" s="3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53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x14ac:dyDescent="0.25">
      <c r="A213" s="3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53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x14ac:dyDescent="0.25">
      <c r="A214" s="3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53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x14ac:dyDescent="0.25">
      <c r="A215" s="3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53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x14ac:dyDescent="0.25">
      <c r="A216" s="3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53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x14ac:dyDescent="0.25">
      <c r="A217" s="3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53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x14ac:dyDescent="0.25">
      <c r="A218" s="3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53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x14ac:dyDescent="0.25">
      <c r="A219" s="3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53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x14ac:dyDescent="0.25">
      <c r="A220" s="3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53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x14ac:dyDescent="0.25">
      <c r="A221" s="3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53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x14ac:dyDescent="0.25">
      <c r="A222" s="3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53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x14ac:dyDescent="0.25">
      <c r="A223" s="3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53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x14ac:dyDescent="0.25">
      <c r="A224" s="3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53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x14ac:dyDescent="0.25">
      <c r="A225" s="3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53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x14ac:dyDescent="0.25">
      <c r="A226" s="3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53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x14ac:dyDescent="0.25">
      <c r="A227" s="3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53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x14ac:dyDescent="0.25">
      <c r="A228" s="3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53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x14ac:dyDescent="0.25">
      <c r="A229" s="3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53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x14ac:dyDescent="0.25">
      <c r="A230" s="3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53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x14ac:dyDescent="0.25">
      <c r="A231" s="3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53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x14ac:dyDescent="0.25">
      <c r="A232" s="3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53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x14ac:dyDescent="0.25">
      <c r="A233" s="3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53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x14ac:dyDescent="0.25">
      <c r="A234" s="3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53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x14ac:dyDescent="0.25">
      <c r="A235" s="3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53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x14ac:dyDescent="0.25">
      <c r="A236" s="3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53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x14ac:dyDescent="0.25">
      <c r="A237" s="3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53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x14ac:dyDescent="0.25">
      <c r="A238" s="3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53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x14ac:dyDescent="0.25">
      <c r="A239" s="3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53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x14ac:dyDescent="0.25">
      <c r="A240" s="3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53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x14ac:dyDescent="0.25">
      <c r="A241" s="3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53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x14ac:dyDescent="0.25">
      <c r="A242" s="3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53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x14ac:dyDescent="0.25">
      <c r="A243" s="3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53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x14ac:dyDescent="0.25">
      <c r="A244" s="3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53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x14ac:dyDescent="0.25">
      <c r="A245" s="3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53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x14ac:dyDescent="0.25">
      <c r="A246" s="3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53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x14ac:dyDescent="0.25">
      <c r="A247" s="3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53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x14ac:dyDescent="0.25">
      <c r="A248" s="3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53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x14ac:dyDescent="0.25">
      <c r="A249" s="3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53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x14ac:dyDescent="0.25">
      <c r="A250" s="3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53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x14ac:dyDescent="0.25">
      <c r="A251" s="3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53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x14ac:dyDescent="0.25">
      <c r="A252" s="3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53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x14ac:dyDescent="0.25">
      <c r="A253" s="3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53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x14ac:dyDescent="0.25">
      <c r="A254" s="3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53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x14ac:dyDescent="0.25">
      <c r="A255" s="3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53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x14ac:dyDescent="0.25">
      <c r="A256" s="3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53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x14ac:dyDescent="0.25">
      <c r="A257" s="3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53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x14ac:dyDescent="0.25">
      <c r="A258" s="3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53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x14ac:dyDescent="0.25">
      <c r="A259" s="3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53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x14ac:dyDescent="0.25">
      <c r="A260" s="3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53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x14ac:dyDescent="0.25">
      <c r="A261" s="3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53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x14ac:dyDescent="0.25">
      <c r="A262" s="3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53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x14ac:dyDescent="0.25">
      <c r="A263" s="3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53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x14ac:dyDescent="0.25">
      <c r="A264" s="3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53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x14ac:dyDescent="0.25">
      <c r="A265" s="3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53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x14ac:dyDescent="0.25">
      <c r="A266" s="3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53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x14ac:dyDescent="0.25">
      <c r="A267" s="3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53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x14ac:dyDescent="0.25">
      <c r="A268" s="3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53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x14ac:dyDescent="0.25">
      <c r="A269" s="3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53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x14ac:dyDescent="0.25">
      <c r="A270" s="3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53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x14ac:dyDescent="0.25">
      <c r="A271" s="3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53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x14ac:dyDescent="0.25">
      <c r="A272" s="3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53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x14ac:dyDescent="0.25">
      <c r="A273" s="3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53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x14ac:dyDescent="0.25">
      <c r="A274" s="3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53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x14ac:dyDescent="0.25">
      <c r="A275" s="3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53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x14ac:dyDescent="0.25">
      <c r="A276" s="3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53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x14ac:dyDescent="0.25">
      <c r="A277" s="3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53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x14ac:dyDescent="0.25">
      <c r="A278" s="3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53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x14ac:dyDescent="0.25">
      <c r="A279" s="3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53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x14ac:dyDescent="0.25">
      <c r="A280" s="3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53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x14ac:dyDescent="0.25">
      <c r="A281" s="3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53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x14ac:dyDescent="0.25">
      <c r="A282" s="3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53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x14ac:dyDescent="0.25">
      <c r="A283" s="3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53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x14ac:dyDescent="0.25">
      <c r="A284" s="3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53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x14ac:dyDescent="0.25">
      <c r="A285" s="3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53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x14ac:dyDescent="0.25">
      <c r="A286" s="3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53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x14ac:dyDescent="0.25">
      <c r="A287" s="3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53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x14ac:dyDescent="0.25">
      <c r="A288" s="3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53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x14ac:dyDescent="0.25">
      <c r="A289" s="3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53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x14ac:dyDescent="0.25">
      <c r="A290" s="3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53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x14ac:dyDescent="0.25">
      <c r="A291" s="3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53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x14ac:dyDescent="0.25">
      <c r="A292" s="3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53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x14ac:dyDescent="0.25">
      <c r="A293" s="3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53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x14ac:dyDescent="0.25">
      <c r="A294" s="3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53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x14ac:dyDescent="0.25">
      <c r="A295" s="3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53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x14ac:dyDescent="0.25">
      <c r="A296" s="3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53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x14ac:dyDescent="0.25">
      <c r="A297" s="3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53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x14ac:dyDescent="0.25">
      <c r="A298" s="3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53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x14ac:dyDescent="0.25">
      <c r="A299" s="3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53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x14ac:dyDescent="0.25">
      <c r="A300" s="3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53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x14ac:dyDescent="0.25">
      <c r="A301" s="3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53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x14ac:dyDescent="0.25">
      <c r="A302" s="3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53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x14ac:dyDescent="0.25">
      <c r="A303" s="3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53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x14ac:dyDescent="0.25">
      <c r="A304" s="3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53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x14ac:dyDescent="0.25">
      <c r="A305" s="3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53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x14ac:dyDescent="0.25">
      <c r="A306" s="3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53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x14ac:dyDescent="0.25">
      <c r="A307" s="3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53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x14ac:dyDescent="0.25">
      <c r="A308" s="3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53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x14ac:dyDescent="0.25">
      <c r="A309" s="3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53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x14ac:dyDescent="0.25">
      <c r="A310" s="3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53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x14ac:dyDescent="0.25">
      <c r="A311" s="3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53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x14ac:dyDescent="0.25">
      <c r="A312" s="3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53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x14ac:dyDescent="0.25">
      <c r="A313" s="3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53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x14ac:dyDescent="0.25">
      <c r="A314" s="3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53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x14ac:dyDescent="0.25">
      <c r="A315" s="3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53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x14ac:dyDescent="0.25">
      <c r="A316" s="3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53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x14ac:dyDescent="0.25">
      <c r="A317" s="3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53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x14ac:dyDescent="0.25">
      <c r="A318" s="3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53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x14ac:dyDescent="0.25">
      <c r="A319" s="3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53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x14ac:dyDescent="0.25">
      <c r="A320" s="3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53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x14ac:dyDescent="0.25">
      <c r="A321" s="3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53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x14ac:dyDescent="0.25">
      <c r="A322" s="3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53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x14ac:dyDescent="0.25">
      <c r="A323" s="3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53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x14ac:dyDescent="0.25">
      <c r="A324" s="3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53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x14ac:dyDescent="0.25">
      <c r="A325" s="3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53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x14ac:dyDescent="0.25">
      <c r="A326" s="3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53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x14ac:dyDescent="0.25">
      <c r="A327" s="3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53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x14ac:dyDescent="0.25">
      <c r="A328" s="3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53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x14ac:dyDescent="0.25">
      <c r="A329" s="3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53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x14ac:dyDescent="0.25">
      <c r="A330" s="3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53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x14ac:dyDescent="0.25">
      <c r="A331" s="3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53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x14ac:dyDescent="0.25">
      <c r="A332" s="3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53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x14ac:dyDescent="0.25">
      <c r="A333" s="3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53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x14ac:dyDescent="0.25">
      <c r="A334" s="3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53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x14ac:dyDescent="0.25">
      <c r="A335" s="3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53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x14ac:dyDescent="0.25">
      <c r="A336" s="3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53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x14ac:dyDescent="0.25">
      <c r="A337" s="3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53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x14ac:dyDescent="0.25">
      <c r="A338" s="3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53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x14ac:dyDescent="0.25">
      <c r="A339" s="3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53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x14ac:dyDescent="0.25">
      <c r="A340" s="3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53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x14ac:dyDescent="0.25">
      <c r="A341" s="3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53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x14ac:dyDescent="0.25">
      <c r="A342" s="3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53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x14ac:dyDescent="0.25">
      <c r="A343" s="3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53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x14ac:dyDescent="0.25">
      <c r="A344" s="3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53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x14ac:dyDescent="0.25">
      <c r="A345" s="3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53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x14ac:dyDescent="0.25">
      <c r="A346" s="3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53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x14ac:dyDescent="0.25">
      <c r="A347" s="3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53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x14ac:dyDescent="0.25">
      <c r="A348" s="3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53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x14ac:dyDescent="0.25">
      <c r="A349" s="3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53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x14ac:dyDescent="0.25">
      <c r="A350" s="3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53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x14ac:dyDescent="0.25">
      <c r="A351" s="3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53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x14ac:dyDescent="0.25">
      <c r="A352" s="3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53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x14ac:dyDescent="0.25">
      <c r="A353" s="3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53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x14ac:dyDescent="0.25">
      <c r="A354" s="3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53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x14ac:dyDescent="0.25">
      <c r="A355" s="3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53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x14ac:dyDescent="0.25">
      <c r="A356" s="3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53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x14ac:dyDescent="0.25">
      <c r="A357" s="3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53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x14ac:dyDescent="0.25">
      <c r="A358" s="3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53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x14ac:dyDescent="0.25">
      <c r="A359" s="3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53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x14ac:dyDescent="0.25">
      <c r="A360" s="3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53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x14ac:dyDescent="0.25">
      <c r="A361" s="3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53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x14ac:dyDescent="0.25">
      <c r="A362" s="3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53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x14ac:dyDescent="0.25">
      <c r="A363" s="3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53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x14ac:dyDescent="0.25">
      <c r="A364" s="3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53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x14ac:dyDescent="0.25">
      <c r="A365" s="3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53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x14ac:dyDescent="0.25">
      <c r="A366" s="3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53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x14ac:dyDescent="0.25">
      <c r="A367" s="3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53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x14ac:dyDescent="0.25">
      <c r="A368" s="3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53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x14ac:dyDescent="0.25">
      <c r="A369" s="3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53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x14ac:dyDescent="0.25">
      <c r="A370" s="3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53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x14ac:dyDescent="0.25">
      <c r="A371" s="3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53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x14ac:dyDescent="0.25">
      <c r="A372" s="3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53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x14ac:dyDescent="0.25">
      <c r="A373" s="3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53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x14ac:dyDescent="0.25">
      <c r="A374" s="3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53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x14ac:dyDescent="0.25">
      <c r="A375" s="3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53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x14ac:dyDescent="0.25">
      <c r="A376" s="3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53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x14ac:dyDescent="0.25">
      <c r="A377" s="3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53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x14ac:dyDescent="0.25">
      <c r="A378" s="3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53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x14ac:dyDescent="0.25">
      <c r="A379" s="3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53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x14ac:dyDescent="0.25">
      <c r="A380" s="3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53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x14ac:dyDescent="0.25">
      <c r="A381" s="3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53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x14ac:dyDescent="0.25">
      <c r="A382" s="3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53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x14ac:dyDescent="0.25">
      <c r="A383" s="3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53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x14ac:dyDescent="0.25">
      <c r="A384" s="3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53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x14ac:dyDescent="0.25">
      <c r="A385" s="3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53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x14ac:dyDescent="0.25">
      <c r="A386" s="3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53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x14ac:dyDescent="0.25">
      <c r="A387" s="3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53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x14ac:dyDescent="0.25">
      <c r="A388" s="3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53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x14ac:dyDescent="0.25">
      <c r="A389" s="3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53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x14ac:dyDescent="0.25">
      <c r="A390" s="3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53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x14ac:dyDescent="0.25">
      <c r="A391" s="3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53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x14ac:dyDescent="0.25">
      <c r="A392" s="3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53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x14ac:dyDescent="0.25">
      <c r="A393" s="3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53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x14ac:dyDescent="0.25">
      <c r="A394" s="3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53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x14ac:dyDescent="0.25">
      <c r="A395" s="3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53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x14ac:dyDescent="0.25">
      <c r="A396" s="3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53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x14ac:dyDescent="0.25">
      <c r="A397" s="3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53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x14ac:dyDescent="0.25">
      <c r="A398" s="3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53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x14ac:dyDescent="0.25">
      <c r="A399" s="3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53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x14ac:dyDescent="0.25">
      <c r="A400" s="3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53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x14ac:dyDescent="0.25">
      <c r="A401" s="3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53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x14ac:dyDescent="0.25">
      <c r="A402" s="3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53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x14ac:dyDescent="0.25">
      <c r="A403" s="3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53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x14ac:dyDescent="0.25">
      <c r="A404" s="3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53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x14ac:dyDescent="0.25">
      <c r="A405" s="3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53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x14ac:dyDescent="0.25">
      <c r="A406" s="3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53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x14ac:dyDescent="0.25">
      <c r="A407" s="3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53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x14ac:dyDescent="0.25">
      <c r="A408" s="3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53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x14ac:dyDescent="0.25">
      <c r="A409" s="3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53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x14ac:dyDescent="0.25">
      <c r="A410" s="3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53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x14ac:dyDescent="0.25">
      <c r="A411" s="3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53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x14ac:dyDescent="0.25">
      <c r="A412" s="3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53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x14ac:dyDescent="0.25">
      <c r="A413" s="3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53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x14ac:dyDescent="0.25">
      <c r="A414" s="3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53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x14ac:dyDescent="0.25">
      <c r="A415" s="3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53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x14ac:dyDescent="0.25">
      <c r="A416" s="3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53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x14ac:dyDescent="0.25">
      <c r="A417" s="3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53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x14ac:dyDescent="0.25">
      <c r="A418" s="3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53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x14ac:dyDescent="0.25">
      <c r="A419" s="3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53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x14ac:dyDescent="0.25">
      <c r="A420" s="3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53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x14ac:dyDescent="0.25">
      <c r="A421" s="3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53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x14ac:dyDescent="0.25">
      <c r="A422" s="3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53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x14ac:dyDescent="0.25">
      <c r="A423" s="3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53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x14ac:dyDescent="0.25">
      <c r="A424" s="3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53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x14ac:dyDescent="0.25">
      <c r="A425" s="3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53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x14ac:dyDescent="0.25">
      <c r="A426" s="3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53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x14ac:dyDescent="0.25">
      <c r="A427" s="3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53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x14ac:dyDescent="0.25">
      <c r="A428" s="3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53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x14ac:dyDescent="0.25">
      <c r="A429" s="3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53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x14ac:dyDescent="0.25">
      <c r="A430" s="3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53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x14ac:dyDescent="0.25">
      <c r="A431" s="3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53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x14ac:dyDescent="0.25">
      <c r="A432" s="3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53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x14ac:dyDescent="0.25">
      <c r="A433" s="3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53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x14ac:dyDescent="0.25">
      <c r="A434" s="3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53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x14ac:dyDescent="0.25">
      <c r="A435" s="3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53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x14ac:dyDescent="0.25">
      <c r="A436" s="3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53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x14ac:dyDescent="0.25">
      <c r="A437" s="3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53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x14ac:dyDescent="0.25">
      <c r="A438" s="3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53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x14ac:dyDescent="0.25">
      <c r="A439" s="3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53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x14ac:dyDescent="0.25">
      <c r="A440" s="3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53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x14ac:dyDescent="0.25">
      <c r="A441" s="3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53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x14ac:dyDescent="0.25">
      <c r="A442" s="3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53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x14ac:dyDescent="0.25">
      <c r="A443" s="3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53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x14ac:dyDescent="0.25">
      <c r="A444" s="3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53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x14ac:dyDescent="0.25">
      <c r="A445" s="3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53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x14ac:dyDescent="0.25">
      <c r="A446" s="3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53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x14ac:dyDescent="0.25">
      <c r="A447" s="3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53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x14ac:dyDescent="0.25">
      <c r="A448" s="3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53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x14ac:dyDescent="0.25">
      <c r="A449" s="3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53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x14ac:dyDescent="0.25">
      <c r="A450" s="3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53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x14ac:dyDescent="0.25">
      <c r="A451" s="3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53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x14ac:dyDescent="0.25">
      <c r="A452" s="3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53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x14ac:dyDescent="0.25">
      <c r="A453" s="3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53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x14ac:dyDescent="0.25">
      <c r="A454" s="3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53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x14ac:dyDescent="0.25">
      <c r="A455" s="3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53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x14ac:dyDescent="0.25">
      <c r="A456" s="3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53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x14ac:dyDescent="0.25">
      <c r="A457" s="3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53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x14ac:dyDescent="0.25">
      <c r="A458" s="3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53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x14ac:dyDescent="0.25">
      <c r="A459" s="3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53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x14ac:dyDescent="0.25">
      <c r="A460" s="3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53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x14ac:dyDescent="0.25">
      <c r="A461" s="3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53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x14ac:dyDescent="0.25">
      <c r="A462" s="3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53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x14ac:dyDescent="0.25">
      <c r="A463" s="3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53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x14ac:dyDescent="0.25">
      <c r="A464" s="3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53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x14ac:dyDescent="0.25">
      <c r="A465" s="3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53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x14ac:dyDescent="0.25">
      <c r="A466" s="3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53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x14ac:dyDescent="0.25">
      <c r="A467" s="3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53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x14ac:dyDescent="0.25">
      <c r="A468" s="3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53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x14ac:dyDescent="0.25">
      <c r="A469" s="3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53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x14ac:dyDescent="0.25">
      <c r="A470" s="3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53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x14ac:dyDescent="0.25">
      <c r="A471" s="3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53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x14ac:dyDescent="0.25">
      <c r="A472" s="3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53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x14ac:dyDescent="0.25">
      <c r="A473" s="3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53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x14ac:dyDescent="0.25">
      <c r="A474" s="3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53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x14ac:dyDescent="0.25">
      <c r="A475" s="3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53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x14ac:dyDescent="0.25">
      <c r="A476" s="3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53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x14ac:dyDescent="0.25">
      <c r="A477" s="3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53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x14ac:dyDescent="0.25">
      <c r="A478" s="3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53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x14ac:dyDescent="0.25">
      <c r="A479" s="3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53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x14ac:dyDescent="0.25">
      <c r="A480" s="3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53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x14ac:dyDescent="0.25">
      <c r="A481" s="3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53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x14ac:dyDescent="0.25">
      <c r="A482" s="3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53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x14ac:dyDescent="0.25">
      <c r="A483" s="3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53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x14ac:dyDescent="0.25">
      <c r="A484" s="3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53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x14ac:dyDescent="0.25">
      <c r="A485" s="3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53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x14ac:dyDescent="0.25">
      <c r="A486" s="3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53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x14ac:dyDescent="0.25">
      <c r="A487" s="3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53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x14ac:dyDescent="0.25">
      <c r="A488" s="3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53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x14ac:dyDescent="0.25">
      <c r="A489" s="3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53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x14ac:dyDescent="0.25">
      <c r="A490" s="3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53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x14ac:dyDescent="0.25">
      <c r="A491" s="3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53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x14ac:dyDescent="0.25">
      <c r="A492" s="3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53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x14ac:dyDescent="0.25">
      <c r="A493" s="3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53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x14ac:dyDescent="0.25">
      <c r="A494" s="3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53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x14ac:dyDescent="0.25">
      <c r="A495" s="3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53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x14ac:dyDescent="0.25">
      <c r="A496" s="3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53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x14ac:dyDescent="0.25">
      <c r="A497" s="3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53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x14ac:dyDescent="0.25">
      <c r="A498" s="3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53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x14ac:dyDescent="0.25">
      <c r="A499" s="3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53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x14ac:dyDescent="0.25">
      <c r="A500" s="3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53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x14ac:dyDescent="0.25">
      <c r="A501" s="3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53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spans="1:33" x14ac:dyDescent="0.25">
      <c r="A502" s="3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53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spans="1:33" x14ac:dyDescent="0.25">
      <c r="A503" s="3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53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spans="1:33" x14ac:dyDescent="0.25">
      <c r="A504" s="3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53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spans="1:33" x14ac:dyDescent="0.25">
      <c r="A505" s="3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53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spans="1:33" x14ac:dyDescent="0.25">
      <c r="A506" s="3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53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spans="1:33" x14ac:dyDescent="0.25">
      <c r="A507" s="3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53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spans="1:33" x14ac:dyDescent="0.25">
      <c r="A508" s="3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53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spans="1:33" x14ac:dyDescent="0.25">
      <c r="A509" s="3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53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spans="1:33" x14ac:dyDescent="0.25">
      <c r="A510" s="3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53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spans="1:33" x14ac:dyDescent="0.25">
      <c r="A511" s="3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53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spans="1:33" x14ac:dyDescent="0.25">
      <c r="A512" s="3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53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spans="1:33" x14ac:dyDescent="0.25">
      <c r="A513" s="3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53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spans="1:33" x14ac:dyDescent="0.25">
      <c r="A514" s="3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53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spans="1:33" x14ac:dyDescent="0.25">
      <c r="A515" s="3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53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spans="1:33" x14ac:dyDescent="0.25">
      <c r="A516" s="3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53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spans="1:33" x14ac:dyDescent="0.25">
      <c r="A517" s="3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53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spans="1:33" x14ac:dyDescent="0.25">
      <c r="A518" s="3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53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spans="1:33" x14ac:dyDescent="0.25">
      <c r="A519" s="3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53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spans="1:33" x14ac:dyDescent="0.25">
      <c r="A520" s="3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53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spans="1:33" x14ac:dyDescent="0.25">
      <c r="A521" s="3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53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spans="1:33" x14ac:dyDescent="0.25">
      <c r="A522" s="3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53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spans="1:33" x14ac:dyDescent="0.25">
      <c r="A523" s="3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53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spans="1:33" x14ac:dyDescent="0.25">
      <c r="A524" s="3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53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spans="1:33" x14ac:dyDescent="0.25">
      <c r="A525" s="3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53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spans="1:33" x14ac:dyDescent="0.25">
      <c r="A526" s="3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53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spans="1:33" x14ac:dyDescent="0.25">
      <c r="A527" s="3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53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spans="1:33" x14ac:dyDescent="0.25">
      <c r="A528" s="3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53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spans="1:33" x14ac:dyDescent="0.25">
      <c r="A529" s="3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53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spans="1:33" x14ac:dyDescent="0.25">
      <c r="A530" s="3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53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spans="1:33" x14ac:dyDescent="0.25">
      <c r="A531" s="3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53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spans="1:33" x14ac:dyDescent="0.25">
      <c r="A532" s="3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53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spans="1:33" x14ac:dyDescent="0.25">
      <c r="A533" s="3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53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spans="1:33" x14ac:dyDescent="0.25">
      <c r="A534" s="3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53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spans="1:33" x14ac:dyDescent="0.25">
      <c r="A535" s="3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53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spans="1:33" x14ac:dyDescent="0.25">
      <c r="A536" s="3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53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spans="1:33" x14ac:dyDescent="0.25">
      <c r="A537" s="3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53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spans="1:33" x14ac:dyDescent="0.25">
      <c r="A538" s="3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53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spans="1:33" x14ac:dyDescent="0.25">
      <c r="A539" s="3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53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spans="1:33" x14ac:dyDescent="0.25">
      <c r="A540" s="3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53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spans="1:33" x14ac:dyDescent="0.25">
      <c r="A541" s="3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53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spans="1:33" x14ac:dyDescent="0.25">
      <c r="A542" s="3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53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spans="1:33" x14ac:dyDescent="0.25">
      <c r="A543" s="3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53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spans="1:33" x14ac:dyDescent="0.25">
      <c r="A544" s="3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53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spans="1:33" x14ac:dyDescent="0.25">
      <c r="A545" s="3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53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spans="1:33" x14ac:dyDescent="0.25">
      <c r="A546" s="3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53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spans="1:33" x14ac:dyDescent="0.25">
      <c r="A547" s="3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53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spans="1:33" x14ac:dyDescent="0.25">
      <c r="A548" s="3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53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spans="1:33" x14ac:dyDescent="0.25">
      <c r="A549" s="3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53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spans="1:33" x14ac:dyDescent="0.25">
      <c r="A550" s="3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53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spans="1:33" x14ac:dyDescent="0.25">
      <c r="A551" s="3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53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spans="1:33" x14ac:dyDescent="0.25">
      <c r="A552" s="3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53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spans="1:33" x14ac:dyDescent="0.25">
      <c r="A553" s="3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53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spans="1:33" x14ac:dyDescent="0.25">
      <c r="A554" s="3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53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spans="1:33" x14ac:dyDescent="0.25">
      <c r="A555" s="3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53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spans="1:33" x14ac:dyDescent="0.25">
      <c r="A556" s="3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53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spans="1:33" x14ac:dyDescent="0.25">
      <c r="A557" s="3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53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spans="1:33" x14ac:dyDescent="0.25">
      <c r="A558" s="3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53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spans="1:33" x14ac:dyDescent="0.25">
      <c r="A559" s="3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53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spans="1:33" x14ac:dyDescent="0.25">
      <c r="A560" s="3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53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spans="1:33" x14ac:dyDescent="0.25">
      <c r="A561" s="3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53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spans="1:33" x14ac:dyDescent="0.25">
      <c r="A562" s="3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53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spans="1:33" x14ac:dyDescent="0.25">
      <c r="A563" s="3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53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spans="1:33" x14ac:dyDescent="0.25">
      <c r="A564" s="3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53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spans="1:33" x14ac:dyDescent="0.25">
      <c r="A565" s="3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53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spans="1:33" x14ac:dyDescent="0.25">
      <c r="A566" s="3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53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spans="1:33" x14ac:dyDescent="0.25">
      <c r="A567" s="3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53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spans="1:33" x14ac:dyDescent="0.25">
      <c r="A568" s="3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53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spans="1:33" x14ac:dyDescent="0.25">
      <c r="A569" s="3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53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spans="1:33" x14ac:dyDescent="0.25">
      <c r="A570" s="3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53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spans="1:33" x14ac:dyDescent="0.25">
      <c r="A571" s="3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53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spans="1:33" x14ac:dyDescent="0.25">
      <c r="A572" s="3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53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spans="1:33" x14ac:dyDescent="0.25">
      <c r="A573" s="3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53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spans="1:33" x14ac:dyDescent="0.25">
      <c r="A574" s="3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53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spans="1:33" x14ac:dyDescent="0.25">
      <c r="A575" s="3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53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spans="1:33" x14ac:dyDescent="0.25">
      <c r="A576" s="3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53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spans="1:33" x14ac:dyDescent="0.25">
      <c r="A577" s="3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53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spans="1:33" x14ac:dyDescent="0.25">
      <c r="A578" s="3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53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spans="1:33" x14ac:dyDescent="0.25">
      <c r="A579" s="3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53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spans="1:33" x14ac:dyDescent="0.25">
      <c r="A580" s="3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53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spans="1:33" x14ac:dyDescent="0.25">
      <c r="A581" s="3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53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spans="1:33" x14ac:dyDescent="0.25">
      <c r="A582" s="3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53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x14ac:dyDescent="0.25">
      <c r="A583" s="3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53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spans="1:33" x14ac:dyDescent="0.25">
      <c r="A584" s="3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53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spans="1:33" x14ac:dyDescent="0.25">
      <c r="A585" s="3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53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spans="1:33" x14ac:dyDescent="0.25">
      <c r="A586" s="3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53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spans="1:33" x14ac:dyDescent="0.25">
      <c r="A587" s="3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53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spans="1:33" x14ac:dyDescent="0.25">
      <c r="A588" s="3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53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spans="1:33" x14ac:dyDescent="0.25">
      <c r="A589" s="3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53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spans="1:33" x14ac:dyDescent="0.25">
      <c r="A590" s="3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53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spans="1:33" x14ac:dyDescent="0.25">
      <c r="A591" s="3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53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spans="1:33" x14ac:dyDescent="0.25">
      <c r="A592" s="3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53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spans="1:33" x14ac:dyDescent="0.25">
      <c r="A593" s="3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53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spans="1:33" x14ac:dyDescent="0.25">
      <c r="A594" s="3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53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spans="1:33" x14ac:dyDescent="0.25">
      <c r="A595" s="3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53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spans="1:33" x14ac:dyDescent="0.25">
      <c r="A596" s="3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53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spans="1:33" x14ac:dyDescent="0.25">
      <c r="A597" s="3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53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spans="1:33" x14ac:dyDescent="0.25">
      <c r="A598" s="3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53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spans="1:33" x14ac:dyDescent="0.25">
      <c r="A599" s="3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53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spans="1:33" x14ac:dyDescent="0.25">
      <c r="A600" s="3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53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spans="1:33" x14ac:dyDescent="0.25">
      <c r="A601" s="3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53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spans="1:33" x14ac:dyDescent="0.25">
      <c r="A602" s="3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53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spans="1:33" x14ac:dyDescent="0.25">
      <c r="A603" s="3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53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spans="1:33" x14ac:dyDescent="0.25">
      <c r="A604" s="3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53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spans="1:33" x14ac:dyDescent="0.25">
      <c r="A605" s="3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53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spans="1:33" x14ac:dyDescent="0.25">
      <c r="A606" s="3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53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spans="1:33" x14ac:dyDescent="0.25">
      <c r="A607" s="3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53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spans="1:33" x14ac:dyDescent="0.25">
      <c r="A608" s="3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53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spans="1:33" x14ac:dyDescent="0.25">
      <c r="A609" s="3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53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spans="1:33" x14ac:dyDescent="0.25">
      <c r="A610" s="3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53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spans="1:33" x14ac:dyDescent="0.25">
      <c r="A611" s="3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53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spans="1:33" x14ac:dyDescent="0.25">
      <c r="A612" s="3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53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spans="1:33" x14ac:dyDescent="0.25">
      <c r="A613" s="3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53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spans="1:33" x14ac:dyDescent="0.25">
      <c r="A614" s="3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53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spans="1:33" x14ac:dyDescent="0.25">
      <c r="A615" s="3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53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spans="1:33" x14ac:dyDescent="0.25">
      <c r="A616" s="3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53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spans="1:33" x14ac:dyDescent="0.25">
      <c r="A617" s="3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53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spans="1:33" x14ac:dyDescent="0.25">
      <c r="A618" s="3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53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spans="1:33" x14ac:dyDescent="0.25">
      <c r="A619" s="3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53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spans="1:33" x14ac:dyDescent="0.25">
      <c r="A620" s="3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53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spans="1:33" x14ac:dyDescent="0.25">
      <c r="A621" s="3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53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spans="1:33" x14ac:dyDescent="0.25">
      <c r="A622" s="3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53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spans="1:33" x14ac:dyDescent="0.25">
      <c r="A623" s="3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53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spans="1:33" x14ac:dyDescent="0.25">
      <c r="A624" s="3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53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spans="1:33" x14ac:dyDescent="0.25">
      <c r="A625" s="3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53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spans="1:33" x14ac:dyDescent="0.25">
      <c r="A626" s="3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53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spans="1:33" x14ac:dyDescent="0.25">
      <c r="A627" s="3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53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spans="1:33" x14ac:dyDescent="0.25">
      <c r="A628" s="3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53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spans="1:33" x14ac:dyDescent="0.25">
      <c r="A629" s="3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53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spans="1:33" x14ac:dyDescent="0.25">
      <c r="A630" s="3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53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spans="1:33" x14ac:dyDescent="0.25">
      <c r="A631" s="3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53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spans="1:33" x14ac:dyDescent="0.25">
      <c r="A632" s="3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53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spans="1:33" x14ac:dyDescent="0.25">
      <c r="A633" s="3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53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spans="1:33" x14ac:dyDescent="0.25">
      <c r="A634" s="3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53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spans="1:33" x14ac:dyDescent="0.25">
      <c r="A635" s="3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53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spans="1:33" x14ac:dyDescent="0.25">
      <c r="A636" s="3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53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spans="1:33" x14ac:dyDescent="0.25">
      <c r="A637" s="3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53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spans="1:33" x14ac:dyDescent="0.25">
      <c r="A638" s="3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53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spans="1:33" x14ac:dyDescent="0.25">
      <c r="A639" s="3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53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spans="1:33" x14ac:dyDescent="0.25">
      <c r="A640" s="3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53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spans="1:33" x14ac:dyDescent="0.25">
      <c r="A641" s="3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53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spans="1:33" x14ac:dyDescent="0.25">
      <c r="A642" s="3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53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spans="1:33" x14ac:dyDescent="0.25">
      <c r="A643" s="3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53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spans="1:33" x14ac:dyDescent="0.25">
      <c r="A644" s="3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53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spans="1:33" x14ac:dyDescent="0.25">
      <c r="A645" s="3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53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spans="1:33" x14ac:dyDescent="0.25">
      <c r="A646" s="3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53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spans="1:33" x14ac:dyDescent="0.25">
      <c r="A647" s="3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53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spans="1:33" x14ac:dyDescent="0.25">
      <c r="A648" s="3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53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spans="1:33" x14ac:dyDescent="0.25">
      <c r="A649" s="3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53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spans="1:33" x14ac:dyDescent="0.25">
      <c r="A650" s="3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53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spans="1:33" x14ac:dyDescent="0.25">
      <c r="A651" s="3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53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spans="1:33" x14ac:dyDescent="0.25">
      <c r="A652" s="3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53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spans="1:33" x14ac:dyDescent="0.25">
      <c r="A653" s="3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53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spans="1:33" x14ac:dyDescent="0.25">
      <c r="A654" s="3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53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spans="1:33" x14ac:dyDescent="0.25">
      <c r="A655" s="3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53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spans="1:33" x14ac:dyDescent="0.25">
      <c r="A656" s="3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53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spans="1:33" x14ac:dyDescent="0.25">
      <c r="A657" s="3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53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spans="1:33" x14ac:dyDescent="0.25">
      <c r="A658" s="3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53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spans="1:33" x14ac:dyDescent="0.25">
      <c r="A659" s="3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53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spans="1:33" x14ac:dyDescent="0.25">
      <c r="A660" s="3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53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spans="1:33" x14ac:dyDescent="0.25">
      <c r="A661" s="3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53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spans="1:33" x14ac:dyDescent="0.25">
      <c r="A662" s="3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53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spans="1:33" x14ac:dyDescent="0.25">
      <c r="A663" s="3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53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spans="1:33" x14ac:dyDescent="0.25">
      <c r="A664" s="3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53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spans="1:33" x14ac:dyDescent="0.25">
      <c r="A665" s="3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53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spans="1:33" x14ac:dyDescent="0.25">
      <c r="A666" s="3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53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spans="1:33" x14ac:dyDescent="0.25">
      <c r="A667" s="3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53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spans="1:33" x14ac:dyDescent="0.25">
      <c r="A668" s="3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53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spans="1:33" x14ac:dyDescent="0.25">
      <c r="A669" s="3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53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spans="1:33" x14ac:dyDescent="0.25">
      <c r="A670" s="3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53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spans="1:33" x14ac:dyDescent="0.25">
      <c r="A671" s="3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53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spans="1:33" x14ac:dyDescent="0.25">
      <c r="A672" s="3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53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spans="1:33" x14ac:dyDescent="0.25">
      <c r="A673" s="3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53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spans="1:33" x14ac:dyDescent="0.25">
      <c r="A674" s="3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53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spans="1:33" x14ac:dyDescent="0.25">
      <c r="A675" s="3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53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spans="1:33" x14ac:dyDescent="0.25">
      <c r="A676" s="3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53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spans="1:33" x14ac:dyDescent="0.25">
      <c r="A677" s="3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53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spans="1:33" x14ac:dyDescent="0.25">
      <c r="A678" s="3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53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spans="1:33" x14ac:dyDescent="0.25">
      <c r="A679" s="3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53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spans="1:33" x14ac:dyDescent="0.25">
      <c r="A680" s="3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53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spans="1:33" x14ac:dyDescent="0.25">
      <c r="A681" s="3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53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spans="1:33" x14ac:dyDescent="0.25">
      <c r="A682" s="3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53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spans="1:33" x14ac:dyDescent="0.25">
      <c r="A683" s="3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53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spans="1:33" x14ac:dyDescent="0.25">
      <c r="A684" s="3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53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spans="1:33" x14ac:dyDescent="0.25">
      <c r="A685" s="3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53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spans="1:33" x14ac:dyDescent="0.25">
      <c r="A686" s="3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53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spans="1:33" x14ac:dyDescent="0.25">
      <c r="A687" s="3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53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spans="1:33" x14ac:dyDescent="0.25">
      <c r="A688" s="3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53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spans="1:33" x14ac:dyDescent="0.25">
      <c r="A689" s="3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53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spans="1:33" x14ac:dyDescent="0.25">
      <c r="A690" s="3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53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spans="1:33" x14ac:dyDescent="0.25">
      <c r="A691" s="3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53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spans="1:33" x14ac:dyDescent="0.25">
      <c r="A692" s="3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53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spans="1:33" x14ac:dyDescent="0.25">
      <c r="A693" s="3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53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spans="1:33" x14ac:dyDescent="0.25">
      <c r="A694" s="3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53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spans="1:33" x14ac:dyDescent="0.25">
      <c r="A695" s="3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53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spans="1:33" x14ac:dyDescent="0.25">
      <c r="A696" s="3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53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spans="1:33" x14ac:dyDescent="0.25">
      <c r="A697" s="3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53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spans="1:33" x14ac:dyDescent="0.25">
      <c r="A698" s="3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53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spans="1:33" x14ac:dyDescent="0.25">
      <c r="A699" s="3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53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spans="1:33" x14ac:dyDescent="0.25">
      <c r="A700" s="3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53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spans="1:33" x14ac:dyDescent="0.25">
      <c r="A701" s="3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53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spans="1:33" x14ac:dyDescent="0.25">
      <c r="A702" s="3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53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spans="1:33" x14ac:dyDescent="0.25">
      <c r="A703" s="3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53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spans="1:33" x14ac:dyDescent="0.25">
      <c r="A704" s="3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53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spans="1:33" x14ac:dyDescent="0.25">
      <c r="A705" s="3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53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spans="1:33" x14ac:dyDescent="0.25">
      <c r="A706" s="3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53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spans="1:33" x14ac:dyDescent="0.25">
      <c r="A707" s="3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53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spans="1:33" x14ac:dyDescent="0.25">
      <c r="A708" s="3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53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spans="1:33" x14ac:dyDescent="0.25">
      <c r="A709" s="3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53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spans="1:33" x14ac:dyDescent="0.25">
      <c r="A710" s="3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53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spans="1:33" x14ac:dyDescent="0.25">
      <c r="A711" s="3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53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spans="1:33" x14ac:dyDescent="0.25">
      <c r="A712" s="3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53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spans="1:33" x14ac:dyDescent="0.25">
      <c r="A713" s="3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53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spans="1:33" x14ac:dyDescent="0.25">
      <c r="A714" s="3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53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spans="1:33" x14ac:dyDescent="0.25">
      <c r="A715" s="3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53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spans="1:33" x14ac:dyDescent="0.25">
      <c r="A716" s="3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53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spans="1:33" x14ac:dyDescent="0.25">
      <c r="A717" s="3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53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spans="1:33" x14ac:dyDescent="0.25">
      <c r="A718" s="3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53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spans="1:33" x14ac:dyDescent="0.25">
      <c r="A719" s="3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53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spans="1:33" x14ac:dyDescent="0.25">
      <c r="A720" s="3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53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spans="1:33" x14ac:dyDescent="0.25">
      <c r="A721" s="3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53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spans="1:33" x14ac:dyDescent="0.25">
      <c r="A722" s="3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53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spans="1:33" x14ac:dyDescent="0.25">
      <c r="A723" s="3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53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spans="1:33" x14ac:dyDescent="0.25">
      <c r="A724" s="3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53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spans="1:33" x14ac:dyDescent="0.25">
      <c r="A725" s="3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53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spans="1:33" x14ac:dyDescent="0.25">
      <c r="A726" s="3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53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spans="1:33" x14ac:dyDescent="0.25">
      <c r="A727" s="3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53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spans="1:33" x14ac:dyDescent="0.25">
      <c r="A728" s="3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53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spans="1:33" x14ac:dyDescent="0.25">
      <c r="A729" s="3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53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spans="1:33" x14ac:dyDescent="0.25">
      <c r="A730" s="3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53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spans="1:33" x14ac:dyDescent="0.25">
      <c r="A731" s="3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53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spans="1:33" x14ac:dyDescent="0.25">
      <c r="A732" s="3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53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spans="1:33" x14ac:dyDescent="0.25">
      <c r="A733" s="3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53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3" x14ac:dyDescent="0.25">
      <c r="A734" s="3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53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3" x14ac:dyDescent="0.25">
      <c r="A735" s="3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53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3" x14ac:dyDescent="0.25">
      <c r="A736" s="3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53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3" x14ac:dyDescent="0.25">
      <c r="A737" s="3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53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spans="1:33" x14ac:dyDescent="0.25">
      <c r="A738" s="3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53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spans="1:33" x14ac:dyDescent="0.25">
      <c r="A739" s="3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53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spans="1:33" x14ac:dyDescent="0.25">
      <c r="A740" s="3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53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spans="1:33" x14ac:dyDescent="0.25">
      <c r="A741" s="3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53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spans="1:33" x14ac:dyDescent="0.25">
      <c r="A742" s="3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53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spans="1:33" x14ac:dyDescent="0.25">
      <c r="A743" s="3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53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spans="1:33" x14ac:dyDescent="0.25">
      <c r="A744" s="3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53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spans="1:33" x14ac:dyDescent="0.25">
      <c r="A745" s="3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53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spans="1:33" x14ac:dyDescent="0.25">
      <c r="A746" s="3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53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spans="1:33" x14ac:dyDescent="0.25">
      <c r="A747" s="3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53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spans="1:33" x14ac:dyDescent="0.25">
      <c r="A748" s="3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53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spans="1:33" x14ac:dyDescent="0.25">
      <c r="A749" s="3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53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spans="1:33" x14ac:dyDescent="0.25">
      <c r="A750" s="3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53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spans="1:33" x14ac:dyDescent="0.25">
      <c r="A751" s="3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53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spans="1:33" x14ac:dyDescent="0.25">
      <c r="A752" s="3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53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3" x14ac:dyDescent="0.25">
      <c r="A753" s="3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53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spans="1:33" x14ac:dyDescent="0.25">
      <c r="A754" s="3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53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spans="1:33" x14ac:dyDescent="0.25">
      <c r="A755" s="3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53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spans="1:33" x14ac:dyDescent="0.25">
      <c r="A756" s="3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53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spans="1:33" x14ac:dyDescent="0.25">
      <c r="A757" s="3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53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spans="1:33" x14ac:dyDescent="0.25">
      <c r="A758" s="3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53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spans="1:33" x14ac:dyDescent="0.25">
      <c r="A759" s="3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53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spans="1:33" x14ac:dyDescent="0.25">
      <c r="A760" s="3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53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spans="1:33" x14ac:dyDescent="0.25">
      <c r="A761" s="3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53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spans="1:33" x14ac:dyDescent="0.25">
      <c r="A762" s="3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53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3" x14ac:dyDescent="0.25">
      <c r="A763" s="3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53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spans="1:33" x14ac:dyDescent="0.25">
      <c r="A764" s="3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53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spans="1:33" x14ac:dyDescent="0.25">
      <c r="A765" s="3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53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spans="1:33" x14ac:dyDescent="0.25">
      <c r="A766" s="3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53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spans="1:33" x14ac:dyDescent="0.25">
      <c r="A767" s="3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53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spans="1:33" x14ac:dyDescent="0.25">
      <c r="A768" s="3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53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3" x14ac:dyDescent="0.25">
      <c r="A769" s="3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53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spans="1:33" x14ac:dyDescent="0.25">
      <c r="A770" s="3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53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spans="1:33" x14ac:dyDescent="0.25">
      <c r="A771" s="3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53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spans="1:33" x14ac:dyDescent="0.25">
      <c r="A772" s="3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53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spans="1:33" x14ac:dyDescent="0.25">
      <c r="A773" s="3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53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spans="1:33" x14ac:dyDescent="0.25">
      <c r="A774" s="3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53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spans="1:33" x14ac:dyDescent="0.25">
      <c r="A775" s="3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53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spans="1:33" x14ac:dyDescent="0.25">
      <c r="A776" s="3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53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spans="1:33" x14ac:dyDescent="0.25">
      <c r="A777" s="3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53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3" x14ac:dyDescent="0.25">
      <c r="A778" s="3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53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spans="1:33" x14ac:dyDescent="0.25">
      <c r="A779" s="3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53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spans="1:33" x14ac:dyDescent="0.25">
      <c r="A780" s="3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53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spans="1:33" x14ac:dyDescent="0.25">
      <c r="A781" s="3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53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spans="1:33" x14ac:dyDescent="0.25">
      <c r="A782" s="3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53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spans="1:33" x14ac:dyDescent="0.25">
      <c r="A783" s="3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53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spans="1:33" x14ac:dyDescent="0.25">
      <c r="A784" s="3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53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spans="1:33" x14ac:dyDescent="0.25">
      <c r="A785" s="3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53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spans="1:33" x14ac:dyDescent="0.25">
      <c r="A786" s="3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53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spans="1:33" x14ac:dyDescent="0.25">
      <c r="A787" s="3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53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spans="1:33" x14ac:dyDescent="0.25">
      <c r="A788" s="3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53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spans="1:33" x14ac:dyDescent="0.25">
      <c r="A789" s="3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53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spans="1:33" x14ac:dyDescent="0.25">
      <c r="A790" s="3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53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spans="1:33" x14ac:dyDescent="0.25">
      <c r="A791" s="3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53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spans="1:33" x14ac:dyDescent="0.25">
      <c r="A792" s="3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53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spans="1:33" x14ac:dyDescent="0.25">
      <c r="A793" s="3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53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spans="1:33" x14ac:dyDescent="0.25">
      <c r="A794" s="3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53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3" x14ac:dyDescent="0.25">
      <c r="A795" s="3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53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spans="1:33" x14ac:dyDescent="0.25">
      <c r="A796" s="3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53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spans="1:33" x14ac:dyDescent="0.25">
      <c r="A797" s="3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53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spans="1:33" x14ac:dyDescent="0.25">
      <c r="A798" s="3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53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spans="1:33" x14ac:dyDescent="0.25">
      <c r="A799" s="3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53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spans="1:33" x14ac:dyDescent="0.25">
      <c r="A800" s="3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53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spans="1:33" x14ac:dyDescent="0.25">
      <c r="A801" s="3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53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spans="1:33" x14ac:dyDescent="0.25">
      <c r="A802" s="3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53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spans="1:33" x14ac:dyDescent="0.25">
      <c r="A803" s="3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53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spans="1:33" x14ac:dyDescent="0.25">
      <c r="A804" s="3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53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spans="1:33" x14ac:dyDescent="0.25">
      <c r="A805" s="3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53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spans="1:33" x14ac:dyDescent="0.25">
      <c r="A806" s="3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53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spans="1:33" x14ac:dyDescent="0.25">
      <c r="A807" s="3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53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spans="1:33" x14ac:dyDescent="0.25">
      <c r="A808" s="3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53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3" x14ac:dyDescent="0.25">
      <c r="A809" s="3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53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spans="1:33" x14ac:dyDescent="0.25">
      <c r="A810" s="3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53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spans="1:33" x14ac:dyDescent="0.25">
      <c r="A811" s="3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53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spans="1:33" x14ac:dyDescent="0.25">
      <c r="A812" s="3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53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spans="1:33" x14ac:dyDescent="0.25">
      <c r="A813" s="3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53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spans="1:33" x14ac:dyDescent="0.25">
      <c r="A814" s="3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53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3" x14ac:dyDescent="0.25">
      <c r="A815" s="3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53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spans="1:33" x14ac:dyDescent="0.25">
      <c r="A816" s="3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53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spans="1:33" x14ac:dyDescent="0.25">
      <c r="A817" s="3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53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spans="1:33" x14ac:dyDescent="0.25">
      <c r="A818" s="3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53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spans="1:33" x14ac:dyDescent="0.25">
      <c r="A819" s="3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53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spans="1:33" x14ac:dyDescent="0.25">
      <c r="A820" s="3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53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spans="1:33" x14ac:dyDescent="0.25">
      <c r="A821" s="3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53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spans="1:33" x14ac:dyDescent="0.25">
      <c r="A822" s="3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53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spans="1:33" x14ac:dyDescent="0.25">
      <c r="A823" s="3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53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spans="1:33" x14ac:dyDescent="0.25">
      <c r="A824" s="3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53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spans="1:33" x14ac:dyDescent="0.25">
      <c r="A825" s="3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53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spans="1:33" x14ac:dyDescent="0.25">
      <c r="A826" s="3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53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spans="1:33" x14ac:dyDescent="0.25">
      <c r="A827" s="3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53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spans="1:33" x14ac:dyDescent="0.25">
      <c r="A828" s="3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53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spans="1:33" x14ac:dyDescent="0.25">
      <c r="A829" s="3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53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spans="1:33" x14ac:dyDescent="0.25">
      <c r="A830" s="3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53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spans="1:33" x14ac:dyDescent="0.25">
      <c r="A831" s="3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53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spans="1:33" x14ac:dyDescent="0.25">
      <c r="A832" s="3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53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spans="1:33" x14ac:dyDescent="0.25">
      <c r="A833" s="3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53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spans="1:33" x14ac:dyDescent="0.25">
      <c r="A834" s="3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53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spans="1:33" x14ac:dyDescent="0.25">
      <c r="A835" s="3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53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spans="1:33" x14ac:dyDescent="0.25">
      <c r="A836" s="3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53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spans="1:33" x14ac:dyDescent="0.25">
      <c r="A837" s="3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53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spans="1:33" x14ac:dyDescent="0.25">
      <c r="A838" s="3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53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spans="1:33" x14ac:dyDescent="0.25">
      <c r="A839" s="3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53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spans="1:33" x14ac:dyDescent="0.25">
      <c r="A840" s="3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53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spans="1:33" x14ac:dyDescent="0.25">
      <c r="A841" s="3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53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spans="1:33" x14ac:dyDescent="0.25">
      <c r="A842" s="3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53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spans="1:33" x14ac:dyDescent="0.25">
      <c r="A843" s="3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53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spans="1:33" x14ac:dyDescent="0.25">
      <c r="A844" s="3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53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spans="1:33" x14ac:dyDescent="0.25">
      <c r="A845" s="3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53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spans="1:33" x14ac:dyDescent="0.25">
      <c r="A846" s="3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53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spans="1:33" x14ac:dyDescent="0.25">
      <c r="A847" s="3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53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spans="1:33" x14ac:dyDescent="0.25">
      <c r="A848" s="3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53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spans="1:33" x14ac:dyDescent="0.25">
      <c r="A849" s="3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53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spans="1:33" x14ac:dyDescent="0.25">
      <c r="A850" s="3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53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spans="1:33" x14ac:dyDescent="0.25">
      <c r="A851" s="3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53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spans="1:33" x14ac:dyDescent="0.25">
      <c r="A852" s="3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53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spans="1:33" x14ac:dyDescent="0.25">
      <c r="A853" s="3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53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spans="1:33" x14ac:dyDescent="0.25">
      <c r="A854" s="3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53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spans="1:33" x14ac:dyDescent="0.25">
      <c r="A855" s="3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53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spans="1:33" x14ac:dyDescent="0.25">
      <c r="A856" s="3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53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spans="1:33" x14ac:dyDescent="0.25">
      <c r="A857" s="3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53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spans="1:33" x14ac:dyDescent="0.25">
      <c r="A858" s="3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53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spans="1:33" x14ac:dyDescent="0.25">
      <c r="A859" s="3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53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spans="1:33" x14ac:dyDescent="0.25">
      <c r="A860" s="3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53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spans="1:33" x14ac:dyDescent="0.25">
      <c r="A861" s="3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53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spans="1:33" x14ac:dyDescent="0.25">
      <c r="A862" s="3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53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spans="1:33" x14ac:dyDescent="0.25">
      <c r="A863" s="3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53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spans="1:33" x14ac:dyDescent="0.25">
      <c r="A864" s="3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53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spans="1:33" x14ac:dyDescent="0.25">
      <c r="A865" s="3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53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spans="1:33" x14ac:dyDescent="0.25">
      <c r="A866" s="3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53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spans="1:33" x14ac:dyDescent="0.25">
      <c r="A867" s="3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53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spans="1:33" x14ac:dyDescent="0.25">
      <c r="A868" s="3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53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spans="1:33" x14ac:dyDescent="0.25">
      <c r="A869" s="3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53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spans="1:33" x14ac:dyDescent="0.25">
      <c r="A870" s="3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53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spans="1:33" x14ac:dyDescent="0.25">
      <c r="A871" s="3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53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spans="1:33" x14ac:dyDescent="0.25">
      <c r="A872" s="3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53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spans="1:33" x14ac:dyDescent="0.25">
      <c r="A873" s="3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53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spans="1:33" x14ac:dyDescent="0.25">
      <c r="A874" s="3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53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spans="1:33" x14ac:dyDescent="0.25">
      <c r="A875" s="3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53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spans="1:33" x14ac:dyDescent="0.25">
      <c r="A876" s="3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53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spans="1:33" x14ac:dyDescent="0.25">
      <c r="A877" s="3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53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spans="1:33" x14ac:dyDescent="0.25">
      <c r="A878" s="3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53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spans="1:33" x14ac:dyDescent="0.25">
      <c r="A879" s="3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53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spans="1:33" x14ac:dyDescent="0.25">
      <c r="A880" s="3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53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spans="1:33" x14ac:dyDescent="0.25">
      <c r="A881" s="3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53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spans="1:33" x14ac:dyDescent="0.25">
      <c r="A882" s="3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53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spans="1:33" x14ac:dyDescent="0.25">
      <c r="A883" s="3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53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spans="1:33" x14ac:dyDescent="0.25">
      <c r="A884" s="3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53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spans="1:33" x14ac:dyDescent="0.25">
      <c r="A885" s="3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53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spans="1:33" x14ac:dyDescent="0.25">
      <c r="A886" s="3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53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spans="1:33" x14ac:dyDescent="0.25">
      <c r="A887" s="3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53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spans="1:33" x14ac:dyDescent="0.25">
      <c r="A888" s="3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53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spans="1:33" x14ac:dyDescent="0.25">
      <c r="A889" s="3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53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spans="1:33" x14ac:dyDescent="0.25">
      <c r="A890" s="3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53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spans="1:33" x14ac:dyDescent="0.25">
      <c r="A891" s="3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53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spans="1:33" x14ac:dyDescent="0.25">
      <c r="A892" s="3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53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spans="1:33" x14ac:dyDescent="0.25">
      <c r="A893" s="3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53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spans="1:33" x14ac:dyDescent="0.25">
      <c r="A894" s="3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53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spans="1:33" x14ac:dyDescent="0.25">
      <c r="A895" s="3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53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spans="1:33" x14ac:dyDescent="0.25">
      <c r="A896" s="3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53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spans="1:33" x14ac:dyDescent="0.25">
      <c r="A897" s="3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53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spans="1:33" x14ac:dyDescent="0.25">
      <c r="A898" s="3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53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spans="1:33" x14ac:dyDescent="0.25">
      <c r="A899" s="3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53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spans="1:33" x14ac:dyDescent="0.25">
      <c r="A900" s="3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53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spans="1:33" x14ac:dyDescent="0.25">
      <c r="A901" s="3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53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spans="1:33" x14ac:dyDescent="0.25">
      <c r="A902" s="3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53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spans="1:33" x14ac:dyDescent="0.25">
      <c r="A903" s="3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53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spans="1:33" x14ac:dyDescent="0.25">
      <c r="A904" s="3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53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spans="1:33" x14ac:dyDescent="0.25">
      <c r="A905" s="3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53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spans="1:33" x14ac:dyDescent="0.25">
      <c r="A906" s="3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53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spans="1:33" x14ac:dyDescent="0.25">
      <c r="A907" s="3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53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spans="1:33" x14ac:dyDescent="0.25">
      <c r="A908" s="3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53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spans="1:33" x14ac:dyDescent="0.25">
      <c r="A909" s="3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53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spans="1:33" x14ac:dyDescent="0.25">
      <c r="A910" s="3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53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spans="1:33" x14ac:dyDescent="0.25">
      <c r="A911" s="3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53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spans="1:33" x14ac:dyDescent="0.25">
      <c r="A912" s="3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53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spans="1:33" x14ac:dyDescent="0.25">
      <c r="A913" s="3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53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spans="1:33" x14ac:dyDescent="0.25">
      <c r="A914" s="3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53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spans="1:33" x14ac:dyDescent="0.25">
      <c r="A915" s="3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53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spans="1:33" x14ac:dyDescent="0.25">
      <c r="A916" s="3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53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spans="1:33" x14ac:dyDescent="0.25">
      <c r="A917" s="3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53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spans="1:33" x14ac:dyDescent="0.25">
      <c r="A918" s="3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53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spans="1:33" x14ac:dyDescent="0.25">
      <c r="A919" s="3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53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spans="1:33" x14ac:dyDescent="0.25">
      <c r="A920" s="3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53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spans="1:33" x14ac:dyDescent="0.25">
      <c r="A921" s="3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53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spans="1:33" x14ac:dyDescent="0.25">
      <c r="A922" s="3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53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spans="1:33" x14ac:dyDescent="0.25">
      <c r="A923" s="3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53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spans="1:33" x14ac:dyDescent="0.25">
      <c r="A924" s="3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53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spans="1:33" x14ac:dyDescent="0.25">
      <c r="A925" s="3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53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spans="1:33" x14ac:dyDescent="0.25">
      <c r="A926" s="3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53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spans="1:33" x14ac:dyDescent="0.25">
      <c r="A927" s="3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53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spans="1:33" x14ac:dyDescent="0.25">
      <c r="A928" s="3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53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spans="1:33" x14ac:dyDescent="0.25">
      <c r="A929" s="3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53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spans="1:33" x14ac:dyDescent="0.25">
      <c r="A930" s="3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53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spans="1:33" x14ac:dyDescent="0.25">
      <c r="A931" s="3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53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spans="1:33" x14ac:dyDescent="0.25">
      <c r="A932" s="3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53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spans="1:33" x14ac:dyDescent="0.25">
      <c r="A933" s="3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53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spans="1:33" x14ac:dyDescent="0.25">
      <c r="A934" s="3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53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spans="1:33" x14ac:dyDescent="0.25">
      <c r="A935" s="3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53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spans="1:33" x14ac:dyDescent="0.25">
      <c r="A936" s="3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53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spans="1:33" x14ac:dyDescent="0.25">
      <c r="A937" s="3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53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spans="1:33" x14ac:dyDescent="0.25">
      <c r="A938" s="3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53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spans="1:33" x14ac:dyDescent="0.25">
      <c r="A939" s="3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53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spans="1:33" x14ac:dyDescent="0.25">
      <c r="A940" s="3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53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spans="1:33" x14ac:dyDescent="0.25">
      <c r="A941" s="3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53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spans="1:33" x14ac:dyDescent="0.25">
      <c r="A942" s="3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53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spans="1:33" x14ac:dyDescent="0.25">
      <c r="A943" s="3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53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spans="1:33" x14ac:dyDescent="0.25">
      <c r="A944" s="3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53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spans="1:33" x14ac:dyDescent="0.25">
      <c r="A945" s="3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53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spans="1:33" x14ac:dyDescent="0.25">
      <c r="A946" s="3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53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spans="1:33" x14ac:dyDescent="0.25">
      <c r="A947" s="3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53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spans="1:33" x14ac:dyDescent="0.25">
      <c r="A948" s="3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53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spans="1:33" x14ac:dyDescent="0.25">
      <c r="A949" s="3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53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spans="1:33" x14ac:dyDescent="0.25">
      <c r="A950" s="3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53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spans="1:33" x14ac:dyDescent="0.25">
      <c r="A951" s="3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53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spans="1:33" x14ac:dyDescent="0.25">
      <c r="A952" s="3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53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spans="1:33" x14ac:dyDescent="0.25">
      <c r="A953" s="3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53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spans="1:33" x14ac:dyDescent="0.25">
      <c r="A954" s="3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53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spans="1:33" x14ac:dyDescent="0.25">
      <c r="A955" s="3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53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spans="1:33" x14ac:dyDescent="0.25">
      <c r="A956" s="3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53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spans="1:33" x14ac:dyDescent="0.25">
      <c r="A957" s="3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53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spans="1:33" x14ac:dyDescent="0.25">
      <c r="A958" s="3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53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spans="1:33" x14ac:dyDescent="0.25">
      <c r="A959" s="3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53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spans="1:33" x14ac:dyDescent="0.25">
      <c r="A960" s="3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53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spans="1:33" x14ac:dyDescent="0.25">
      <c r="A961" s="3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53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spans="1:33" x14ac:dyDescent="0.25">
      <c r="A962" s="3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53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spans="1:33" x14ac:dyDescent="0.25">
      <c r="A963" s="3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53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spans="1:33" x14ac:dyDescent="0.25">
      <c r="A964" s="3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53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spans="1:33" x14ac:dyDescent="0.25">
      <c r="A965" s="3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53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spans="1:33" x14ac:dyDescent="0.25">
      <c r="A966" s="3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53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spans="1:33" x14ac:dyDescent="0.25">
      <c r="A967" s="3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53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spans="1:33" x14ac:dyDescent="0.25">
      <c r="A968" s="3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53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spans="1:33" x14ac:dyDescent="0.25">
      <c r="A969" s="3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53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spans="1:33" x14ac:dyDescent="0.25">
      <c r="A970" s="3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53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spans="1:33" x14ac:dyDescent="0.25">
      <c r="A971" s="3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53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spans="1:33" x14ac:dyDescent="0.25">
      <c r="A972" s="3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53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spans="1:33" x14ac:dyDescent="0.25">
      <c r="A973" s="3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53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spans="1:33" x14ac:dyDescent="0.25">
      <c r="A974" s="3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53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spans="1:33" x14ac:dyDescent="0.25">
      <c r="A975" s="3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53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spans="1:33" x14ac:dyDescent="0.25">
      <c r="A976" s="3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53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spans="1:33" x14ac:dyDescent="0.25">
      <c r="A977" s="3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53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spans="1:33" x14ac:dyDescent="0.25">
      <c r="A978" s="3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53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spans="1:33" x14ac:dyDescent="0.25">
      <c r="A979" s="3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53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spans="1:33" x14ac:dyDescent="0.25">
      <c r="A980" s="3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53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spans="1:33" x14ac:dyDescent="0.25">
      <c r="A981" s="3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53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spans="1:33" x14ac:dyDescent="0.25">
      <c r="A982" s="3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53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spans="1:33" ht="15" customHeigh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</row>
  </sheetData>
  <mergeCells count="3">
    <mergeCell ref="A3:K3"/>
    <mergeCell ref="L3:W3"/>
    <mergeCell ref="X3:AG3"/>
  </mergeCells>
  <conditionalFormatting sqref="AG1:AG2 AG4 AG15:AG982">
    <cfRule type="cellIs" dxfId="41" priority="41" operator="greaterThan">
      <formula>"100%"</formula>
    </cfRule>
  </conditionalFormatting>
  <conditionalFormatting sqref="AG1:AG2 AG4 AG15:AG982">
    <cfRule type="cellIs" dxfId="40" priority="42" operator="lessThan">
      <formula>"100%"</formula>
    </cfRule>
  </conditionalFormatting>
  <conditionalFormatting sqref="AG6:AG14">
    <cfRule type="cellIs" dxfId="39" priority="39" operator="greaterThan">
      <formula>"100%"</formula>
    </cfRule>
  </conditionalFormatting>
  <conditionalFormatting sqref="AG6:AG14">
    <cfRule type="cellIs" dxfId="38" priority="40" operator="lessThan">
      <formula>"100%"</formula>
    </cfRule>
  </conditionalFormatting>
  <conditionalFormatting sqref="AG5">
    <cfRule type="cellIs" dxfId="1" priority="1" operator="greaterThan">
      <formula>"100%"</formula>
    </cfRule>
  </conditionalFormatting>
  <conditionalFormatting sqref="AG5">
    <cfRule type="cellIs" dxfId="0" priority="2" operator="lessThan">
      <formula>"100%"</formula>
    </cfRule>
  </conditionalFormatting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374-DBEE-4022-9A42-0C25188D15BF}">
  <dimension ref="A1:I3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27.5703125" bestFit="1" customWidth="1"/>
    <col min="3" max="3" width="8.5703125" bestFit="1" customWidth="1"/>
    <col min="4" max="4" width="10.140625" bestFit="1" customWidth="1"/>
    <col min="5" max="5" width="12.42578125" bestFit="1" customWidth="1"/>
    <col min="6" max="6" width="14.42578125" bestFit="1" customWidth="1"/>
    <col min="7" max="7" width="11.5703125" bestFit="1" customWidth="1"/>
    <col min="9" max="9" width="13.42578125" bestFit="1" customWidth="1"/>
  </cols>
  <sheetData>
    <row r="1" spans="1:9" x14ac:dyDescent="0.25">
      <c r="A1" s="75"/>
      <c r="B1" s="75"/>
      <c r="C1" s="75"/>
      <c r="D1" s="76"/>
      <c r="E1" s="75"/>
      <c r="F1" s="75"/>
      <c r="G1" s="75">
        <f xml:space="preserve"> SUM(G3:G29914)+ SUM(H3:H29914)</f>
        <v>0</v>
      </c>
      <c r="H1" s="75"/>
      <c r="I1" s="75">
        <f xml:space="preserve"> SUM(I3:I29914)</f>
        <v>1.95</v>
      </c>
    </row>
    <row r="2" spans="1:9" x14ac:dyDescent="0.25">
      <c r="A2" s="77" t="s">
        <v>0</v>
      </c>
      <c r="B2" s="77" t="s">
        <v>150</v>
      </c>
      <c r="C2" s="77" t="s">
        <v>151</v>
      </c>
      <c r="D2" s="78" t="s">
        <v>18</v>
      </c>
      <c r="E2" s="77" t="s">
        <v>152</v>
      </c>
      <c r="F2" s="77" t="s">
        <v>153</v>
      </c>
      <c r="G2" s="79" t="s">
        <v>154</v>
      </c>
      <c r="H2" s="79" t="s">
        <v>155</v>
      </c>
      <c r="I2" s="79" t="s">
        <v>156</v>
      </c>
    </row>
    <row r="3" spans="1:9" x14ac:dyDescent="0.25">
      <c r="A3" s="51">
        <v>43900</v>
      </c>
      <c r="B3" s="102" t="s">
        <v>191</v>
      </c>
      <c r="C3" s="101">
        <v>0</v>
      </c>
      <c r="D3" s="35"/>
      <c r="E3" s="101">
        <v>1.95</v>
      </c>
      <c r="F3" s="101" t="s">
        <v>157</v>
      </c>
      <c r="G3" s="83">
        <v>0</v>
      </c>
      <c r="H3" s="83">
        <v>0</v>
      </c>
      <c r="I3" s="83">
        <f t="shared" ref="I3" si="0">E3-G3</f>
        <v>1.95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36D8-FCA9-4FE7-8CF8-0893CE8A4EC9}">
  <dimension ref="A1:H4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26.5703125" bestFit="1" customWidth="1"/>
    <col min="4" max="4" width="10.140625" bestFit="1" customWidth="1"/>
    <col min="8" max="8" width="12.140625" bestFit="1" customWidth="1"/>
  </cols>
  <sheetData>
    <row r="1" spans="1:8" x14ac:dyDescent="0.25">
      <c r="A1" s="75"/>
      <c r="B1" s="75"/>
      <c r="C1" s="75"/>
      <c r="D1" s="76"/>
      <c r="E1" s="75"/>
      <c r="F1" s="75"/>
      <c r="G1" s="75">
        <f xml:space="preserve"> SUM(G3:G29983)</f>
        <v>0</v>
      </c>
      <c r="H1" s="75">
        <f xml:space="preserve"> SUM(H3:H29983)</f>
        <v>63.799119999999995</v>
      </c>
    </row>
    <row r="2" spans="1:8" x14ac:dyDescent="0.25">
      <c r="A2" s="77" t="s">
        <v>0</v>
      </c>
      <c r="B2" s="77" t="s">
        <v>150</v>
      </c>
      <c r="C2" s="77" t="s">
        <v>151</v>
      </c>
      <c r="D2" s="78" t="s">
        <v>18</v>
      </c>
      <c r="E2" s="77" t="s">
        <v>158</v>
      </c>
      <c r="F2" s="77" t="s">
        <v>159</v>
      </c>
      <c r="G2" s="79" t="s">
        <v>154</v>
      </c>
      <c r="H2" s="79" t="s">
        <v>158</v>
      </c>
    </row>
    <row r="3" spans="1:8" x14ac:dyDescent="0.25">
      <c r="A3" s="80">
        <v>43890</v>
      </c>
      <c r="B3" s="81" t="s">
        <v>161</v>
      </c>
      <c r="C3" s="81">
        <v>23.2</v>
      </c>
      <c r="D3" s="82">
        <v>2.9741</v>
      </c>
      <c r="E3" s="81">
        <f>C3*(D3-1)</f>
        <v>45.799119999999995</v>
      </c>
      <c r="F3" s="81" t="s">
        <v>160</v>
      </c>
      <c r="G3" s="83">
        <v>0</v>
      </c>
      <c r="H3" s="83">
        <f t="shared" ref="H3" si="0">E3-G3</f>
        <v>45.799119999999995</v>
      </c>
    </row>
    <row r="4" spans="1:8" x14ac:dyDescent="0.25">
      <c r="A4" s="51">
        <v>43896</v>
      </c>
      <c r="B4" s="99" t="s">
        <v>189</v>
      </c>
      <c r="C4">
        <v>6</v>
      </c>
      <c r="D4" s="35">
        <v>4</v>
      </c>
      <c r="E4" s="99">
        <f t="shared" ref="E4" si="1">C4*(D4-1)</f>
        <v>18</v>
      </c>
      <c r="F4" s="81" t="s">
        <v>190</v>
      </c>
      <c r="G4" s="83">
        <v>0</v>
      </c>
      <c r="H4" s="83">
        <f t="shared" ref="H4" si="2">E4-G4</f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5.140625" defaultRowHeight="15" customHeight="1" x14ac:dyDescent="0.25"/>
  <cols>
    <col min="1" max="1" width="41" customWidth="1"/>
    <col min="2" max="2" width="9.28515625" customWidth="1"/>
    <col min="3" max="3" width="9.85546875" customWidth="1"/>
    <col min="4" max="26" width="7.5703125" customWidth="1"/>
  </cols>
  <sheetData>
    <row r="1" spans="1:26" ht="15" customHeight="1" x14ac:dyDescent="0.25">
      <c r="A1" s="3" t="s">
        <v>24</v>
      </c>
      <c r="B1" s="3" t="s">
        <v>25</v>
      </c>
      <c r="C1" s="3" t="s">
        <v>26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12" t="s">
        <v>27</v>
      </c>
      <c r="B2" s="8">
        <v>1.0069999999999999</v>
      </c>
      <c r="C2" s="16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" customHeight="1" x14ac:dyDescent="0.25">
      <c r="A3" s="12" t="s">
        <v>28</v>
      </c>
      <c r="B3" s="8">
        <v>1</v>
      </c>
      <c r="C3" s="16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" customHeight="1" x14ac:dyDescent="0.25">
      <c r="A4" s="12" t="s">
        <v>29</v>
      </c>
      <c r="B4" s="8">
        <v>1</v>
      </c>
      <c r="C4" s="16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5" customHeight="1" x14ac:dyDescent="0.25">
      <c r="A5" s="12" t="s">
        <v>30</v>
      </c>
      <c r="B5" s="8">
        <v>1</v>
      </c>
      <c r="C5" s="16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" customHeight="1" x14ac:dyDescent="0.25">
      <c r="A6" s="7" t="s">
        <v>31</v>
      </c>
      <c r="B6" s="8">
        <v>1</v>
      </c>
      <c r="C6" s="16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" customHeight="1" x14ac:dyDescent="0.25">
      <c r="A7" s="12" t="s">
        <v>32</v>
      </c>
      <c r="B7" s="8">
        <v>1.0049999999999999</v>
      </c>
      <c r="C7" s="1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5" customHeight="1" x14ac:dyDescent="0.25">
      <c r="A8" s="12" t="s">
        <v>33</v>
      </c>
      <c r="B8" s="8">
        <v>1.1366000000000001</v>
      </c>
      <c r="C8" s="16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5" customHeight="1" x14ac:dyDescent="0.25">
      <c r="A9" s="12" t="s">
        <v>34</v>
      </c>
      <c r="B9" s="8">
        <v>1.06</v>
      </c>
      <c r="C9" s="16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" customHeight="1" x14ac:dyDescent="0.25">
      <c r="A10" s="7" t="s">
        <v>35</v>
      </c>
      <c r="B10" s="8">
        <v>1.0049999999999999</v>
      </c>
      <c r="C10" s="16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5" customHeight="1" x14ac:dyDescent="0.25">
      <c r="A11" s="7" t="s">
        <v>36</v>
      </c>
      <c r="B11" s="8">
        <v>1.07</v>
      </c>
      <c r="C11" s="16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" customHeight="1" x14ac:dyDescent="0.25">
      <c r="A12" s="12" t="s">
        <v>37</v>
      </c>
      <c r="B12" s="8">
        <v>1.0049999999999999</v>
      </c>
      <c r="C12" s="16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" customHeight="1" x14ac:dyDescent="0.25">
      <c r="A13" s="12" t="s">
        <v>38</v>
      </c>
      <c r="B13" s="8">
        <v>1.0049999999999999</v>
      </c>
      <c r="C13" s="16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" customHeight="1" x14ac:dyDescent="0.25">
      <c r="A14" s="12" t="s">
        <v>39</v>
      </c>
      <c r="B14" s="8">
        <v>1</v>
      </c>
      <c r="C14" s="16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" customHeight="1" x14ac:dyDescent="0.25">
      <c r="A15" s="12" t="s">
        <v>40</v>
      </c>
      <c r="B15" s="8">
        <v>1</v>
      </c>
      <c r="C15" s="16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" customHeight="1" x14ac:dyDescent="0.25">
      <c r="A16" s="7" t="s">
        <v>41</v>
      </c>
      <c r="B16" s="8">
        <v>1</v>
      </c>
      <c r="C16" s="16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3" ht="15" customHeight="1" x14ac:dyDescent="0.25">
      <c r="A17" s="12" t="s">
        <v>42</v>
      </c>
      <c r="B17" s="8">
        <v>1.25</v>
      </c>
      <c r="C17" s="16"/>
    </row>
    <row r="18" spans="1:3" ht="15" customHeight="1" x14ac:dyDescent="0.25">
      <c r="A18" s="7" t="s">
        <v>43</v>
      </c>
      <c r="B18" s="8">
        <v>223.2</v>
      </c>
      <c r="C18" s="16"/>
    </row>
    <row r="19" spans="1:3" ht="15" customHeight="1" x14ac:dyDescent="0.25">
      <c r="A19" s="7" t="s">
        <v>44</v>
      </c>
      <c r="B19" s="8">
        <v>1.01</v>
      </c>
      <c r="C19" s="16"/>
    </row>
    <row r="20" spans="1:3" ht="15" customHeight="1" x14ac:dyDescent="0.25">
      <c r="A20" s="12" t="s">
        <v>45</v>
      </c>
      <c r="B20" s="8">
        <v>1</v>
      </c>
      <c r="C20" s="16"/>
    </row>
    <row r="21" spans="1:3" ht="15" customHeight="1" x14ac:dyDescent="0.25">
      <c r="A21" s="12" t="s">
        <v>46</v>
      </c>
      <c r="B21" s="8">
        <v>1.06</v>
      </c>
      <c r="C21" s="16"/>
    </row>
    <row r="22" spans="1:3" ht="15" customHeight="1" x14ac:dyDescent="0.25">
      <c r="A22" s="12" t="s">
        <v>47</v>
      </c>
      <c r="B22" s="8">
        <v>1</v>
      </c>
      <c r="C22" s="16"/>
    </row>
    <row r="23" spans="1:3" ht="15" customHeight="1" x14ac:dyDescent="0.25">
      <c r="A23" s="12" t="s">
        <v>48</v>
      </c>
      <c r="B23" s="8">
        <v>1.07</v>
      </c>
      <c r="C23" s="16"/>
    </row>
    <row r="24" spans="1:3" ht="15" customHeight="1" x14ac:dyDescent="0.25">
      <c r="A24" s="7" t="s">
        <v>49</v>
      </c>
      <c r="B24" s="8">
        <v>1</v>
      </c>
      <c r="C24" s="16"/>
    </row>
    <row r="25" spans="1:3" ht="15" customHeight="1" x14ac:dyDescent="0.25">
      <c r="A25" s="12" t="s">
        <v>50</v>
      </c>
      <c r="B25" s="8">
        <v>1</v>
      </c>
      <c r="C25" s="16"/>
    </row>
    <row r="26" spans="1:3" ht="15" customHeight="1" x14ac:dyDescent="0.25">
      <c r="A26" s="12" t="s">
        <v>51</v>
      </c>
      <c r="B26" s="8">
        <v>1</v>
      </c>
      <c r="C26" s="16"/>
    </row>
    <row r="27" spans="1:3" x14ac:dyDescent="0.25">
      <c r="A27" s="12" t="s">
        <v>52</v>
      </c>
      <c r="B27" s="8">
        <v>1.02</v>
      </c>
      <c r="C27" s="16"/>
    </row>
    <row r="28" spans="1:3" x14ac:dyDescent="0.25">
      <c r="A28" s="12" t="s">
        <v>53</v>
      </c>
      <c r="B28" s="8">
        <v>1</v>
      </c>
      <c r="C28" s="16"/>
    </row>
    <row r="29" spans="1:3" x14ac:dyDescent="0.25">
      <c r="A29" s="7" t="s">
        <v>54</v>
      </c>
      <c r="B29" s="8">
        <v>15</v>
      </c>
      <c r="C29" s="16"/>
    </row>
    <row r="30" spans="1:3" x14ac:dyDescent="0.25">
      <c r="A30" s="7" t="s">
        <v>55</v>
      </c>
      <c r="B30" s="8">
        <v>1</v>
      </c>
      <c r="C30" s="16"/>
    </row>
    <row r="31" spans="1:3" x14ac:dyDescent="0.25">
      <c r="A31" s="7" t="s">
        <v>56</v>
      </c>
      <c r="B31" s="8">
        <v>1</v>
      </c>
      <c r="C31" s="16"/>
    </row>
    <row r="32" spans="1:3" x14ac:dyDescent="0.25">
      <c r="A32" s="12" t="s">
        <v>57</v>
      </c>
      <c r="B32" s="8">
        <v>1</v>
      </c>
      <c r="C32" s="16"/>
    </row>
    <row r="33" spans="1:3" x14ac:dyDescent="0.25">
      <c r="A33" s="12" t="s">
        <v>58</v>
      </c>
      <c r="B33" s="8">
        <v>2.2000000000000002</v>
      </c>
      <c r="C33" s="16"/>
    </row>
    <row r="34" spans="1:3" x14ac:dyDescent="0.25">
      <c r="A34" s="12" t="s">
        <v>59</v>
      </c>
      <c r="B34" s="8">
        <v>1.45</v>
      </c>
      <c r="C34" s="16"/>
    </row>
    <row r="35" spans="1:3" x14ac:dyDescent="0.25">
      <c r="A35" s="12" t="s">
        <v>60</v>
      </c>
      <c r="B35" s="8">
        <v>1</v>
      </c>
      <c r="C35" s="16"/>
    </row>
    <row r="36" spans="1:3" x14ac:dyDescent="0.25">
      <c r="A36" s="12" t="s">
        <v>61</v>
      </c>
      <c r="B36" s="8">
        <v>1</v>
      </c>
      <c r="C36" s="16"/>
    </row>
    <row r="37" spans="1:3" x14ac:dyDescent="0.25">
      <c r="A37" s="7" t="s">
        <v>62</v>
      </c>
      <c r="B37" s="8">
        <v>1</v>
      </c>
      <c r="C37" s="16"/>
    </row>
    <row r="38" spans="1:3" x14ac:dyDescent="0.25">
      <c r="A38" s="7" t="s">
        <v>63</v>
      </c>
      <c r="B38" s="8">
        <v>1</v>
      </c>
      <c r="C38" s="16"/>
    </row>
    <row r="39" spans="1:3" x14ac:dyDescent="0.25">
      <c r="A39" s="7" t="s">
        <v>64</v>
      </c>
      <c r="B39" s="8">
        <v>1</v>
      </c>
      <c r="C39" s="16"/>
    </row>
    <row r="40" spans="1:3" x14ac:dyDescent="0.25">
      <c r="A40" s="7" t="s">
        <v>65</v>
      </c>
      <c r="B40" s="8">
        <v>1</v>
      </c>
      <c r="C40" s="16"/>
    </row>
    <row r="41" spans="1:3" x14ac:dyDescent="0.25">
      <c r="A41" s="7" t="s">
        <v>66</v>
      </c>
      <c r="B41" s="8">
        <v>1.05</v>
      </c>
      <c r="C41" s="16"/>
    </row>
    <row r="42" spans="1:3" x14ac:dyDescent="0.25">
      <c r="A42" s="7" t="s">
        <v>67</v>
      </c>
      <c r="B42" s="8">
        <v>1.05</v>
      </c>
      <c r="C42" s="16"/>
    </row>
    <row r="43" spans="1:3" x14ac:dyDescent="0.25">
      <c r="A43" s="7" t="s">
        <v>68</v>
      </c>
      <c r="B43" s="8">
        <v>1.08</v>
      </c>
      <c r="C43" s="16"/>
    </row>
    <row r="44" spans="1:3" x14ac:dyDescent="0.25">
      <c r="A44" s="12" t="s">
        <v>69</v>
      </c>
      <c r="B44" s="8">
        <v>1.03</v>
      </c>
      <c r="C44" s="16"/>
    </row>
    <row r="45" spans="1:3" x14ac:dyDescent="0.25">
      <c r="A45" s="12" t="s">
        <v>70</v>
      </c>
      <c r="B45" s="8">
        <v>1.03</v>
      </c>
      <c r="C45" s="16"/>
    </row>
    <row r="46" spans="1:3" x14ac:dyDescent="0.25">
      <c r="A46" s="12" t="s">
        <v>71</v>
      </c>
      <c r="B46" s="8">
        <v>1.02</v>
      </c>
      <c r="C46" s="16"/>
    </row>
    <row r="47" spans="1:3" x14ac:dyDescent="0.25">
      <c r="A47" s="12" t="s">
        <v>72</v>
      </c>
      <c r="B47" s="8">
        <v>1.05</v>
      </c>
      <c r="C47" s="16"/>
    </row>
    <row r="48" spans="1:3" x14ac:dyDescent="0.25">
      <c r="A48" s="12" t="s">
        <v>73</v>
      </c>
      <c r="B48" s="8">
        <v>1.03</v>
      </c>
      <c r="C48" s="16"/>
    </row>
    <row r="49" spans="1:3" x14ac:dyDescent="0.25">
      <c r="A49" s="12" t="s">
        <v>74</v>
      </c>
      <c r="B49" s="8">
        <v>1.1000000000000001</v>
      </c>
      <c r="C49" s="16"/>
    </row>
    <row r="50" spans="1:3" x14ac:dyDescent="0.25">
      <c r="A50" s="7" t="s">
        <v>75</v>
      </c>
      <c r="B50" s="8">
        <v>1.1000000000000001</v>
      </c>
      <c r="C50" s="16"/>
    </row>
    <row r="51" spans="1:3" x14ac:dyDescent="0.25">
      <c r="A51" s="12" t="s">
        <v>76</v>
      </c>
      <c r="B51" s="8">
        <v>1.25</v>
      </c>
      <c r="C51" s="16"/>
    </row>
    <row r="52" spans="1:3" x14ac:dyDescent="0.25">
      <c r="A52" s="12" t="s">
        <v>77</v>
      </c>
      <c r="B52" s="8">
        <v>1</v>
      </c>
      <c r="C52" s="16"/>
    </row>
    <row r="53" spans="1:3" x14ac:dyDescent="0.25">
      <c r="A53" s="7" t="s">
        <v>78</v>
      </c>
      <c r="B53" s="8">
        <v>1.07</v>
      </c>
      <c r="C53" s="16"/>
    </row>
    <row r="54" spans="1:3" x14ac:dyDescent="0.25">
      <c r="A54" s="7" t="s">
        <v>79</v>
      </c>
      <c r="B54" s="8">
        <v>1</v>
      </c>
      <c r="C54" s="16"/>
    </row>
    <row r="55" spans="1:3" x14ac:dyDescent="0.25">
      <c r="A55" s="12" t="s">
        <v>80</v>
      </c>
      <c r="B55" s="8">
        <v>1</v>
      </c>
      <c r="C55" s="16"/>
    </row>
    <row r="56" spans="1:3" x14ac:dyDescent="0.25">
      <c r="A56" s="12" t="s">
        <v>81</v>
      </c>
      <c r="B56" s="8">
        <v>3</v>
      </c>
      <c r="C56" s="16"/>
    </row>
    <row r="57" spans="1:3" x14ac:dyDescent="0.25">
      <c r="A57" s="7" t="s">
        <v>82</v>
      </c>
      <c r="B57" s="8">
        <v>1</v>
      </c>
      <c r="C57" s="16"/>
    </row>
    <row r="58" spans="1:3" x14ac:dyDescent="0.25">
      <c r="A58" s="12" t="s">
        <v>83</v>
      </c>
      <c r="B58" s="8">
        <v>1</v>
      </c>
      <c r="C58" s="16"/>
    </row>
    <row r="59" spans="1:3" x14ac:dyDescent="0.25">
      <c r="A59" s="7" t="s">
        <v>84</v>
      </c>
      <c r="B59" s="8">
        <v>3</v>
      </c>
      <c r="C59" s="16"/>
    </row>
    <row r="60" spans="1:3" x14ac:dyDescent="0.25">
      <c r="A60" s="12" t="s">
        <v>85</v>
      </c>
      <c r="B60" s="8">
        <v>1.05</v>
      </c>
      <c r="C60" s="16"/>
    </row>
    <row r="61" spans="1:3" x14ac:dyDescent="0.25">
      <c r="A61" s="7" t="s">
        <v>86</v>
      </c>
      <c r="B61" s="8">
        <v>1.02</v>
      </c>
      <c r="C61" s="16"/>
    </row>
    <row r="62" spans="1:3" x14ac:dyDescent="0.25">
      <c r="A62" s="7" t="s">
        <v>87</v>
      </c>
      <c r="B62" s="8">
        <v>1</v>
      </c>
      <c r="C62" s="16"/>
    </row>
    <row r="63" spans="1:3" x14ac:dyDescent="0.25">
      <c r="A63" s="7" t="s">
        <v>88</v>
      </c>
      <c r="B63" s="8">
        <v>1.05</v>
      </c>
      <c r="C63" s="16"/>
    </row>
    <row r="64" spans="1:3" x14ac:dyDescent="0.25">
      <c r="A64" s="12" t="s">
        <v>89</v>
      </c>
      <c r="B64" s="8">
        <v>1</v>
      </c>
      <c r="C64" s="16"/>
    </row>
    <row r="65" spans="1:3" x14ac:dyDescent="0.25">
      <c r="A65" s="7" t="s">
        <v>90</v>
      </c>
      <c r="B65" s="8">
        <v>1.25</v>
      </c>
      <c r="C65" s="16"/>
    </row>
    <row r="66" spans="1:3" x14ac:dyDescent="0.25">
      <c r="A66" s="12" t="s">
        <v>91</v>
      </c>
      <c r="B66" s="8">
        <v>1</v>
      </c>
      <c r="C66" s="16"/>
    </row>
    <row r="67" spans="1:3" x14ac:dyDescent="0.25">
      <c r="A67" s="7" t="s">
        <v>92</v>
      </c>
      <c r="B67" s="8">
        <v>1</v>
      </c>
      <c r="C67" s="16"/>
    </row>
    <row r="68" spans="1:3" x14ac:dyDescent="0.25">
      <c r="A68" s="7" t="s">
        <v>93</v>
      </c>
      <c r="B68" s="8">
        <v>1</v>
      </c>
      <c r="C68" s="16"/>
    </row>
    <row r="69" spans="1:3" x14ac:dyDescent="0.25">
      <c r="A69" s="7" t="s">
        <v>94</v>
      </c>
      <c r="B69" s="8">
        <v>1.1499999999999999</v>
      </c>
      <c r="C69" s="16"/>
    </row>
    <row r="70" spans="1:3" x14ac:dyDescent="0.25">
      <c r="A70" s="12" t="s">
        <v>95</v>
      </c>
      <c r="B70" s="8">
        <v>1.05</v>
      </c>
      <c r="C70" s="16"/>
    </row>
    <row r="71" spans="1:3" x14ac:dyDescent="0.25">
      <c r="A71" s="12" t="s">
        <v>96</v>
      </c>
      <c r="B71" s="8">
        <v>1.1200000000000001</v>
      </c>
      <c r="C71" s="16"/>
    </row>
    <row r="72" spans="1:3" x14ac:dyDescent="0.25">
      <c r="A72" s="12" t="s">
        <v>97</v>
      </c>
      <c r="B72" s="8">
        <v>1</v>
      </c>
      <c r="C72" s="16"/>
    </row>
    <row r="73" spans="1:3" x14ac:dyDescent="0.25">
      <c r="A73" s="12" t="s">
        <v>98</v>
      </c>
      <c r="B73" s="8">
        <v>1</v>
      </c>
      <c r="C73" s="16"/>
    </row>
    <row r="74" spans="1:3" x14ac:dyDescent="0.25">
      <c r="A74" s="12" t="s">
        <v>99</v>
      </c>
      <c r="B74" s="8">
        <v>1.1000000000000001</v>
      </c>
      <c r="C74" s="16"/>
    </row>
    <row r="75" spans="1:3" x14ac:dyDescent="0.25">
      <c r="A75" s="12" t="s">
        <v>100</v>
      </c>
      <c r="B75" s="15">
        <v>1.02</v>
      </c>
      <c r="C75" s="16"/>
    </row>
    <row r="76" spans="1:3" x14ac:dyDescent="0.25">
      <c r="A76" s="12" t="s">
        <v>101</v>
      </c>
      <c r="B76" s="15">
        <v>1</v>
      </c>
      <c r="C76" s="16"/>
    </row>
    <row r="77" spans="1:3" x14ac:dyDescent="0.25">
      <c r="A77" s="12" t="s">
        <v>102</v>
      </c>
      <c r="B77" s="15">
        <v>1.05</v>
      </c>
      <c r="C77" s="16"/>
    </row>
    <row r="78" spans="1:3" x14ac:dyDescent="0.25">
      <c r="A78" s="12" t="s">
        <v>103</v>
      </c>
      <c r="B78" s="15">
        <v>1.05</v>
      </c>
      <c r="C78" s="16"/>
    </row>
    <row r="79" spans="1:3" x14ac:dyDescent="0.25">
      <c r="A79" s="16"/>
      <c r="B79" s="16"/>
      <c r="C79" s="16"/>
    </row>
    <row r="80" spans="1:3" x14ac:dyDescent="0.25">
      <c r="A80" s="16"/>
      <c r="B80" s="16"/>
      <c r="C80" s="16"/>
    </row>
    <row r="81" spans="1:3" x14ac:dyDescent="0.25">
      <c r="A81" s="16"/>
      <c r="B81" s="16"/>
      <c r="C81" s="16"/>
    </row>
    <row r="82" spans="1:3" x14ac:dyDescent="0.25">
      <c r="A82" s="16"/>
      <c r="B82" s="16"/>
      <c r="C82" s="16"/>
    </row>
    <row r="83" spans="1:3" x14ac:dyDescent="0.25">
      <c r="A83" s="16"/>
      <c r="B83" s="16"/>
      <c r="C83" s="16"/>
    </row>
    <row r="84" spans="1:3" x14ac:dyDescent="0.25">
      <c r="A84" s="16"/>
      <c r="B84" s="16"/>
      <c r="C84" s="16"/>
    </row>
    <row r="85" spans="1:3" x14ac:dyDescent="0.25">
      <c r="A85" s="16"/>
      <c r="B85" s="16"/>
      <c r="C85" s="16"/>
    </row>
    <row r="86" spans="1:3" x14ac:dyDescent="0.25">
      <c r="A86" s="16"/>
      <c r="B86" s="16"/>
      <c r="C86" s="16"/>
    </row>
    <row r="87" spans="1:3" x14ac:dyDescent="0.25">
      <c r="A87" s="16"/>
      <c r="B87" s="16"/>
      <c r="C87" s="16"/>
    </row>
    <row r="88" spans="1:3" x14ac:dyDescent="0.25">
      <c r="A88" s="16"/>
      <c r="B88" s="16"/>
      <c r="C88" s="16"/>
    </row>
    <row r="89" spans="1:3" x14ac:dyDescent="0.25">
      <c r="A89" s="16"/>
      <c r="B89" s="16"/>
      <c r="C89" s="16"/>
    </row>
    <row r="90" spans="1:3" x14ac:dyDescent="0.25">
      <c r="A90" s="16"/>
      <c r="B90" s="16"/>
      <c r="C90" s="16"/>
    </row>
    <row r="91" spans="1:3" x14ac:dyDescent="0.25">
      <c r="A91" s="16"/>
      <c r="B91" s="16"/>
      <c r="C91" s="16"/>
    </row>
    <row r="92" spans="1:3" x14ac:dyDescent="0.25">
      <c r="A92" s="16"/>
      <c r="B92" s="16"/>
      <c r="C92" s="16"/>
    </row>
    <row r="93" spans="1:3" x14ac:dyDescent="0.25">
      <c r="A93" s="16"/>
      <c r="B93" s="16"/>
      <c r="C93" s="16"/>
    </row>
    <row r="94" spans="1:3" x14ac:dyDescent="0.25">
      <c r="A94" s="16"/>
      <c r="B94" s="16"/>
      <c r="C94" s="16"/>
    </row>
    <row r="95" spans="1:3" x14ac:dyDescent="0.25">
      <c r="A95" s="16"/>
      <c r="B95" s="16"/>
      <c r="C95" s="16"/>
    </row>
    <row r="96" spans="1:3" x14ac:dyDescent="0.25">
      <c r="A96" s="16"/>
      <c r="B96" s="16"/>
      <c r="C96" s="16"/>
    </row>
    <row r="97" spans="1:3" x14ac:dyDescent="0.25">
      <c r="A97" s="16"/>
      <c r="B97" s="16"/>
      <c r="C97" s="16"/>
    </row>
    <row r="98" spans="1:3" x14ac:dyDescent="0.25">
      <c r="A98" s="16"/>
      <c r="B98" s="16"/>
      <c r="C98" s="16"/>
    </row>
    <row r="99" spans="1:3" x14ac:dyDescent="0.25">
      <c r="A99" s="16"/>
      <c r="B99" s="16"/>
      <c r="C99" s="16"/>
    </row>
    <row r="100" spans="1:3" x14ac:dyDescent="0.25">
      <c r="A100" s="16"/>
      <c r="B100" s="16"/>
      <c r="C100" s="16"/>
    </row>
    <row r="101" spans="1:3" x14ac:dyDescent="0.25">
      <c r="A101" s="16"/>
      <c r="B101" s="16"/>
      <c r="C101" s="16"/>
    </row>
    <row r="102" spans="1:3" x14ac:dyDescent="0.25">
      <c r="A102" s="16"/>
      <c r="B102" s="16"/>
      <c r="C102" s="16"/>
    </row>
    <row r="103" spans="1:3" x14ac:dyDescent="0.25">
      <c r="A103" s="16"/>
      <c r="B103" s="16"/>
      <c r="C103" s="16"/>
    </row>
    <row r="104" spans="1:3" x14ac:dyDescent="0.25">
      <c r="A104" s="16"/>
      <c r="B104" s="16"/>
      <c r="C104" s="16"/>
    </row>
    <row r="105" spans="1:3" x14ac:dyDescent="0.25">
      <c r="A105" s="16"/>
      <c r="B105" s="16"/>
      <c r="C105" s="16"/>
    </row>
    <row r="106" spans="1:3" x14ac:dyDescent="0.25">
      <c r="A106" s="16"/>
      <c r="B106" s="16"/>
      <c r="C106" s="16"/>
    </row>
    <row r="107" spans="1:3" x14ac:dyDescent="0.25">
      <c r="A107" s="16"/>
      <c r="B107" s="16"/>
      <c r="C107" s="16"/>
    </row>
    <row r="108" spans="1:3" x14ac:dyDescent="0.25">
      <c r="A108" s="16"/>
      <c r="B108" s="16"/>
      <c r="C108" s="16"/>
    </row>
    <row r="109" spans="1:3" x14ac:dyDescent="0.25">
      <c r="A109" s="16"/>
      <c r="B109" s="16"/>
      <c r="C109" s="16"/>
    </row>
    <row r="110" spans="1:3" x14ac:dyDescent="0.25">
      <c r="A110" s="16"/>
      <c r="B110" s="16"/>
      <c r="C110" s="16"/>
    </row>
    <row r="111" spans="1:3" x14ac:dyDescent="0.25">
      <c r="A111" s="16"/>
      <c r="B111" s="16"/>
      <c r="C111" s="16"/>
    </row>
    <row r="112" spans="1:3" x14ac:dyDescent="0.25">
      <c r="A112" s="16"/>
      <c r="B112" s="16"/>
      <c r="C112" s="16"/>
    </row>
    <row r="113" spans="1:3" x14ac:dyDescent="0.25">
      <c r="A113" s="16"/>
      <c r="B113" s="16"/>
      <c r="C113" s="16"/>
    </row>
    <row r="114" spans="1:3" x14ac:dyDescent="0.25">
      <c r="A114" s="16"/>
      <c r="B114" s="16"/>
      <c r="C114" s="16"/>
    </row>
    <row r="115" spans="1:3" x14ac:dyDescent="0.25">
      <c r="A115" s="16"/>
      <c r="B115" s="16"/>
      <c r="C115" s="16"/>
    </row>
    <row r="116" spans="1:3" x14ac:dyDescent="0.25">
      <c r="A116" s="16"/>
      <c r="B116" s="16"/>
      <c r="C116" s="16"/>
    </row>
    <row r="117" spans="1:3" x14ac:dyDescent="0.25">
      <c r="A117" s="16"/>
      <c r="B117" s="16"/>
      <c r="C117" s="16"/>
    </row>
    <row r="118" spans="1:3" x14ac:dyDescent="0.25">
      <c r="A118" s="16"/>
      <c r="B118" s="16"/>
      <c r="C118" s="16"/>
    </row>
    <row r="119" spans="1:3" x14ac:dyDescent="0.25">
      <c r="A119" s="16"/>
      <c r="B119" s="16"/>
      <c r="C119" s="16"/>
    </row>
    <row r="120" spans="1:3" x14ac:dyDescent="0.25">
      <c r="A120" s="16"/>
      <c r="B120" s="16"/>
      <c r="C120" s="16"/>
    </row>
    <row r="121" spans="1:3" x14ac:dyDescent="0.25">
      <c r="A121" s="16"/>
      <c r="B121" s="16"/>
      <c r="C121" s="16"/>
    </row>
    <row r="122" spans="1:3" x14ac:dyDescent="0.25">
      <c r="A122" s="16"/>
      <c r="B122" s="16"/>
      <c r="C122" s="16"/>
    </row>
    <row r="123" spans="1:3" x14ac:dyDescent="0.25">
      <c r="A123" s="16"/>
      <c r="B123" s="16"/>
      <c r="C123" s="16"/>
    </row>
    <row r="124" spans="1:3" x14ac:dyDescent="0.25">
      <c r="A124" s="16"/>
      <c r="B124" s="16"/>
      <c r="C124" s="16"/>
    </row>
    <row r="125" spans="1:3" x14ac:dyDescent="0.25">
      <c r="A125" s="16"/>
      <c r="B125" s="16"/>
      <c r="C125" s="16"/>
    </row>
    <row r="126" spans="1:3" x14ac:dyDescent="0.25">
      <c r="A126" s="16"/>
      <c r="B126" s="16"/>
      <c r="C126" s="16"/>
    </row>
    <row r="127" spans="1:3" x14ac:dyDescent="0.25">
      <c r="A127" s="16"/>
      <c r="B127" s="16"/>
      <c r="C127" s="16"/>
    </row>
    <row r="128" spans="1:3" x14ac:dyDescent="0.25">
      <c r="A128" s="16"/>
      <c r="B128" s="16"/>
      <c r="C128" s="16"/>
    </row>
    <row r="129" spans="1:3" x14ac:dyDescent="0.25">
      <c r="A129" s="16"/>
      <c r="B129" s="16"/>
      <c r="C129" s="16"/>
    </row>
    <row r="130" spans="1:3" x14ac:dyDescent="0.25">
      <c r="A130" s="16"/>
      <c r="B130" s="16"/>
      <c r="C130" s="16"/>
    </row>
    <row r="131" spans="1:3" x14ac:dyDescent="0.25">
      <c r="A131" s="16"/>
      <c r="B131" s="16"/>
      <c r="C131" s="16"/>
    </row>
    <row r="132" spans="1:3" x14ac:dyDescent="0.25">
      <c r="A132" s="16"/>
      <c r="B132" s="16"/>
      <c r="C132" s="16"/>
    </row>
    <row r="133" spans="1:3" x14ac:dyDescent="0.25">
      <c r="A133" s="16"/>
      <c r="B133" s="16"/>
      <c r="C133" s="16"/>
    </row>
    <row r="134" spans="1:3" x14ac:dyDescent="0.25">
      <c r="A134" s="16"/>
      <c r="B134" s="16"/>
      <c r="C134" s="16"/>
    </row>
    <row r="135" spans="1:3" x14ac:dyDescent="0.25">
      <c r="A135" s="16"/>
      <c r="B135" s="16"/>
      <c r="C135" s="16"/>
    </row>
    <row r="136" spans="1:3" x14ac:dyDescent="0.25">
      <c r="A136" s="16"/>
      <c r="B136" s="16"/>
      <c r="C136" s="16"/>
    </row>
    <row r="137" spans="1:3" x14ac:dyDescent="0.25">
      <c r="A137" s="16"/>
      <c r="B137" s="16"/>
      <c r="C137" s="16"/>
    </row>
    <row r="138" spans="1:3" x14ac:dyDescent="0.25">
      <c r="A138" s="16"/>
      <c r="B138" s="16"/>
      <c r="C138" s="16"/>
    </row>
    <row r="139" spans="1:3" x14ac:dyDescent="0.25">
      <c r="A139" s="16"/>
      <c r="B139" s="16"/>
      <c r="C139" s="16"/>
    </row>
    <row r="140" spans="1:3" x14ac:dyDescent="0.25">
      <c r="A140" s="16"/>
      <c r="B140" s="16"/>
      <c r="C140" s="16"/>
    </row>
    <row r="141" spans="1:3" x14ac:dyDescent="0.25">
      <c r="A141" s="16"/>
      <c r="B141" s="16"/>
      <c r="C141" s="16"/>
    </row>
    <row r="142" spans="1:3" x14ac:dyDescent="0.25">
      <c r="A142" s="16"/>
      <c r="B142" s="16"/>
      <c r="C142" s="16"/>
    </row>
    <row r="143" spans="1:3" x14ac:dyDescent="0.25">
      <c r="A143" s="16"/>
      <c r="B143" s="16"/>
      <c r="C143" s="16"/>
    </row>
    <row r="144" spans="1:3" x14ac:dyDescent="0.25">
      <c r="A144" s="16"/>
      <c r="B144" s="16"/>
      <c r="C144" s="16"/>
    </row>
    <row r="145" spans="1:3" x14ac:dyDescent="0.25">
      <c r="A145" s="16"/>
      <c r="B145" s="16"/>
      <c r="C145" s="16"/>
    </row>
    <row r="146" spans="1:3" x14ac:dyDescent="0.25">
      <c r="A146" s="16"/>
      <c r="B146" s="16"/>
      <c r="C146" s="16"/>
    </row>
    <row r="147" spans="1:3" x14ac:dyDescent="0.25">
      <c r="A147" s="16"/>
      <c r="B147" s="16"/>
      <c r="C147" s="16"/>
    </row>
    <row r="148" spans="1:3" x14ac:dyDescent="0.25">
      <c r="A148" s="16"/>
      <c r="B148" s="16"/>
      <c r="C148" s="16"/>
    </row>
    <row r="149" spans="1:3" x14ac:dyDescent="0.25">
      <c r="A149" s="16"/>
      <c r="B149" s="16"/>
      <c r="C149" s="16"/>
    </row>
    <row r="150" spans="1:3" x14ac:dyDescent="0.25">
      <c r="A150" s="16"/>
      <c r="B150" s="16"/>
      <c r="C150" s="16"/>
    </row>
    <row r="151" spans="1:3" x14ac:dyDescent="0.25">
      <c r="A151" s="16"/>
      <c r="B151" s="16"/>
      <c r="C151" s="16"/>
    </row>
    <row r="152" spans="1:3" x14ac:dyDescent="0.25">
      <c r="A152" s="16"/>
      <c r="B152" s="16"/>
      <c r="C152" s="16"/>
    </row>
    <row r="153" spans="1:3" x14ac:dyDescent="0.25">
      <c r="A153" s="16"/>
      <c r="B153" s="16"/>
      <c r="C153" s="16"/>
    </row>
    <row r="154" spans="1:3" x14ac:dyDescent="0.25">
      <c r="A154" s="16"/>
      <c r="B154" s="16"/>
      <c r="C154" s="16"/>
    </row>
    <row r="155" spans="1:3" x14ac:dyDescent="0.25">
      <c r="A155" s="16"/>
      <c r="B155" s="16"/>
      <c r="C155" s="16"/>
    </row>
    <row r="156" spans="1:3" x14ac:dyDescent="0.25">
      <c r="A156" s="16"/>
      <c r="B156" s="16"/>
      <c r="C156" s="16"/>
    </row>
    <row r="157" spans="1:3" x14ac:dyDescent="0.25">
      <c r="A157" s="16"/>
      <c r="B157" s="16"/>
      <c r="C157" s="16"/>
    </row>
    <row r="158" spans="1:3" x14ac:dyDescent="0.25">
      <c r="A158" s="16"/>
      <c r="B158" s="16"/>
      <c r="C158" s="16"/>
    </row>
    <row r="159" spans="1:3" x14ac:dyDescent="0.25">
      <c r="A159" s="16"/>
      <c r="B159" s="16"/>
      <c r="C159" s="16"/>
    </row>
    <row r="160" spans="1:3" x14ac:dyDescent="0.25">
      <c r="A160" s="16"/>
      <c r="B160" s="16"/>
      <c r="C160" s="16"/>
    </row>
    <row r="161" spans="1:3" x14ac:dyDescent="0.25">
      <c r="A161" s="16"/>
      <c r="B161" s="16"/>
      <c r="C161" s="16"/>
    </row>
    <row r="162" spans="1:3" x14ac:dyDescent="0.25">
      <c r="A162" s="16"/>
      <c r="B162" s="16"/>
      <c r="C162" s="16"/>
    </row>
    <row r="163" spans="1:3" x14ac:dyDescent="0.25">
      <c r="A163" s="16"/>
      <c r="B163" s="16"/>
      <c r="C163" s="16"/>
    </row>
    <row r="164" spans="1:3" x14ac:dyDescent="0.25">
      <c r="A164" s="16"/>
      <c r="B164" s="16"/>
      <c r="C164" s="16"/>
    </row>
    <row r="165" spans="1:3" x14ac:dyDescent="0.25">
      <c r="A165" s="16"/>
      <c r="B165" s="16"/>
      <c r="C165" s="16"/>
    </row>
    <row r="166" spans="1:3" x14ac:dyDescent="0.25">
      <c r="A166" s="16"/>
      <c r="B166" s="16"/>
      <c r="C166" s="16"/>
    </row>
    <row r="167" spans="1:3" x14ac:dyDescent="0.25">
      <c r="A167" s="16"/>
      <c r="B167" s="16"/>
      <c r="C167" s="16"/>
    </row>
    <row r="168" spans="1:3" x14ac:dyDescent="0.25">
      <c r="A168" s="16"/>
      <c r="B168" s="16"/>
      <c r="C168" s="16"/>
    </row>
    <row r="169" spans="1:3" x14ac:dyDescent="0.25">
      <c r="A169" s="16"/>
      <c r="B169" s="16"/>
      <c r="C169" s="16"/>
    </row>
    <row r="170" spans="1:3" x14ac:dyDescent="0.25">
      <c r="A170" s="16"/>
      <c r="B170" s="16"/>
      <c r="C170" s="16"/>
    </row>
    <row r="171" spans="1:3" x14ac:dyDescent="0.25">
      <c r="A171" s="16"/>
      <c r="B171" s="16"/>
      <c r="C171" s="16"/>
    </row>
    <row r="172" spans="1:3" x14ac:dyDescent="0.25">
      <c r="A172" s="16"/>
      <c r="B172" s="16"/>
      <c r="C172" s="16"/>
    </row>
    <row r="173" spans="1:3" x14ac:dyDescent="0.25">
      <c r="A173" s="16"/>
      <c r="B173" s="16"/>
      <c r="C173" s="16"/>
    </row>
    <row r="174" spans="1:3" x14ac:dyDescent="0.25">
      <c r="A174" s="16"/>
      <c r="B174" s="16"/>
      <c r="C174" s="16"/>
    </row>
    <row r="175" spans="1:3" x14ac:dyDescent="0.25">
      <c r="A175" s="16"/>
      <c r="B175" s="16"/>
      <c r="C175" s="16"/>
    </row>
    <row r="176" spans="1:3" x14ac:dyDescent="0.25">
      <c r="A176" s="16"/>
      <c r="B176" s="16"/>
      <c r="C176" s="16"/>
    </row>
    <row r="177" spans="1:3" x14ac:dyDescent="0.25">
      <c r="A177" s="16"/>
      <c r="B177" s="16"/>
      <c r="C177" s="16"/>
    </row>
    <row r="178" spans="1:3" x14ac:dyDescent="0.25">
      <c r="A178" s="16"/>
      <c r="B178" s="16"/>
      <c r="C178" s="16"/>
    </row>
    <row r="179" spans="1:3" x14ac:dyDescent="0.25">
      <c r="A179" s="16"/>
      <c r="B179" s="16"/>
      <c r="C179" s="16"/>
    </row>
    <row r="180" spans="1:3" x14ac:dyDescent="0.25">
      <c r="A180" s="16"/>
      <c r="B180" s="16"/>
      <c r="C180" s="16"/>
    </row>
    <row r="181" spans="1:3" x14ac:dyDescent="0.25">
      <c r="A181" s="16"/>
      <c r="B181" s="16"/>
      <c r="C181" s="16"/>
    </row>
    <row r="182" spans="1:3" x14ac:dyDescent="0.25">
      <c r="A182" s="16"/>
      <c r="B182" s="16"/>
      <c r="C182" s="16"/>
    </row>
    <row r="183" spans="1:3" x14ac:dyDescent="0.25">
      <c r="A183" s="16"/>
      <c r="B183" s="16"/>
      <c r="C183" s="16"/>
    </row>
    <row r="184" spans="1:3" x14ac:dyDescent="0.25">
      <c r="A184" s="16"/>
      <c r="B184" s="16"/>
      <c r="C184" s="16"/>
    </row>
    <row r="185" spans="1:3" x14ac:dyDescent="0.25">
      <c r="A185" s="16"/>
      <c r="B185" s="16"/>
      <c r="C185" s="16"/>
    </row>
    <row r="186" spans="1:3" x14ac:dyDescent="0.25">
      <c r="A186" s="16"/>
      <c r="B186" s="16"/>
      <c r="C186" s="16"/>
    </row>
    <row r="187" spans="1:3" x14ac:dyDescent="0.25">
      <c r="A187" s="16"/>
      <c r="B187" s="16"/>
      <c r="C187" s="16"/>
    </row>
    <row r="188" spans="1:3" x14ac:dyDescent="0.25">
      <c r="A188" s="16"/>
      <c r="B188" s="16"/>
      <c r="C188" s="16"/>
    </row>
    <row r="189" spans="1:3" x14ac:dyDescent="0.25">
      <c r="A189" s="16"/>
      <c r="B189" s="16"/>
      <c r="C189" s="16"/>
    </row>
    <row r="190" spans="1:3" x14ac:dyDescent="0.25">
      <c r="A190" s="16"/>
      <c r="B190" s="16"/>
      <c r="C190" s="16"/>
    </row>
    <row r="191" spans="1:3" x14ac:dyDescent="0.25">
      <c r="A191" s="16"/>
      <c r="B191" s="16"/>
      <c r="C191" s="16"/>
    </row>
    <row r="192" spans="1:3" x14ac:dyDescent="0.25">
      <c r="A192" s="16"/>
      <c r="B192" s="16"/>
      <c r="C192" s="16"/>
    </row>
    <row r="193" spans="1:3" x14ac:dyDescent="0.25">
      <c r="A193" s="16"/>
      <c r="B193" s="16"/>
      <c r="C193" s="16"/>
    </row>
    <row r="194" spans="1:3" x14ac:dyDescent="0.25">
      <c r="A194" s="16"/>
      <c r="B194" s="16"/>
      <c r="C194" s="16"/>
    </row>
    <row r="195" spans="1:3" x14ac:dyDescent="0.25">
      <c r="A195" s="16"/>
      <c r="B195" s="16"/>
      <c r="C195" s="16"/>
    </row>
    <row r="196" spans="1:3" x14ac:dyDescent="0.25">
      <c r="A196" s="16"/>
      <c r="B196" s="16"/>
      <c r="C196" s="16"/>
    </row>
    <row r="197" spans="1:3" x14ac:dyDescent="0.25">
      <c r="A197" s="16"/>
      <c r="B197" s="16"/>
      <c r="C197" s="16"/>
    </row>
    <row r="198" spans="1:3" x14ac:dyDescent="0.25">
      <c r="A198" s="16"/>
      <c r="B198" s="16"/>
      <c r="C198" s="16"/>
    </row>
    <row r="199" spans="1:3" x14ac:dyDescent="0.25">
      <c r="A199" s="16"/>
      <c r="B199" s="16"/>
      <c r="C199" s="16"/>
    </row>
    <row r="200" spans="1:3" x14ac:dyDescent="0.25">
      <c r="A200" s="16"/>
      <c r="B200" s="16"/>
      <c r="C200" s="16"/>
    </row>
    <row r="201" spans="1:3" x14ac:dyDescent="0.25">
      <c r="A201" s="16"/>
      <c r="B201" s="16"/>
      <c r="C201" s="16"/>
    </row>
    <row r="202" spans="1:3" x14ac:dyDescent="0.25">
      <c r="A202" s="16"/>
      <c r="B202" s="16"/>
      <c r="C202" s="16"/>
    </row>
    <row r="203" spans="1:3" x14ac:dyDescent="0.25">
      <c r="A203" s="16"/>
      <c r="B203" s="16"/>
      <c r="C203" s="16"/>
    </row>
    <row r="204" spans="1:3" x14ac:dyDescent="0.25">
      <c r="A204" s="16"/>
      <c r="B204" s="16"/>
      <c r="C204" s="16"/>
    </row>
    <row r="205" spans="1:3" x14ac:dyDescent="0.25">
      <c r="A205" s="16"/>
      <c r="B205" s="16"/>
      <c r="C205" s="16"/>
    </row>
    <row r="206" spans="1:3" x14ac:dyDescent="0.25">
      <c r="A206" s="16"/>
      <c r="B206" s="16"/>
      <c r="C206" s="16"/>
    </row>
    <row r="207" spans="1:3" x14ac:dyDescent="0.25">
      <c r="A207" s="16"/>
      <c r="B207" s="16"/>
      <c r="C207" s="16"/>
    </row>
    <row r="208" spans="1:3" x14ac:dyDescent="0.25">
      <c r="A208" s="16"/>
      <c r="B208" s="16"/>
      <c r="C208" s="16"/>
    </row>
    <row r="209" spans="1:3" x14ac:dyDescent="0.25">
      <c r="A209" s="16"/>
      <c r="B209" s="16"/>
      <c r="C209" s="16"/>
    </row>
    <row r="210" spans="1:3" x14ac:dyDescent="0.25">
      <c r="A210" s="16"/>
      <c r="B210" s="16"/>
      <c r="C210" s="16"/>
    </row>
    <row r="211" spans="1:3" x14ac:dyDescent="0.25">
      <c r="A211" s="16"/>
      <c r="B211" s="16"/>
      <c r="C211" s="16"/>
    </row>
    <row r="212" spans="1:3" x14ac:dyDescent="0.25">
      <c r="A212" s="16"/>
      <c r="B212" s="16"/>
      <c r="C212" s="16"/>
    </row>
    <row r="213" spans="1:3" x14ac:dyDescent="0.25">
      <c r="A213" s="16"/>
      <c r="B213" s="16"/>
      <c r="C213" s="16"/>
    </row>
    <row r="214" spans="1:3" x14ac:dyDescent="0.25">
      <c r="A214" s="16"/>
      <c r="B214" s="16"/>
      <c r="C214" s="16"/>
    </row>
    <row r="215" spans="1:3" x14ac:dyDescent="0.25">
      <c r="A215" s="16"/>
      <c r="B215" s="16"/>
      <c r="C215" s="16"/>
    </row>
    <row r="216" spans="1:3" x14ac:dyDescent="0.25">
      <c r="A216" s="16"/>
      <c r="B216" s="16"/>
      <c r="C216" s="16"/>
    </row>
    <row r="217" spans="1:3" x14ac:dyDescent="0.25">
      <c r="A217" s="16"/>
      <c r="B217" s="16"/>
      <c r="C217" s="16"/>
    </row>
    <row r="218" spans="1:3" x14ac:dyDescent="0.25">
      <c r="A218" s="16"/>
      <c r="B218" s="16"/>
      <c r="C218" s="16"/>
    </row>
    <row r="219" spans="1:3" x14ac:dyDescent="0.25">
      <c r="A219" s="16"/>
      <c r="B219" s="16"/>
      <c r="C219" s="16"/>
    </row>
    <row r="220" spans="1:3" x14ac:dyDescent="0.25">
      <c r="A220" s="16"/>
      <c r="B220" s="16"/>
      <c r="C220" s="16"/>
    </row>
    <row r="221" spans="1:3" x14ac:dyDescent="0.25">
      <c r="A221" s="16"/>
      <c r="B221" s="16"/>
      <c r="C221" s="16"/>
    </row>
    <row r="222" spans="1:3" x14ac:dyDescent="0.25">
      <c r="A222" s="16"/>
      <c r="B222" s="16"/>
      <c r="C222" s="16"/>
    </row>
    <row r="223" spans="1:3" x14ac:dyDescent="0.25">
      <c r="A223" s="16"/>
      <c r="B223" s="16"/>
      <c r="C223" s="16"/>
    </row>
    <row r="224" spans="1:3" x14ac:dyDescent="0.25">
      <c r="A224" s="16"/>
      <c r="B224" s="16"/>
      <c r="C224" s="16"/>
    </row>
    <row r="225" spans="1:3" x14ac:dyDescent="0.25">
      <c r="A225" s="16"/>
      <c r="B225" s="16"/>
      <c r="C225" s="16"/>
    </row>
    <row r="226" spans="1:3" x14ac:dyDescent="0.25">
      <c r="A226" s="16"/>
      <c r="B226" s="16"/>
      <c r="C226" s="16"/>
    </row>
    <row r="227" spans="1:3" x14ac:dyDescent="0.25">
      <c r="A227" s="16"/>
      <c r="B227" s="16"/>
      <c r="C227" s="16"/>
    </row>
    <row r="228" spans="1:3" x14ac:dyDescent="0.25">
      <c r="A228" s="16"/>
      <c r="B228" s="16"/>
      <c r="C228" s="16"/>
    </row>
    <row r="229" spans="1:3" x14ac:dyDescent="0.25">
      <c r="A229" s="16"/>
      <c r="B229" s="16"/>
      <c r="C229" s="16"/>
    </row>
    <row r="230" spans="1:3" x14ac:dyDescent="0.25">
      <c r="A230" s="16"/>
      <c r="B230" s="16"/>
      <c r="C230" s="16"/>
    </row>
    <row r="231" spans="1:3" x14ac:dyDescent="0.25">
      <c r="A231" s="16"/>
      <c r="B231" s="16"/>
      <c r="C231" s="16"/>
    </row>
    <row r="232" spans="1:3" x14ac:dyDescent="0.25">
      <c r="A232" s="16"/>
      <c r="B232" s="16"/>
      <c r="C232" s="16"/>
    </row>
    <row r="233" spans="1:3" x14ac:dyDescent="0.25">
      <c r="A233" s="16"/>
      <c r="B233" s="16"/>
      <c r="C233" s="16"/>
    </row>
    <row r="234" spans="1:3" x14ac:dyDescent="0.25">
      <c r="A234" s="16"/>
      <c r="B234" s="16"/>
      <c r="C234" s="16"/>
    </row>
    <row r="235" spans="1:3" x14ac:dyDescent="0.25">
      <c r="A235" s="16"/>
      <c r="B235" s="16"/>
      <c r="C235" s="16"/>
    </row>
    <row r="236" spans="1:3" x14ac:dyDescent="0.25">
      <c r="A236" s="16"/>
      <c r="B236" s="16"/>
      <c r="C236" s="16"/>
    </row>
    <row r="237" spans="1:3" x14ac:dyDescent="0.25">
      <c r="A237" s="16"/>
      <c r="B237" s="16"/>
      <c r="C237" s="16"/>
    </row>
    <row r="238" spans="1:3" x14ac:dyDescent="0.25">
      <c r="A238" s="16"/>
      <c r="B238" s="16"/>
      <c r="C238" s="16"/>
    </row>
    <row r="239" spans="1:3" x14ac:dyDescent="0.25">
      <c r="A239" s="16"/>
      <c r="B239" s="16"/>
      <c r="C239" s="16"/>
    </row>
    <row r="240" spans="1:3" x14ac:dyDescent="0.25">
      <c r="A240" s="16"/>
      <c r="B240" s="16"/>
      <c r="C240" s="16"/>
    </row>
    <row r="241" spans="1:3" x14ac:dyDescent="0.25">
      <c r="A241" s="16"/>
      <c r="B241" s="16"/>
      <c r="C241" s="16"/>
    </row>
    <row r="242" spans="1:3" x14ac:dyDescent="0.25">
      <c r="A242" s="16"/>
      <c r="B242" s="16"/>
      <c r="C242" s="16"/>
    </row>
    <row r="243" spans="1:3" x14ac:dyDescent="0.25">
      <c r="A243" s="16"/>
      <c r="B243" s="16"/>
      <c r="C243" s="16"/>
    </row>
    <row r="244" spans="1:3" x14ac:dyDescent="0.25">
      <c r="A244" s="16"/>
      <c r="B244" s="16"/>
      <c r="C244" s="16"/>
    </row>
    <row r="245" spans="1:3" x14ac:dyDescent="0.25">
      <c r="A245" s="16"/>
      <c r="B245" s="16"/>
      <c r="C245" s="16"/>
    </row>
    <row r="246" spans="1:3" x14ac:dyDescent="0.25">
      <c r="A246" s="16"/>
      <c r="B246" s="16"/>
      <c r="C246" s="16"/>
    </row>
    <row r="247" spans="1:3" x14ac:dyDescent="0.25">
      <c r="A247" s="16"/>
      <c r="B247" s="16"/>
      <c r="C247" s="16"/>
    </row>
    <row r="248" spans="1:3" x14ac:dyDescent="0.25">
      <c r="A248" s="16"/>
      <c r="B248" s="16"/>
      <c r="C248" s="16"/>
    </row>
    <row r="249" spans="1:3" x14ac:dyDescent="0.25">
      <c r="A249" s="16"/>
      <c r="B249" s="16"/>
      <c r="C249" s="16"/>
    </row>
    <row r="250" spans="1:3" x14ac:dyDescent="0.25">
      <c r="A250" s="16"/>
      <c r="B250" s="16"/>
      <c r="C250" s="16"/>
    </row>
    <row r="251" spans="1:3" x14ac:dyDescent="0.25">
      <c r="A251" s="16"/>
      <c r="B251" s="16"/>
      <c r="C251" s="16"/>
    </row>
    <row r="252" spans="1:3" x14ac:dyDescent="0.25">
      <c r="A252" s="16"/>
      <c r="B252" s="16"/>
      <c r="C252" s="16"/>
    </row>
    <row r="253" spans="1:3" x14ac:dyDescent="0.25">
      <c r="A253" s="16"/>
      <c r="B253" s="16"/>
      <c r="C253" s="16"/>
    </row>
    <row r="254" spans="1:3" x14ac:dyDescent="0.25">
      <c r="A254" s="16"/>
      <c r="B254" s="16"/>
      <c r="C254" s="16"/>
    </row>
    <row r="255" spans="1:3" x14ac:dyDescent="0.25">
      <c r="A255" s="16"/>
      <c r="B255" s="16"/>
      <c r="C255" s="16"/>
    </row>
    <row r="256" spans="1:3" x14ac:dyDescent="0.25">
      <c r="A256" s="16"/>
      <c r="B256" s="16"/>
      <c r="C256" s="16"/>
    </row>
    <row r="257" spans="1:3" x14ac:dyDescent="0.25">
      <c r="A257" s="16"/>
      <c r="B257" s="16"/>
      <c r="C257" s="16"/>
    </row>
    <row r="258" spans="1:3" x14ac:dyDescent="0.25">
      <c r="A258" s="16"/>
      <c r="B258" s="16"/>
      <c r="C258" s="16"/>
    </row>
    <row r="259" spans="1:3" x14ac:dyDescent="0.25">
      <c r="A259" s="16"/>
      <c r="B259" s="16"/>
      <c r="C259" s="16"/>
    </row>
    <row r="260" spans="1:3" x14ac:dyDescent="0.25">
      <c r="A260" s="16"/>
      <c r="B260" s="16"/>
      <c r="C260" s="16"/>
    </row>
    <row r="261" spans="1:3" x14ac:dyDescent="0.25">
      <c r="A261" s="16"/>
      <c r="B261" s="16"/>
      <c r="C261" s="16"/>
    </row>
    <row r="262" spans="1:3" x14ac:dyDescent="0.25">
      <c r="A262" s="16"/>
      <c r="B262" s="16"/>
      <c r="C262" s="16"/>
    </row>
    <row r="263" spans="1:3" x14ac:dyDescent="0.25">
      <c r="A263" s="16"/>
      <c r="B263" s="16"/>
      <c r="C263" s="16"/>
    </row>
    <row r="264" spans="1:3" x14ac:dyDescent="0.25">
      <c r="A264" s="16"/>
      <c r="B264" s="16"/>
      <c r="C264" s="16"/>
    </row>
    <row r="265" spans="1:3" x14ac:dyDescent="0.25">
      <c r="A265" s="16"/>
      <c r="B265" s="16"/>
      <c r="C265" s="16"/>
    </row>
    <row r="266" spans="1:3" x14ac:dyDescent="0.25">
      <c r="A266" s="16"/>
      <c r="B266" s="16"/>
      <c r="C266" s="16"/>
    </row>
    <row r="267" spans="1:3" x14ac:dyDescent="0.25">
      <c r="A267" s="16"/>
      <c r="B267" s="16"/>
      <c r="C267" s="16"/>
    </row>
    <row r="268" spans="1:3" x14ac:dyDescent="0.25">
      <c r="A268" s="16"/>
      <c r="B268" s="16"/>
      <c r="C268" s="16"/>
    </row>
    <row r="269" spans="1:3" x14ac:dyDescent="0.25">
      <c r="A269" s="16"/>
      <c r="B269" s="16"/>
      <c r="C269" s="16"/>
    </row>
    <row r="270" spans="1:3" x14ac:dyDescent="0.25">
      <c r="A270" s="16"/>
      <c r="B270" s="16"/>
      <c r="C270" s="16"/>
    </row>
    <row r="271" spans="1:3" x14ac:dyDescent="0.25">
      <c r="A271" s="16"/>
      <c r="B271" s="16"/>
      <c r="C271" s="16"/>
    </row>
    <row r="272" spans="1:3" x14ac:dyDescent="0.25">
      <c r="A272" s="16"/>
      <c r="B272" s="16"/>
      <c r="C272" s="16"/>
    </row>
    <row r="273" spans="1:3" x14ac:dyDescent="0.25">
      <c r="A273" s="16"/>
      <c r="B273" s="16"/>
      <c r="C273" s="16"/>
    </row>
    <row r="274" spans="1:3" x14ac:dyDescent="0.25">
      <c r="A274" s="16"/>
      <c r="B274" s="16"/>
      <c r="C274" s="16"/>
    </row>
    <row r="275" spans="1:3" x14ac:dyDescent="0.25">
      <c r="A275" s="16"/>
      <c r="B275" s="16"/>
      <c r="C275" s="16"/>
    </row>
    <row r="276" spans="1:3" x14ac:dyDescent="0.25">
      <c r="A276" s="16"/>
      <c r="B276" s="16"/>
      <c r="C276" s="16"/>
    </row>
    <row r="277" spans="1:3" x14ac:dyDescent="0.25">
      <c r="A277" s="16"/>
      <c r="B277" s="16"/>
      <c r="C277" s="16"/>
    </row>
    <row r="278" spans="1:3" x14ac:dyDescent="0.25">
      <c r="A278" s="16"/>
      <c r="B278" s="16"/>
      <c r="C278" s="16"/>
    </row>
    <row r="279" spans="1:3" x14ac:dyDescent="0.25">
      <c r="A279" s="16"/>
      <c r="B279" s="16"/>
      <c r="C279" s="16"/>
    </row>
    <row r="280" spans="1:3" x14ac:dyDescent="0.25">
      <c r="A280" s="16"/>
      <c r="B280" s="16"/>
      <c r="C280" s="16"/>
    </row>
    <row r="281" spans="1:3" x14ac:dyDescent="0.25">
      <c r="A281" s="16"/>
      <c r="B281" s="16"/>
      <c r="C281" s="16"/>
    </row>
    <row r="282" spans="1:3" x14ac:dyDescent="0.25">
      <c r="A282" s="16"/>
      <c r="B282" s="16"/>
      <c r="C282" s="16"/>
    </row>
    <row r="283" spans="1:3" x14ac:dyDescent="0.25">
      <c r="A283" s="16"/>
      <c r="B283" s="16"/>
      <c r="C283" s="16"/>
    </row>
    <row r="284" spans="1:3" x14ac:dyDescent="0.25">
      <c r="A284" s="16"/>
      <c r="B284" s="16"/>
      <c r="C284" s="16"/>
    </row>
    <row r="285" spans="1:3" x14ac:dyDescent="0.25">
      <c r="A285" s="16"/>
      <c r="B285" s="16"/>
      <c r="C285" s="16"/>
    </row>
    <row r="286" spans="1:3" x14ac:dyDescent="0.25">
      <c r="A286" s="16"/>
      <c r="B286" s="16"/>
      <c r="C286" s="16"/>
    </row>
    <row r="287" spans="1:3" x14ac:dyDescent="0.25">
      <c r="A287" s="16"/>
      <c r="B287" s="16"/>
      <c r="C287" s="16"/>
    </row>
    <row r="288" spans="1:3" x14ac:dyDescent="0.25">
      <c r="A288" s="16"/>
      <c r="B288" s="16"/>
      <c r="C288" s="16"/>
    </row>
    <row r="289" spans="1:3" x14ac:dyDescent="0.25">
      <c r="A289" s="16"/>
      <c r="B289" s="16"/>
      <c r="C289" s="16"/>
    </row>
    <row r="290" spans="1:3" x14ac:dyDescent="0.25">
      <c r="A290" s="16"/>
      <c r="B290" s="16"/>
      <c r="C290" s="16"/>
    </row>
    <row r="291" spans="1:3" x14ac:dyDescent="0.25">
      <c r="A291" s="16"/>
      <c r="B291" s="16"/>
      <c r="C291" s="16"/>
    </row>
    <row r="292" spans="1:3" x14ac:dyDescent="0.25">
      <c r="A292" s="16"/>
      <c r="B292" s="16"/>
      <c r="C292" s="16"/>
    </row>
    <row r="293" spans="1:3" x14ac:dyDescent="0.25">
      <c r="A293" s="16"/>
      <c r="B293" s="16"/>
      <c r="C293" s="16"/>
    </row>
    <row r="294" spans="1:3" x14ac:dyDescent="0.25">
      <c r="A294" s="16"/>
      <c r="B294" s="16"/>
      <c r="C294" s="16"/>
    </row>
    <row r="295" spans="1:3" x14ac:dyDescent="0.25">
      <c r="A295" s="16"/>
      <c r="B295" s="16"/>
      <c r="C295" s="16"/>
    </row>
    <row r="296" spans="1:3" x14ac:dyDescent="0.25">
      <c r="A296" s="16"/>
      <c r="B296" s="16"/>
      <c r="C296" s="16"/>
    </row>
    <row r="297" spans="1:3" x14ac:dyDescent="0.25">
      <c r="A297" s="16"/>
      <c r="B297" s="16"/>
      <c r="C297" s="16"/>
    </row>
    <row r="298" spans="1:3" x14ac:dyDescent="0.25">
      <c r="A298" s="16"/>
      <c r="B298" s="16"/>
      <c r="C298" s="16"/>
    </row>
    <row r="299" spans="1:3" x14ac:dyDescent="0.25">
      <c r="A299" s="16"/>
      <c r="B299" s="16"/>
      <c r="C299" s="16"/>
    </row>
    <row r="300" spans="1:3" x14ac:dyDescent="0.25">
      <c r="A300" s="16"/>
      <c r="B300" s="16"/>
      <c r="C300" s="16"/>
    </row>
    <row r="301" spans="1:3" x14ac:dyDescent="0.25">
      <c r="A301" s="16"/>
      <c r="B301" s="16"/>
      <c r="C301" s="16"/>
    </row>
    <row r="302" spans="1:3" x14ac:dyDescent="0.25">
      <c r="A302" s="16"/>
      <c r="B302" s="16"/>
      <c r="C302" s="16"/>
    </row>
    <row r="303" spans="1:3" x14ac:dyDescent="0.25">
      <c r="A303" s="16"/>
      <c r="B303" s="16"/>
      <c r="C303" s="16"/>
    </row>
    <row r="304" spans="1:3" x14ac:dyDescent="0.25">
      <c r="A304" s="16"/>
      <c r="B304" s="16"/>
      <c r="C304" s="16"/>
    </row>
    <row r="305" spans="1:3" x14ac:dyDescent="0.25">
      <c r="A305" s="16"/>
      <c r="B305" s="16"/>
      <c r="C305" s="16"/>
    </row>
    <row r="306" spans="1:3" x14ac:dyDescent="0.25">
      <c r="A306" s="16"/>
      <c r="B306" s="16"/>
      <c r="C306" s="16"/>
    </row>
    <row r="307" spans="1:3" x14ac:dyDescent="0.25">
      <c r="A307" s="16"/>
      <c r="B307" s="16"/>
      <c r="C307" s="16"/>
    </row>
    <row r="308" spans="1:3" x14ac:dyDescent="0.25">
      <c r="A308" s="16"/>
      <c r="B308" s="16"/>
      <c r="C308" s="16"/>
    </row>
    <row r="309" spans="1:3" x14ac:dyDescent="0.25">
      <c r="A309" s="16"/>
      <c r="B309" s="16"/>
      <c r="C309" s="16"/>
    </row>
    <row r="310" spans="1:3" x14ac:dyDescent="0.25">
      <c r="A310" s="16"/>
      <c r="B310" s="16"/>
      <c r="C310" s="16"/>
    </row>
    <row r="311" spans="1:3" x14ac:dyDescent="0.25">
      <c r="A311" s="16"/>
      <c r="B311" s="16"/>
      <c r="C311" s="16"/>
    </row>
    <row r="312" spans="1:3" x14ac:dyDescent="0.25">
      <c r="A312" s="16"/>
      <c r="B312" s="16"/>
      <c r="C312" s="16"/>
    </row>
    <row r="313" spans="1:3" x14ac:dyDescent="0.25">
      <c r="A313" s="16"/>
      <c r="B313" s="16"/>
      <c r="C313" s="16"/>
    </row>
    <row r="314" spans="1:3" x14ac:dyDescent="0.25">
      <c r="A314" s="16"/>
      <c r="B314" s="16"/>
      <c r="C314" s="16"/>
    </row>
    <row r="315" spans="1:3" x14ac:dyDescent="0.25">
      <c r="A315" s="16"/>
      <c r="B315" s="16"/>
      <c r="C315" s="16"/>
    </row>
    <row r="316" spans="1:3" x14ac:dyDescent="0.25">
      <c r="A316" s="16"/>
      <c r="B316" s="16"/>
      <c r="C316" s="16"/>
    </row>
    <row r="317" spans="1:3" x14ac:dyDescent="0.25">
      <c r="A317" s="16"/>
      <c r="B317" s="16"/>
      <c r="C317" s="16"/>
    </row>
    <row r="318" spans="1:3" x14ac:dyDescent="0.25">
      <c r="A318" s="16"/>
      <c r="B318" s="16"/>
      <c r="C318" s="16"/>
    </row>
    <row r="319" spans="1:3" x14ac:dyDescent="0.25">
      <c r="A319" s="16"/>
      <c r="B319" s="16"/>
      <c r="C319" s="16"/>
    </row>
    <row r="320" spans="1:3" x14ac:dyDescent="0.25">
      <c r="A320" s="16"/>
      <c r="B320" s="16"/>
      <c r="C320" s="16"/>
    </row>
    <row r="321" spans="1:3" x14ac:dyDescent="0.25">
      <c r="A321" s="16"/>
      <c r="B321" s="16"/>
      <c r="C321" s="16"/>
    </row>
    <row r="322" spans="1:3" x14ac:dyDescent="0.25">
      <c r="A322" s="16"/>
      <c r="B322" s="16"/>
      <c r="C322" s="16"/>
    </row>
    <row r="323" spans="1:3" x14ac:dyDescent="0.25">
      <c r="A323" s="16"/>
      <c r="B323" s="16"/>
      <c r="C323" s="16"/>
    </row>
    <row r="324" spans="1:3" x14ac:dyDescent="0.25">
      <c r="A324" s="16"/>
      <c r="B324" s="16"/>
      <c r="C324" s="16"/>
    </row>
    <row r="325" spans="1:3" x14ac:dyDescent="0.25">
      <c r="A325" s="16"/>
      <c r="B325" s="16"/>
      <c r="C325" s="16"/>
    </row>
    <row r="326" spans="1:3" x14ac:dyDescent="0.25">
      <c r="A326" s="16"/>
      <c r="B326" s="16"/>
      <c r="C326" s="16"/>
    </row>
    <row r="327" spans="1:3" x14ac:dyDescent="0.25">
      <c r="A327" s="16"/>
      <c r="B327" s="16"/>
      <c r="C327" s="16"/>
    </row>
    <row r="328" spans="1:3" x14ac:dyDescent="0.25">
      <c r="A328" s="16"/>
      <c r="B328" s="16"/>
      <c r="C328" s="16"/>
    </row>
    <row r="329" spans="1:3" x14ac:dyDescent="0.25">
      <c r="A329" s="16"/>
      <c r="B329" s="16"/>
      <c r="C329" s="16"/>
    </row>
    <row r="330" spans="1:3" x14ac:dyDescent="0.25">
      <c r="A330" s="16"/>
      <c r="B330" s="16"/>
      <c r="C330" s="16"/>
    </row>
    <row r="331" spans="1:3" x14ac:dyDescent="0.25">
      <c r="A331" s="16"/>
      <c r="B331" s="16"/>
      <c r="C331" s="16"/>
    </row>
    <row r="332" spans="1:3" x14ac:dyDescent="0.25">
      <c r="A332" s="16"/>
      <c r="B332" s="16"/>
      <c r="C332" s="16"/>
    </row>
    <row r="333" spans="1:3" x14ac:dyDescent="0.25">
      <c r="A333" s="16"/>
      <c r="B333" s="16"/>
      <c r="C333" s="16"/>
    </row>
    <row r="334" spans="1:3" x14ac:dyDescent="0.25">
      <c r="A334" s="16"/>
      <c r="B334" s="16"/>
      <c r="C334" s="16"/>
    </row>
    <row r="335" spans="1:3" x14ac:dyDescent="0.25">
      <c r="A335" s="16"/>
      <c r="B335" s="16"/>
      <c r="C335" s="16"/>
    </row>
    <row r="336" spans="1:3" x14ac:dyDescent="0.25">
      <c r="A336" s="16"/>
      <c r="B336" s="16"/>
      <c r="C336" s="16"/>
    </row>
    <row r="337" spans="1:3" x14ac:dyDescent="0.25">
      <c r="A337" s="16"/>
      <c r="B337" s="16"/>
      <c r="C337" s="16"/>
    </row>
    <row r="338" spans="1:3" x14ac:dyDescent="0.25">
      <c r="A338" s="16"/>
      <c r="B338" s="16"/>
      <c r="C338" s="16"/>
    </row>
    <row r="339" spans="1:3" x14ac:dyDescent="0.25">
      <c r="A339" s="16"/>
      <c r="B339" s="16"/>
      <c r="C339" s="16"/>
    </row>
    <row r="340" spans="1:3" x14ac:dyDescent="0.25">
      <c r="A340" s="16"/>
      <c r="B340" s="16"/>
      <c r="C340" s="16"/>
    </row>
    <row r="341" spans="1:3" x14ac:dyDescent="0.25">
      <c r="A341" s="16"/>
      <c r="B341" s="16"/>
      <c r="C341" s="16"/>
    </row>
    <row r="342" spans="1:3" x14ac:dyDescent="0.25">
      <c r="A342" s="16"/>
      <c r="B342" s="16"/>
      <c r="C342" s="16"/>
    </row>
    <row r="343" spans="1:3" x14ac:dyDescent="0.25">
      <c r="A343" s="16"/>
      <c r="B343" s="16"/>
      <c r="C343" s="16"/>
    </row>
    <row r="344" spans="1:3" x14ac:dyDescent="0.25">
      <c r="A344" s="16"/>
      <c r="B344" s="16"/>
      <c r="C344" s="16"/>
    </row>
    <row r="345" spans="1:3" x14ac:dyDescent="0.25">
      <c r="A345" s="16"/>
      <c r="B345" s="16"/>
      <c r="C345" s="16"/>
    </row>
    <row r="346" spans="1:3" x14ac:dyDescent="0.25">
      <c r="A346" s="16"/>
      <c r="B346" s="16"/>
      <c r="C346" s="16"/>
    </row>
    <row r="347" spans="1:3" x14ac:dyDescent="0.25">
      <c r="A347" s="16"/>
      <c r="B347" s="16"/>
      <c r="C347" s="16"/>
    </row>
    <row r="348" spans="1:3" x14ac:dyDescent="0.25">
      <c r="A348" s="16"/>
      <c r="B348" s="16"/>
      <c r="C348" s="16"/>
    </row>
    <row r="349" spans="1:3" x14ac:dyDescent="0.25">
      <c r="A349" s="16"/>
      <c r="B349" s="16"/>
      <c r="C349" s="16"/>
    </row>
    <row r="350" spans="1:3" x14ac:dyDescent="0.25">
      <c r="A350" s="16"/>
      <c r="B350" s="16"/>
      <c r="C350" s="16"/>
    </row>
    <row r="351" spans="1:3" x14ac:dyDescent="0.25">
      <c r="A351" s="16"/>
      <c r="B351" s="16"/>
      <c r="C351" s="16"/>
    </row>
    <row r="352" spans="1:3" x14ac:dyDescent="0.25">
      <c r="A352" s="16"/>
      <c r="B352" s="16"/>
      <c r="C352" s="16"/>
    </row>
    <row r="353" spans="1:3" x14ac:dyDescent="0.25">
      <c r="A353" s="16"/>
      <c r="B353" s="16"/>
      <c r="C353" s="16"/>
    </row>
    <row r="354" spans="1:3" x14ac:dyDescent="0.25">
      <c r="A354" s="16"/>
      <c r="B354" s="16"/>
      <c r="C354" s="16"/>
    </row>
    <row r="355" spans="1:3" x14ac:dyDescent="0.25">
      <c r="A355" s="16"/>
      <c r="B355" s="16"/>
      <c r="C355" s="16"/>
    </row>
    <row r="356" spans="1:3" x14ac:dyDescent="0.25">
      <c r="A356" s="16"/>
      <c r="B356" s="16"/>
      <c r="C356" s="16"/>
    </row>
    <row r="357" spans="1:3" x14ac:dyDescent="0.25">
      <c r="A357" s="16"/>
      <c r="B357" s="16"/>
      <c r="C357" s="16"/>
    </row>
    <row r="358" spans="1:3" x14ac:dyDescent="0.25">
      <c r="A358" s="16"/>
      <c r="B358" s="16"/>
      <c r="C358" s="16"/>
    </row>
    <row r="359" spans="1:3" x14ac:dyDescent="0.25">
      <c r="A359" s="16"/>
      <c r="B359" s="16"/>
      <c r="C359" s="16"/>
    </row>
    <row r="360" spans="1:3" x14ac:dyDescent="0.25">
      <c r="A360" s="16"/>
      <c r="B360" s="16"/>
      <c r="C360" s="16"/>
    </row>
    <row r="361" spans="1:3" x14ac:dyDescent="0.25">
      <c r="A361" s="16"/>
      <c r="B361" s="16"/>
      <c r="C361" s="16"/>
    </row>
    <row r="362" spans="1:3" x14ac:dyDescent="0.25">
      <c r="A362" s="16"/>
      <c r="B362" s="16"/>
      <c r="C362" s="16"/>
    </row>
    <row r="363" spans="1:3" x14ac:dyDescent="0.25">
      <c r="A363" s="16"/>
      <c r="B363" s="16"/>
      <c r="C363" s="16"/>
    </row>
    <row r="364" spans="1:3" x14ac:dyDescent="0.25">
      <c r="A364" s="16"/>
      <c r="B364" s="16"/>
      <c r="C364" s="16"/>
    </row>
    <row r="365" spans="1:3" x14ac:dyDescent="0.25">
      <c r="A365" s="16"/>
      <c r="B365" s="16"/>
      <c r="C365" s="16"/>
    </row>
    <row r="366" spans="1:3" x14ac:dyDescent="0.25">
      <c r="A366" s="16"/>
      <c r="B366" s="16"/>
      <c r="C366" s="16"/>
    </row>
    <row r="367" spans="1:3" x14ac:dyDescent="0.25">
      <c r="A367" s="16"/>
      <c r="B367" s="16"/>
      <c r="C367" s="16"/>
    </row>
    <row r="368" spans="1:3" x14ac:dyDescent="0.25">
      <c r="A368" s="16"/>
      <c r="B368" s="16"/>
      <c r="C368" s="16"/>
    </row>
    <row r="369" spans="1:3" x14ac:dyDescent="0.25">
      <c r="A369" s="16"/>
      <c r="B369" s="16"/>
      <c r="C369" s="16"/>
    </row>
    <row r="370" spans="1:3" x14ac:dyDescent="0.25">
      <c r="A370" s="16"/>
      <c r="B370" s="16"/>
      <c r="C370" s="16"/>
    </row>
    <row r="371" spans="1:3" x14ac:dyDescent="0.25">
      <c r="A371" s="16"/>
      <c r="B371" s="16"/>
      <c r="C371" s="16"/>
    </row>
    <row r="372" spans="1:3" x14ac:dyDescent="0.25">
      <c r="A372" s="16"/>
      <c r="B372" s="16"/>
      <c r="C372" s="16"/>
    </row>
    <row r="373" spans="1:3" x14ac:dyDescent="0.25">
      <c r="A373" s="16"/>
      <c r="B373" s="16"/>
      <c r="C373" s="16"/>
    </row>
    <row r="374" spans="1:3" x14ac:dyDescent="0.25">
      <c r="A374" s="16"/>
      <c r="B374" s="16"/>
      <c r="C374" s="16"/>
    </row>
    <row r="375" spans="1:3" x14ac:dyDescent="0.25">
      <c r="A375" s="16"/>
      <c r="B375" s="16"/>
      <c r="C375" s="16"/>
    </row>
    <row r="376" spans="1:3" x14ac:dyDescent="0.25">
      <c r="A376" s="16"/>
      <c r="B376" s="16"/>
      <c r="C376" s="16"/>
    </row>
    <row r="377" spans="1:3" x14ac:dyDescent="0.25">
      <c r="A377" s="16"/>
      <c r="B377" s="16"/>
      <c r="C377" s="16"/>
    </row>
    <row r="378" spans="1:3" x14ac:dyDescent="0.25">
      <c r="A378" s="16"/>
      <c r="B378" s="16"/>
      <c r="C378" s="16"/>
    </row>
    <row r="379" spans="1:3" x14ac:dyDescent="0.25">
      <c r="A379" s="16"/>
      <c r="B379" s="16"/>
      <c r="C379" s="16"/>
    </row>
    <row r="380" spans="1:3" x14ac:dyDescent="0.25">
      <c r="A380" s="16"/>
      <c r="B380" s="16"/>
      <c r="C380" s="16"/>
    </row>
    <row r="381" spans="1:3" x14ac:dyDescent="0.25">
      <c r="A381" s="16"/>
      <c r="B381" s="16"/>
      <c r="C381" s="16"/>
    </row>
    <row r="382" spans="1:3" x14ac:dyDescent="0.25">
      <c r="A382" s="16"/>
      <c r="B382" s="16"/>
      <c r="C382" s="16"/>
    </row>
    <row r="383" spans="1:3" x14ac:dyDescent="0.25">
      <c r="A383" s="16"/>
      <c r="B383" s="16"/>
      <c r="C383" s="16"/>
    </row>
    <row r="384" spans="1:3" x14ac:dyDescent="0.25">
      <c r="A384" s="16"/>
      <c r="B384" s="16"/>
      <c r="C384" s="16"/>
    </row>
    <row r="385" spans="1:3" x14ac:dyDescent="0.25">
      <c r="A385" s="16"/>
      <c r="B385" s="16"/>
      <c r="C385" s="16"/>
    </row>
    <row r="386" spans="1:3" x14ac:dyDescent="0.25">
      <c r="A386" s="16"/>
      <c r="B386" s="16"/>
      <c r="C386" s="16"/>
    </row>
    <row r="387" spans="1:3" x14ac:dyDescent="0.25">
      <c r="A387" s="16"/>
      <c r="B387" s="16"/>
      <c r="C387" s="16"/>
    </row>
    <row r="388" spans="1:3" x14ac:dyDescent="0.25">
      <c r="A388" s="16"/>
      <c r="B388" s="16"/>
      <c r="C388" s="16"/>
    </row>
    <row r="389" spans="1:3" x14ac:dyDescent="0.25">
      <c r="A389" s="16"/>
      <c r="B389" s="16"/>
      <c r="C389" s="16"/>
    </row>
    <row r="390" spans="1:3" x14ac:dyDescent="0.25">
      <c r="A390" s="16"/>
      <c r="B390" s="16"/>
      <c r="C390" s="16"/>
    </row>
    <row r="391" spans="1:3" x14ac:dyDescent="0.25">
      <c r="A391" s="16"/>
      <c r="B391" s="16"/>
      <c r="C391" s="16"/>
    </row>
    <row r="392" spans="1:3" x14ac:dyDescent="0.25">
      <c r="A392" s="16"/>
      <c r="B392" s="16"/>
      <c r="C392" s="16"/>
    </row>
    <row r="393" spans="1:3" x14ac:dyDescent="0.25">
      <c r="A393" s="16"/>
      <c r="B393" s="16"/>
      <c r="C393" s="16"/>
    </row>
    <row r="394" spans="1:3" x14ac:dyDescent="0.25">
      <c r="A394" s="16"/>
      <c r="B394" s="16"/>
      <c r="C394" s="16"/>
    </row>
    <row r="395" spans="1:3" x14ac:dyDescent="0.25">
      <c r="A395" s="16"/>
      <c r="B395" s="16"/>
      <c r="C395" s="16"/>
    </row>
    <row r="396" spans="1:3" x14ac:dyDescent="0.25">
      <c r="A396" s="16"/>
      <c r="B396" s="16"/>
      <c r="C396" s="16"/>
    </row>
    <row r="397" spans="1:3" x14ac:dyDescent="0.25">
      <c r="A397" s="16"/>
      <c r="B397" s="16"/>
      <c r="C397" s="16"/>
    </row>
    <row r="398" spans="1:3" x14ac:dyDescent="0.25">
      <c r="A398" s="16"/>
      <c r="B398" s="16"/>
      <c r="C398" s="16"/>
    </row>
    <row r="399" spans="1:3" x14ac:dyDescent="0.25">
      <c r="A399" s="16"/>
      <c r="B399" s="16"/>
      <c r="C399" s="16"/>
    </row>
    <row r="400" spans="1:3" x14ac:dyDescent="0.25">
      <c r="A400" s="16"/>
      <c r="B400" s="16"/>
      <c r="C400" s="16"/>
    </row>
    <row r="401" spans="1:3" x14ac:dyDescent="0.25">
      <c r="A401" s="16"/>
      <c r="B401" s="16"/>
      <c r="C401" s="16"/>
    </row>
    <row r="402" spans="1:3" x14ac:dyDescent="0.25">
      <c r="A402" s="16"/>
      <c r="B402" s="16"/>
      <c r="C402" s="16"/>
    </row>
    <row r="403" spans="1:3" x14ac:dyDescent="0.25">
      <c r="A403" s="16"/>
      <c r="B403" s="16"/>
      <c r="C403" s="16"/>
    </row>
    <row r="404" spans="1:3" x14ac:dyDescent="0.25">
      <c r="A404" s="16"/>
      <c r="B404" s="16"/>
      <c r="C404" s="16"/>
    </row>
    <row r="405" spans="1:3" x14ac:dyDescent="0.25">
      <c r="A405" s="16"/>
      <c r="B405" s="16"/>
      <c r="C405" s="16"/>
    </row>
    <row r="406" spans="1:3" x14ac:dyDescent="0.25">
      <c r="A406" s="16"/>
      <c r="B406" s="16"/>
      <c r="C406" s="16"/>
    </row>
    <row r="407" spans="1:3" x14ac:dyDescent="0.25">
      <c r="A407" s="16"/>
      <c r="B407" s="16"/>
      <c r="C407" s="16"/>
    </row>
    <row r="408" spans="1:3" x14ac:dyDescent="0.25">
      <c r="A408" s="16"/>
      <c r="B408" s="16"/>
      <c r="C408" s="16"/>
    </row>
    <row r="409" spans="1:3" x14ac:dyDescent="0.25">
      <c r="A409" s="16"/>
      <c r="B409" s="16"/>
      <c r="C409" s="16"/>
    </row>
    <row r="410" spans="1:3" x14ac:dyDescent="0.25">
      <c r="A410" s="16"/>
      <c r="B410" s="16"/>
      <c r="C410" s="16"/>
    </row>
    <row r="411" spans="1:3" x14ac:dyDescent="0.25">
      <c r="A411" s="16"/>
      <c r="B411" s="16"/>
      <c r="C411" s="16"/>
    </row>
    <row r="412" spans="1:3" x14ac:dyDescent="0.25">
      <c r="A412" s="16"/>
      <c r="B412" s="16"/>
      <c r="C412" s="16"/>
    </row>
    <row r="413" spans="1:3" x14ac:dyDescent="0.25">
      <c r="A413" s="16"/>
      <c r="B413" s="16"/>
      <c r="C413" s="16"/>
    </row>
    <row r="414" spans="1:3" x14ac:dyDescent="0.25">
      <c r="A414" s="16"/>
      <c r="B414" s="16"/>
      <c r="C414" s="16"/>
    </row>
    <row r="415" spans="1:3" x14ac:dyDescent="0.25">
      <c r="A415" s="16"/>
      <c r="B415" s="16"/>
      <c r="C415" s="16"/>
    </row>
    <row r="416" spans="1:3" x14ac:dyDescent="0.25">
      <c r="A416" s="16"/>
      <c r="B416" s="16"/>
      <c r="C416" s="16"/>
    </row>
    <row r="417" spans="1:3" x14ac:dyDescent="0.25">
      <c r="A417" s="16"/>
      <c r="B417" s="16"/>
      <c r="C417" s="16"/>
    </row>
    <row r="418" spans="1:3" x14ac:dyDescent="0.25">
      <c r="A418" s="16"/>
      <c r="B418" s="16"/>
      <c r="C418" s="16"/>
    </row>
    <row r="419" spans="1:3" x14ac:dyDescent="0.25">
      <c r="A419" s="16"/>
      <c r="B419" s="16"/>
      <c r="C419" s="16"/>
    </row>
    <row r="420" spans="1:3" x14ac:dyDescent="0.25">
      <c r="A420" s="16"/>
      <c r="B420" s="16"/>
      <c r="C420" s="16"/>
    </row>
    <row r="421" spans="1:3" x14ac:dyDescent="0.25">
      <c r="A421" s="16"/>
      <c r="B421" s="16"/>
      <c r="C421" s="16"/>
    </row>
    <row r="422" spans="1:3" x14ac:dyDescent="0.25">
      <c r="A422" s="16"/>
      <c r="B422" s="16"/>
      <c r="C422" s="16"/>
    </row>
    <row r="423" spans="1:3" x14ac:dyDescent="0.25">
      <c r="A423" s="16"/>
      <c r="B423" s="16"/>
      <c r="C423" s="16"/>
    </row>
    <row r="424" spans="1:3" x14ac:dyDescent="0.25">
      <c r="A424" s="16"/>
      <c r="B424" s="16"/>
      <c r="C424" s="16"/>
    </row>
    <row r="425" spans="1:3" x14ac:dyDescent="0.25">
      <c r="A425" s="16"/>
      <c r="B425" s="16"/>
      <c r="C425" s="16"/>
    </row>
    <row r="426" spans="1:3" x14ac:dyDescent="0.25">
      <c r="A426" s="16"/>
      <c r="B426" s="16"/>
      <c r="C426" s="16"/>
    </row>
    <row r="427" spans="1:3" x14ac:dyDescent="0.25">
      <c r="A427" s="16"/>
      <c r="B427" s="16"/>
      <c r="C427" s="16"/>
    </row>
    <row r="428" spans="1:3" x14ac:dyDescent="0.25">
      <c r="A428" s="16"/>
      <c r="B428" s="16"/>
      <c r="C428" s="16"/>
    </row>
    <row r="429" spans="1:3" x14ac:dyDescent="0.25">
      <c r="A429" s="16"/>
      <c r="B429" s="16"/>
      <c r="C429" s="16"/>
    </row>
    <row r="430" spans="1:3" x14ac:dyDescent="0.25">
      <c r="A430" s="16"/>
      <c r="B430" s="16"/>
      <c r="C430" s="16"/>
    </row>
    <row r="431" spans="1:3" x14ac:dyDescent="0.25">
      <c r="A431" s="16"/>
      <c r="B431" s="16"/>
      <c r="C431" s="16"/>
    </row>
    <row r="432" spans="1:3" x14ac:dyDescent="0.25">
      <c r="A432" s="16"/>
      <c r="B432" s="16"/>
      <c r="C432" s="16"/>
    </row>
    <row r="433" spans="1:3" x14ac:dyDescent="0.25">
      <c r="A433" s="16"/>
      <c r="B433" s="16"/>
      <c r="C433" s="16"/>
    </row>
    <row r="434" spans="1:3" x14ac:dyDescent="0.25">
      <c r="A434" s="16"/>
      <c r="B434" s="16"/>
      <c r="C434" s="16"/>
    </row>
    <row r="435" spans="1:3" x14ac:dyDescent="0.25">
      <c r="A435" s="16"/>
      <c r="B435" s="16"/>
      <c r="C435" s="16"/>
    </row>
    <row r="436" spans="1:3" x14ac:dyDescent="0.25">
      <c r="A436" s="16"/>
      <c r="B436" s="16"/>
      <c r="C436" s="16"/>
    </row>
    <row r="437" spans="1:3" x14ac:dyDescent="0.25">
      <c r="A437" s="16"/>
      <c r="B437" s="16"/>
      <c r="C437" s="16"/>
    </row>
    <row r="438" spans="1:3" x14ac:dyDescent="0.25">
      <c r="A438" s="16"/>
      <c r="B438" s="16"/>
      <c r="C438" s="16"/>
    </row>
    <row r="439" spans="1:3" x14ac:dyDescent="0.25">
      <c r="A439" s="16"/>
      <c r="B439" s="16"/>
      <c r="C439" s="16"/>
    </row>
    <row r="440" spans="1:3" x14ac:dyDescent="0.25">
      <c r="A440" s="16"/>
      <c r="B440" s="16"/>
      <c r="C440" s="16"/>
    </row>
    <row r="441" spans="1:3" x14ac:dyDescent="0.25">
      <c r="A441" s="16"/>
      <c r="B441" s="16"/>
      <c r="C441" s="16"/>
    </row>
    <row r="442" spans="1:3" x14ac:dyDescent="0.25">
      <c r="A442" s="16"/>
      <c r="B442" s="16"/>
      <c r="C442" s="16"/>
    </row>
    <row r="443" spans="1:3" x14ac:dyDescent="0.25">
      <c r="A443" s="16"/>
      <c r="B443" s="16"/>
      <c r="C443" s="16"/>
    </row>
    <row r="444" spans="1:3" x14ac:dyDescent="0.25">
      <c r="A444" s="16"/>
      <c r="B444" s="16"/>
      <c r="C444" s="16"/>
    </row>
    <row r="445" spans="1:3" x14ac:dyDescent="0.25">
      <c r="A445" s="16"/>
      <c r="B445" s="16"/>
      <c r="C445" s="16"/>
    </row>
    <row r="446" spans="1:3" x14ac:dyDescent="0.25">
      <c r="A446" s="16"/>
      <c r="B446" s="16"/>
      <c r="C446" s="16"/>
    </row>
    <row r="447" spans="1:3" x14ac:dyDescent="0.25">
      <c r="A447" s="16"/>
      <c r="B447" s="16"/>
      <c r="C447" s="16"/>
    </row>
    <row r="448" spans="1:3" x14ac:dyDescent="0.25">
      <c r="A448" s="16"/>
      <c r="B448" s="16"/>
      <c r="C448" s="16"/>
    </row>
    <row r="449" spans="1:3" x14ac:dyDescent="0.25">
      <c r="A449" s="16"/>
      <c r="B449" s="16"/>
      <c r="C449" s="16"/>
    </row>
    <row r="450" spans="1:3" x14ac:dyDescent="0.25">
      <c r="A450" s="16"/>
      <c r="B450" s="16"/>
      <c r="C450" s="16"/>
    </row>
    <row r="451" spans="1:3" x14ac:dyDescent="0.25">
      <c r="A451" s="16"/>
      <c r="B451" s="16"/>
      <c r="C451" s="16"/>
    </row>
    <row r="452" spans="1:3" x14ac:dyDescent="0.25">
      <c r="A452" s="16"/>
      <c r="B452" s="16"/>
      <c r="C452" s="16"/>
    </row>
    <row r="453" spans="1:3" x14ac:dyDescent="0.25">
      <c r="A453" s="16"/>
      <c r="B453" s="16"/>
      <c r="C453" s="16"/>
    </row>
    <row r="454" spans="1:3" x14ac:dyDescent="0.25">
      <c r="A454" s="16"/>
      <c r="B454" s="16"/>
      <c r="C454" s="16"/>
    </row>
    <row r="455" spans="1:3" x14ac:dyDescent="0.25">
      <c r="A455" s="16"/>
      <c r="B455" s="16"/>
      <c r="C455" s="16"/>
    </row>
    <row r="456" spans="1:3" x14ac:dyDescent="0.25">
      <c r="A456" s="16"/>
      <c r="B456" s="16"/>
      <c r="C456" s="16"/>
    </row>
    <row r="457" spans="1:3" x14ac:dyDescent="0.25">
      <c r="A457" s="16"/>
      <c r="B457" s="16"/>
      <c r="C457" s="16"/>
    </row>
    <row r="458" spans="1:3" x14ac:dyDescent="0.25">
      <c r="A458" s="16"/>
      <c r="B458" s="16"/>
      <c r="C458" s="16"/>
    </row>
    <row r="459" spans="1:3" x14ac:dyDescent="0.25">
      <c r="A459" s="16"/>
      <c r="B459" s="16"/>
      <c r="C459" s="16"/>
    </row>
    <row r="460" spans="1:3" x14ac:dyDescent="0.25">
      <c r="A460" s="16"/>
      <c r="B460" s="16"/>
      <c r="C460" s="16"/>
    </row>
    <row r="461" spans="1:3" x14ac:dyDescent="0.25">
      <c r="A461" s="16"/>
      <c r="B461" s="16"/>
      <c r="C461" s="16"/>
    </row>
    <row r="462" spans="1:3" x14ac:dyDescent="0.25">
      <c r="A462" s="16"/>
      <c r="B462" s="16"/>
      <c r="C462" s="16"/>
    </row>
    <row r="463" spans="1:3" x14ac:dyDescent="0.25">
      <c r="A463" s="16"/>
      <c r="B463" s="16"/>
      <c r="C463" s="16"/>
    </row>
    <row r="464" spans="1:3" x14ac:dyDescent="0.25">
      <c r="A464" s="16"/>
      <c r="B464" s="16"/>
      <c r="C464" s="16"/>
    </row>
    <row r="465" spans="1:3" x14ac:dyDescent="0.25">
      <c r="A465" s="16"/>
      <c r="B465" s="16"/>
      <c r="C465" s="16"/>
    </row>
    <row r="466" spans="1:3" x14ac:dyDescent="0.25">
      <c r="A466" s="16"/>
      <c r="B466" s="16"/>
      <c r="C466" s="16"/>
    </row>
    <row r="467" spans="1:3" x14ac:dyDescent="0.25">
      <c r="A467" s="16"/>
      <c r="B467" s="16"/>
      <c r="C467" s="16"/>
    </row>
    <row r="468" spans="1:3" x14ac:dyDescent="0.25">
      <c r="A468" s="16"/>
      <c r="B468" s="16"/>
      <c r="C468" s="16"/>
    </row>
    <row r="469" spans="1:3" x14ac:dyDescent="0.25">
      <c r="A469" s="16"/>
      <c r="B469" s="16"/>
      <c r="C469" s="16"/>
    </row>
    <row r="470" spans="1:3" x14ac:dyDescent="0.25">
      <c r="A470" s="16"/>
      <c r="B470" s="16"/>
      <c r="C470" s="16"/>
    </row>
    <row r="471" spans="1:3" x14ac:dyDescent="0.25">
      <c r="A471" s="16"/>
      <c r="B471" s="16"/>
      <c r="C471" s="16"/>
    </row>
    <row r="472" spans="1:3" x14ac:dyDescent="0.25">
      <c r="A472" s="16"/>
      <c r="B472" s="16"/>
      <c r="C472" s="16"/>
    </row>
    <row r="473" spans="1:3" x14ac:dyDescent="0.25">
      <c r="A473" s="16"/>
      <c r="B473" s="16"/>
      <c r="C473" s="16"/>
    </row>
    <row r="474" spans="1:3" x14ac:dyDescent="0.25">
      <c r="A474" s="16"/>
      <c r="B474" s="16"/>
      <c r="C474" s="16"/>
    </row>
    <row r="475" spans="1:3" x14ac:dyDescent="0.25">
      <c r="A475" s="16"/>
      <c r="B475" s="16"/>
      <c r="C475" s="16"/>
    </row>
    <row r="476" spans="1:3" x14ac:dyDescent="0.25">
      <c r="A476" s="16"/>
      <c r="B476" s="16"/>
      <c r="C476" s="16"/>
    </row>
    <row r="477" spans="1:3" x14ac:dyDescent="0.25">
      <c r="A477" s="16"/>
      <c r="B477" s="16"/>
      <c r="C477" s="16"/>
    </row>
    <row r="478" spans="1:3" x14ac:dyDescent="0.25">
      <c r="A478" s="16"/>
      <c r="B478" s="16"/>
      <c r="C478" s="16"/>
    </row>
    <row r="479" spans="1:3" x14ac:dyDescent="0.25">
      <c r="A479" s="16"/>
      <c r="B479" s="16"/>
      <c r="C479" s="16"/>
    </row>
    <row r="480" spans="1:3" x14ac:dyDescent="0.25">
      <c r="A480" s="16"/>
      <c r="B480" s="16"/>
      <c r="C480" s="16"/>
    </row>
    <row r="481" spans="1:3" x14ac:dyDescent="0.25">
      <c r="A481" s="16"/>
      <c r="B481" s="16"/>
      <c r="C481" s="16"/>
    </row>
    <row r="482" spans="1:3" x14ac:dyDescent="0.25">
      <c r="A482" s="16"/>
      <c r="B482" s="16"/>
      <c r="C482" s="16"/>
    </row>
    <row r="483" spans="1:3" x14ac:dyDescent="0.25">
      <c r="A483" s="16"/>
      <c r="B483" s="16"/>
      <c r="C483" s="16"/>
    </row>
    <row r="484" spans="1:3" x14ac:dyDescent="0.25">
      <c r="A484" s="16"/>
      <c r="B484" s="16"/>
      <c r="C484" s="16"/>
    </row>
    <row r="485" spans="1:3" x14ac:dyDescent="0.25">
      <c r="A485" s="16"/>
      <c r="B485" s="16"/>
      <c r="C485" s="16"/>
    </row>
    <row r="486" spans="1:3" x14ac:dyDescent="0.25">
      <c r="A486" s="16"/>
      <c r="B486" s="16"/>
      <c r="C486" s="16"/>
    </row>
    <row r="487" spans="1:3" x14ac:dyDescent="0.25">
      <c r="A487" s="16"/>
      <c r="B487" s="16"/>
      <c r="C487" s="16"/>
    </row>
    <row r="488" spans="1:3" x14ac:dyDescent="0.25">
      <c r="A488" s="16"/>
      <c r="B488" s="16"/>
      <c r="C488" s="16"/>
    </row>
    <row r="489" spans="1:3" x14ac:dyDescent="0.25">
      <c r="A489" s="16"/>
      <c r="B489" s="16"/>
      <c r="C489" s="16"/>
    </row>
    <row r="490" spans="1:3" x14ac:dyDescent="0.25">
      <c r="A490" s="16"/>
      <c r="B490" s="16"/>
      <c r="C490" s="16"/>
    </row>
    <row r="491" spans="1:3" x14ac:dyDescent="0.25">
      <c r="A491" s="16"/>
      <c r="B491" s="16"/>
      <c r="C491" s="16"/>
    </row>
    <row r="492" spans="1:3" x14ac:dyDescent="0.25">
      <c r="A492" s="16"/>
      <c r="B492" s="16"/>
      <c r="C492" s="16"/>
    </row>
    <row r="493" spans="1:3" x14ac:dyDescent="0.25">
      <c r="A493" s="16"/>
      <c r="B493" s="16"/>
      <c r="C493" s="16"/>
    </row>
    <row r="494" spans="1:3" x14ac:dyDescent="0.25">
      <c r="A494" s="16"/>
      <c r="B494" s="16"/>
      <c r="C494" s="16"/>
    </row>
    <row r="495" spans="1:3" x14ac:dyDescent="0.25">
      <c r="A495" s="16"/>
      <c r="B495" s="16"/>
      <c r="C495" s="16"/>
    </row>
    <row r="496" spans="1:3" x14ac:dyDescent="0.25">
      <c r="A496" s="16"/>
      <c r="B496" s="16"/>
      <c r="C496" s="16"/>
    </row>
    <row r="497" spans="1:3" x14ac:dyDescent="0.25">
      <c r="A497" s="16"/>
      <c r="B497" s="16"/>
      <c r="C497" s="16"/>
    </row>
    <row r="498" spans="1:3" x14ac:dyDescent="0.25">
      <c r="A498" s="16"/>
      <c r="B498" s="16"/>
      <c r="C498" s="16"/>
    </row>
    <row r="499" spans="1:3" x14ac:dyDescent="0.25">
      <c r="A499" s="16"/>
      <c r="B499" s="16"/>
      <c r="C499" s="16"/>
    </row>
    <row r="500" spans="1:3" x14ac:dyDescent="0.25">
      <c r="A500" s="16"/>
      <c r="B500" s="16"/>
      <c r="C500" s="16"/>
    </row>
    <row r="501" spans="1:3" x14ac:dyDescent="0.25">
      <c r="A501" s="16"/>
      <c r="B501" s="16"/>
      <c r="C501" s="16"/>
    </row>
    <row r="502" spans="1:3" x14ac:dyDescent="0.25">
      <c r="A502" s="16"/>
      <c r="B502" s="16"/>
      <c r="C502" s="16"/>
    </row>
    <row r="503" spans="1:3" x14ac:dyDescent="0.25">
      <c r="A503" s="16"/>
      <c r="B503" s="16"/>
      <c r="C503" s="16"/>
    </row>
    <row r="504" spans="1:3" x14ac:dyDescent="0.25">
      <c r="A504" s="16"/>
      <c r="B504" s="16"/>
      <c r="C504" s="16"/>
    </row>
    <row r="505" spans="1:3" x14ac:dyDescent="0.25">
      <c r="A505" s="16"/>
      <c r="B505" s="16"/>
      <c r="C505" s="16"/>
    </row>
    <row r="506" spans="1:3" x14ac:dyDescent="0.25">
      <c r="A506" s="16"/>
      <c r="B506" s="16"/>
      <c r="C506" s="16"/>
    </row>
    <row r="507" spans="1:3" x14ac:dyDescent="0.25">
      <c r="A507" s="16"/>
      <c r="B507" s="16"/>
      <c r="C507" s="16"/>
    </row>
    <row r="508" spans="1:3" x14ac:dyDescent="0.25">
      <c r="A508" s="16"/>
      <c r="B508" s="16"/>
      <c r="C508" s="16"/>
    </row>
    <row r="509" spans="1:3" x14ac:dyDescent="0.25">
      <c r="A509" s="16"/>
      <c r="B509" s="16"/>
      <c r="C509" s="16"/>
    </row>
    <row r="510" spans="1:3" x14ac:dyDescent="0.25">
      <c r="A510" s="16"/>
      <c r="B510" s="16"/>
      <c r="C510" s="16"/>
    </row>
    <row r="511" spans="1:3" x14ac:dyDescent="0.25">
      <c r="A511" s="16"/>
      <c r="B511" s="16"/>
      <c r="C511" s="16"/>
    </row>
    <row r="512" spans="1:3" x14ac:dyDescent="0.25">
      <c r="A512" s="16"/>
      <c r="B512" s="16"/>
      <c r="C512" s="16"/>
    </row>
    <row r="513" spans="1:3" x14ac:dyDescent="0.25">
      <c r="A513" s="16"/>
      <c r="B513" s="16"/>
      <c r="C513" s="16"/>
    </row>
    <row r="514" spans="1:3" x14ac:dyDescent="0.25">
      <c r="A514" s="16"/>
      <c r="B514" s="16"/>
      <c r="C514" s="16"/>
    </row>
    <row r="515" spans="1:3" x14ac:dyDescent="0.25">
      <c r="A515" s="16"/>
      <c r="B515" s="16"/>
      <c r="C515" s="16"/>
    </row>
    <row r="516" spans="1:3" x14ac:dyDescent="0.25">
      <c r="A516" s="16"/>
      <c r="B516" s="16"/>
      <c r="C516" s="16"/>
    </row>
    <row r="517" spans="1:3" x14ac:dyDescent="0.25">
      <c r="A517" s="16"/>
      <c r="B517" s="16"/>
      <c r="C517" s="16"/>
    </row>
    <row r="518" spans="1:3" x14ac:dyDescent="0.25">
      <c r="A518" s="16"/>
      <c r="B518" s="16"/>
      <c r="C518" s="16"/>
    </row>
    <row r="519" spans="1:3" x14ac:dyDescent="0.25">
      <c r="A519" s="16"/>
      <c r="B519" s="16"/>
      <c r="C519" s="16"/>
    </row>
    <row r="520" spans="1:3" x14ac:dyDescent="0.25">
      <c r="A520" s="16"/>
      <c r="B520" s="16"/>
      <c r="C520" s="16"/>
    </row>
    <row r="521" spans="1:3" x14ac:dyDescent="0.25">
      <c r="A521" s="16"/>
      <c r="B521" s="16"/>
      <c r="C521" s="16"/>
    </row>
    <row r="522" spans="1:3" x14ac:dyDescent="0.25">
      <c r="A522" s="16"/>
      <c r="B522" s="16"/>
      <c r="C522" s="16"/>
    </row>
    <row r="523" spans="1:3" x14ac:dyDescent="0.25">
      <c r="A523" s="16"/>
      <c r="B523" s="16"/>
      <c r="C523" s="16"/>
    </row>
    <row r="524" spans="1:3" x14ac:dyDescent="0.25">
      <c r="A524" s="16"/>
      <c r="B524" s="16"/>
      <c r="C524" s="16"/>
    </row>
    <row r="525" spans="1:3" x14ac:dyDescent="0.25">
      <c r="A525" s="16"/>
      <c r="B525" s="16"/>
      <c r="C525" s="16"/>
    </row>
    <row r="526" spans="1:3" x14ac:dyDescent="0.25">
      <c r="A526" s="16"/>
      <c r="B526" s="16"/>
      <c r="C526" s="16"/>
    </row>
    <row r="527" spans="1:3" x14ac:dyDescent="0.25">
      <c r="A527" s="16"/>
      <c r="B527" s="16"/>
      <c r="C527" s="16"/>
    </row>
    <row r="528" spans="1:3" x14ac:dyDescent="0.25">
      <c r="A528" s="16"/>
      <c r="B528" s="16"/>
      <c r="C528" s="16"/>
    </row>
    <row r="529" spans="1:3" x14ac:dyDescent="0.25">
      <c r="A529" s="16"/>
      <c r="B529" s="16"/>
      <c r="C529" s="16"/>
    </row>
    <row r="530" spans="1:3" x14ac:dyDescent="0.25">
      <c r="A530" s="16"/>
      <c r="B530" s="16"/>
      <c r="C530" s="16"/>
    </row>
    <row r="531" spans="1:3" x14ac:dyDescent="0.25">
      <c r="A531" s="16"/>
      <c r="B531" s="16"/>
      <c r="C531" s="16"/>
    </row>
    <row r="532" spans="1:3" x14ac:dyDescent="0.25">
      <c r="A532" s="16"/>
      <c r="B532" s="16"/>
      <c r="C532" s="16"/>
    </row>
    <row r="533" spans="1:3" x14ac:dyDescent="0.25">
      <c r="A533" s="16"/>
      <c r="B533" s="16"/>
      <c r="C533" s="16"/>
    </row>
    <row r="534" spans="1:3" x14ac:dyDescent="0.25">
      <c r="A534" s="16"/>
      <c r="B534" s="16"/>
      <c r="C534" s="16"/>
    </row>
    <row r="535" spans="1:3" x14ac:dyDescent="0.25">
      <c r="A535" s="16"/>
      <c r="B535" s="16"/>
      <c r="C535" s="16"/>
    </row>
    <row r="536" spans="1:3" x14ac:dyDescent="0.25">
      <c r="A536" s="16"/>
      <c r="B536" s="16"/>
      <c r="C536" s="16"/>
    </row>
    <row r="537" spans="1:3" x14ac:dyDescent="0.25">
      <c r="A537" s="16"/>
      <c r="B537" s="16"/>
      <c r="C537" s="16"/>
    </row>
    <row r="538" spans="1:3" x14ac:dyDescent="0.25">
      <c r="A538" s="16"/>
      <c r="B538" s="16"/>
      <c r="C538" s="16"/>
    </row>
    <row r="539" spans="1:3" x14ac:dyDescent="0.25">
      <c r="A539" s="16"/>
      <c r="B539" s="16"/>
      <c r="C539" s="16"/>
    </row>
    <row r="540" spans="1:3" x14ac:dyDescent="0.25">
      <c r="A540" s="16"/>
      <c r="B540" s="16"/>
      <c r="C540" s="16"/>
    </row>
    <row r="541" spans="1:3" x14ac:dyDescent="0.25">
      <c r="A541" s="16"/>
      <c r="B541" s="16"/>
      <c r="C541" s="16"/>
    </row>
    <row r="542" spans="1:3" x14ac:dyDescent="0.25">
      <c r="A542" s="16"/>
      <c r="B542" s="16"/>
      <c r="C542" s="16"/>
    </row>
    <row r="543" spans="1:3" x14ac:dyDescent="0.25">
      <c r="A543" s="16"/>
      <c r="B543" s="16"/>
      <c r="C543" s="16"/>
    </row>
    <row r="544" spans="1:3" x14ac:dyDescent="0.25">
      <c r="A544" s="16"/>
      <c r="B544" s="16"/>
      <c r="C544" s="16"/>
    </row>
    <row r="545" spans="1:3" x14ac:dyDescent="0.25">
      <c r="A545" s="16"/>
      <c r="B545" s="16"/>
      <c r="C545" s="16"/>
    </row>
    <row r="546" spans="1:3" x14ac:dyDescent="0.25">
      <c r="A546" s="16"/>
      <c r="B546" s="16"/>
      <c r="C546" s="16"/>
    </row>
    <row r="547" spans="1:3" x14ac:dyDescent="0.25">
      <c r="A547" s="16"/>
      <c r="B547" s="16"/>
      <c r="C547" s="16"/>
    </row>
    <row r="548" spans="1:3" x14ac:dyDescent="0.25">
      <c r="A548" s="16"/>
      <c r="B548" s="16"/>
      <c r="C548" s="16"/>
    </row>
    <row r="549" spans="1:3" x14ac:dyDescent="0.25">
      <c r="A549" s="16"/>
      <c r="B549" s="16"/>
      <c r="C549" s="16"/>
    </row>
    <row r="550" spans="1:3" x14ac:dyDescent="0.25">
      <c r="A550" s="16"/>
      <c r="B550" s="16"/>
      <c r="C550" s="16"/>
    </row>
    <row r="551" spans="1:3" x14ac:dyDescent="0.25">
      <c r="A551" s="16"/>
      <c r="B551" s="16"/>
      <c r="C551" s="16"/>
    </row>
    <row r="552" spans="1:3" x14ac:dyDescent="0.25">
      <c r="A552" s="16"/>
      <c r="B552" s="16"/>
      <c r="C552" s="16"/>
    </row>
    <row r="553" spans="1:3" x14ac:dyDescent="0.25">
      <c r="A553" s="16"/>
      <c r="B553" s="16"/>
      <c r="C553" s="16"/>
    </row>
    <row r="554" spans="1:3" x14ac:dyDescent="0.25">
      <c r="A554" s="16"/>
      <c r="B554" s="16"/>
      <c r="C554" s="16"/>
    </row>
    <row r="555" spans="1:3" x14ac:dyDescent="0.25">
      <c r="A555" s="16"/>
      <c r="B555" s="16"/>
      <c r="C555" s="16"/>
    </row>
    <row r="556" spans="1:3" x14ac:dyDescent="0.25">
      <c r="A556" s="16"/>
      <c r="B556" s="16"/>
      <c r="C556" s="16"/>
    </row>
    <row r="557" spans="1:3" x14ac:dyDescent="0.25">
      <c r="A557" s="16"/>
      <c r="B557" s="16"/>
      <c r="C557" s="16"/>
    </row>
    <row r="558" spans="1:3" x14ac:dyDescent="0.25">
      <c r="A558" s="16"/>
      <c r="B558" s="16"/>
      <c r="C558" s="16"/>
    </row>
    <row r="559" spans="1:3" x14ac:dyDescent="0.25">
      <c r="A559" s="16"/>
      <c r="B559" s="16"/>
      <c r="C559" s="16"/>
    </row>
    <row r="560" spans="1:3" x14ac:dyDescent="0.25">
      <c r="A560" s="16"/>
      <c r="B560" s="16"/>
      <c r="C560" s="16"/>
    </row>
    <row r="561" spans="1:3" x14ac:dyDescent="0.25">
      <c r="A561" s="16"/>
      <c r="B561" s="16"/>
      <c r="C561" s="16"/>
    </row>
    <row r="562" spans="1:3" x14ac:dyDescent="0.25">
      <c r="A562" s="16"/>
      <c r="B562" s="16"/>
      <c r="C562" s="16"/>
    </row>
    <row r="563" spans="1:3" x14ac:dyDescent="0.25">
      <c r="A563" s="16"/>
      <c r="B563" s="16"/>
      <c r="C563" s="16"/>
    </row>
    <row r="564" spans="1:3" x14ac:dyDescent="0.25">
      <c r="A564" s="16"/>
      <c r="B564" s="16"/>
      <c r="C564" s="16"/>
    </row>
    <row r="565" spans="1:3" x14ac:dyDescent="0.25">
      <c r="A565" s="16"/>
      <c r="B565" s="16"/>
      <c r="C565" s="16"/>
    </row>
    <row r="566" spans="1:3" x14ac:dyDescent="0.25">
      <c r="A566" s="16"/>
      <c r="B566" s="16"/>
      <c r="C566" s="16"/>
    </row>
    <row r="567" spans="1:3" x14ac:dyDescent="0.25">
      <c r="A567" s="16"/>
      <c r="B567" s="16"/>
      <c r="C567" s="16"/>
    </row>
    <row r="568" spans="1:3" x14ac:dyDescent="0.25">
      <c r="A568" s="16"/>
      <c r="B568" s="16"/>
      <c r="C568" s="16"/>
    </row>
    <row r="569" spans="1:3" x14ac:dyDescent="0.25">
      <c r="A569" s="16"/>
      <c r="B569" s="16"/>
      <c r="C569" s="16"/>
    </row>
    <row r="570" spans="1:3" x14ac:dyDescent="0.25">
      <c r="A570" s="16"/>
      <c r="B570" s="16"/>
      <c r="C570" s="16"/>
    </row>
    <row r="571" spans="1:3" x14ac:dyDescent="0.25">
      <c r="A571" s="16"/>
      <c r="B571" s="16"/>
      <c r="C571" s="16"/>
    </row>
    <row r="572" spans="1:3" x14ac:dyDescent="0.25">
      <c r="A572" s="16"/>
      <c r="B572" s="16"/>
      <c r="C572" s="16"/>
    </row>
    <row r="573" spans="1:3" x14ac:dyDescent="0.25">
      <c r="A573" s="16"/>
      <c r="B573" s="16"/>
      <c r="C573" s="16"/>
    </row>
    <row r="574" spans="1:3" x14ac:dyDescent="0.25">
      <c r="A574" s="16"/>
      <c r="B574" s="16"/>
      <c r="C574" s="16"/>
    </row>
    <row r="575" spans="1:3" x14ac:dyDescent="0.25">
      <c r="A575" s="16"/>
      <c r="B575" s="16"/>
      <c r="C575" s="16"/>
    </row>
    <row r="576" spans="1:3" x14ac:dyDescent="0.25">
      <c r="A576" s="16"/>
      <c r="B576" s="16"/>
      <c r="C576" s="16"/>
    </row>
    <row r="577" spans="1:3" x14ac:dyDescent="0.25">
      <c r="A577" s="16"/>
      <c r="B577" s="16"/>
      <c r="C577" s="16"/>
    </row>
    <row r="578" spans="1:3" x14ac:dyDescent="0.25">
      <c r="A578" s="16"/>
      <c r="B578" s="16"/>
      <c r="C578" s="16"/>
    </row>
    <row r="579" spans="1:3" x14ac:dyDescent="0.25">
      <c r="A579" s="16"/>
      <c r="B579" s="16"/>
      <c r="C579" s="16"/>
    </row>
    <row r="580" spans="1:3" x14ac:dyDescent="0.25">
      <c r="A580" s="16"/>
      <c r="B580" s="16"/>
      <c r="C580" s="16"/>
    </row>
    <row r="581" spans="1:3" x14ac:dyDescent="0.25">
      <c r="A581" s="16"/>
      <c r="B581" s="16"/>
      <c r="C581" s="16"/>
    </row>
    <row r="582" spans="1:3" x14ac:dyDescent="0.25">
      <c r="A582" s="16"/>
      <c r="B582" s="16"/>
      <c r="C582" s="16"/>
    </row>
    <row r="583" spans="1:3" x14ac:dyDescent="0.25">
      <c r="A583" s="16"/>
      <c r="B583" s="16"/>
      <c r="C583" s="16"/>
    </row>
    <row r="584" spans="1:3" x14ac:dyDescent="0.25">
      <c r="A584" s="16"/>
      <c r="B584" s="16"/>
      <c r="C584" s="16"/>
    </row>
    <row r="585" spans="1:3" x14ac:dyDescent="0.25">
      <c r="A585" s="16"/>
      <c r="B585" s="16"/>
      <c r="C585" s="16"/>
    </row>
    <row r="586" spans="1:3" x14ac:dyDescent="0.25">
      <c r="A586" s="16"/>
      <c r="B586" s="16"/>
      <c r="C586" s="16"/>
    </row>
    <row r="587" spans="1:3" x14ac:dyDescent="0.25">
      <c r="A587" s="16"/>
      <c r="B587" s="16"/>
      <c r="C587" s="16"/>
    </row>
    <row r="588" spans="1:3" x14ac:dyDescent="0.25">
      <c r="A588" s="16"/>
      <c r="B588" s="16"/>
      <c r="C588" s="16"/>
    </row>
    <row r="589" spans="1:3" x14ac:dyDescent="0.25">
      <c r="A589" s="16"/>
      <c r="B589" s="16"/>
      <c r="C589" s="16"/>
    </row>
    <row r="590" spans="1:3" x14ac:dyDescent="0.25">
      <c r="A590" s="16"/>
      <c r="B590" s="16"/>
      <c r="C590" s="16"/>
    </row>
    <row r="591" spans="1:3" x14ac:dyDescent="0.25">
      <c r="A591" s="16"/>
      <c r="B591" s="16"/>
      <c r="C591" s="16"/>
    </row>
    <row r="592" spans="1:3" x14ac:dyDescent="0.25">
      <c r="A592" s="16"/>
      <c r="B592" s="16"/>
      <c r="C592" s="16"/>
    </row>
    <row r="593" spans="1:3" x14ac:dyDescent="0.25">
      <c r="A593" s="16"/>
      <c r="B593" s="16"/>
      <c r="C593" s="16"/>
    </row>
    <row r="594" spans="1:3" x14ac:dyDescent="0.25">
      <c r="A594" s="16"/>
      <c r="B594" s="16"/>
      <c r="C594" s="16"/>
    </row>
    <row r="595" spans="1:3" x14ac:dyDescent="0.25">
      <c r="A595" s="16"/>
      <c r="B595" s="16"/>
      <c r="C595" s="16"/>
    </row>
    <row r="596" spans="1:3" x14ac:dyDescent="0.25">
      <c r="A596" s="16"/>
      <c r="B596" s="16"/>
      <c r="C596" s="16"/>
    </row>
    <row r="597" spans="1:3" x14ac:dyDescent="0.25">
      <c r="A597" s="16"/>
      <c r="B597" s="16"/>
      <c r="C597" s="16"/>
    </row>
    <row r="598" spans="1:3" x14ac:dyDescent="0.25">
      <c r="A598" s="16"/>
      <c r="B598" s="16"/>
      <c r="C598" s="16"/>
    </row>
    <row r="599" spans="1:3" x14ac:dyDescent="0.25">
      <c r="A599" s="16"/>
      <c r="B599" s="16"/>
      <c r="C599" s="16"/>
    </row>
    <row r="600" spans="1:3" x14ac:dyDescent="0.25">
      <c r="A600" s="16"/>
      <c r="B600" s="16"/>
      <c r="C600" s="16"/>
    </row>
    <row r="601" spans="1:3" x14ac:dyDescent="0.25">
      <c r="A601" s="16"/>
      <c r="B601" s="16"/>
      <c r="C601" s="16"/>
    </row>
    <row r="602" spans="1:3" x14ac:dyDescent="0.25">
      <c r="A602" s="16"/>
      <c r="B602" s="16"/>
      <c r="C602" s="16"/>
    </row>
    <row r="603" spans="1:3" x14ac:dyDescent="0.25">
      <c r="A603" s="16"/>
      <c r="B603" s="16"/>
      <c r="C603" s="16"/>
    </row>
    <row r="604" spans="1:3" x14ac:dyDescent="0.25">
      <c r="A604" s="16"/>
      <c r="B604" s="16"/>
      <c r="C604" s="16"/>
    </row>
    <row r="605" spans="1:3" x14ac:dyDescent="0.25">
      <c r="A605" s="16"/>
      <c r="B605" s="16"/>
      <c r="C605" s="16"/>
    </row>
    <row r="606" spans="1:3" x14ac:dyDescent="0.25">
      <c r="A606" s="16"/>
      <c r="B606" s="16"/>
      <c r="C606" s="16"/>
    </row>
    <row r="607" spans="1:3" x14ac:dyDescent="0.25">
      <c r="A607" s="16"/>
      <c r="B607" s="16"/>
      <c r="C607" s="16"/>
    </row>
    <row r="608" spans="1:3" x14ac:dyDescent="0.25">
      <c r="A608" s="16"/>
      <c r="B608" s="16"/>
      <c r="C608" s="16"/>
    </row>
    <row r="609" spans="1:3" x14ac:dyDescent="0.25">
      <c r="A609" s="16"/>
      <c r="B609" s="16"/>
      <c r="C609" s="16"/>
    </row>
    <row r="610" spans="1:3" x14ac:dyDescent="0.25">
      <c r="A610" s="16"/>
      <c r="B610" s="16"/>
      <c r="C610" s="16"/>
    </row>
    <row r="611" spans="1:3" x14ac:dyDescent="0.25">
      <c r="A611" s="16"/>
      <c r="B611" s="16"/>
      <c r="C611" s="16"/>
    </row>
    <row r="612" spans="1:3" x14ac:dyDescent="0.25">
      <c r="A612" s="16"/>
      <c r="B612" s="16"/>
      <c r="C612" s="16"/>
    </row>
    <row r="613" spans="1:3" x14ac:dyDescent="0.25">
      <c r="A613" s="16"/>
      <c r="B613" s="16"/>
      <c r="C613" s="16"/>
    </row>
    <row r="614" spans="1:3" x14ac:dyDescent="0.25">
      <c r="A614" s="16"/>
      <c r="B614" s="16"/>
      <c r="C614" s="16"/>
    </row>
    <row r="615" spans="1:3" x14ac:dyDescent="0.25">
      <c r="A615" s="16"/>
      <c r="B615" s="16"/>
      <c r="C615" s="16"/>
    </row>
    <row r="616" spans="1:3" x14ac:dyDescent="0.25">
      <c r="A616" s="16"/>
      <c r="B616" s="16"/>
      <c r="C616" s="16"/>
    </row>
    <row r="617" spans="1:3" x14ac:dyDescent="0.25">
      <c r="A617" s="16"/>
      <c r="B617" s="16"/>
      <c r="C617" s="16"/>
    </row>
    <row r="618" spans="1:3" x14ac:dyDescent="0.25">
      <c r="A618" s="16"/>
      <c r="B618" s="16"/>
      <c r="C618" s="16"/>
    </row>
    <row r="619" spans="1:3" x14ac:dyDescent="0.25">
      <c r="A619" s="16"/>
      <c r="B619" s="16"/>
      <c r="C619" s="16"/>
    </row>
    <row r="620" spans="1:3" x14ac:dyDescent="0.25">
      <c r="A620" s="16"/>
      <c r="B620" s="16"/>
      <c r="C620" s="16"/>
    </row>
    <row r="621" spans="1:3" x14ac:dyDescent="0.25">
      <c r="A621" s="16"/>
      <c r="B621" s="16"/>
      <c r="C621" s="16"/>
    </row>
    <row r="622" spans="1:3" x14ac:dyDescent="0.25">
      <c r="A622" s="16"/>
      <c r="B622" s="16"/>
      <c r="C622" s="16"/>
    </row>
    <row r="623" spans="1:3" x14ac:dyDescent="0.25">
      <c r="A623" s="16"/>
      <c r="B623" s="16"/>
      <c r="C623" s="16"/>
    </row>
    <row r="624" spans="1:3" x14ac:dyDescent="0.25">
      <c r="A624" s="16"/>
      <c r="B624" s="16"/>
      <c r="C624" s="16"/>
    </row>
    <row r="625" spans="1:3" x14ac:dyDescent="0.25">
      <c r="A625" s="16"/>
      <c r="B625" s="16"/>
      <c r="C625" s="16"/>
    </row>
    <row r="626" spans="1:3" x14ac:dyDescent="0.25">
      <c r="A626" s="16"/>
      <c r="B626" s="16"/>
      <c r="C626" s="16"/>
    </row>
    <row r="627" spans="1:3" x14ac:dyDescent="0.25">
      <c r="A627" s="16"/>
      <c r="B627" s="16"/>
      <c r="C627" s="16"/>
    </row>
    <row r="628" spans="1:3" x14ac:dyDescent="0.25">
      <c r="A628" s="16"/>
      <c r="B628" s="16"/>
      <c r="C628" s="16"/>
    </row>
    <row r="629" spans="1:3" x14ac:dyDescent="0.25">
      <c r="A629" s="16"/>
      <c r="B629" s="16"/>
      <c r="C629" s="16"/>
    </row>
    <row r="630" spans="1:3" x14ac:dyDescent="0.25">
      <c r="A630" s="16"/>
      <c r="B630" s="16"/>
      <c r="C630" s="16"/>
    </row>
    <row r="631" spans="1:3" x14ac:dyDescent="0.25">
      <c r="A631" s="16"/>
      <c r="B631" s="16"/>
      <c r="C631" s="16"/>
    </row>
    <row r="632" spans="1:3" x14ac:dyDescent="0.25">
      <c r="A632" s="16"/>
      <c r="B632" s="16"/>
      <c r="C632" s="16"/>
    </row>
    <row r="633" spans="1:3" x14ac:dyDescent="0.25">
      <c r="A633" s="16"/>
      <c r="B633" s="16"/>
      <c r="C633" s="16"/>
    </row>
    <row r="634" spans="1:3" x14ac:dyDescent="0.25">
      <c r="A634" s="16"/>
      <c r="B634" s="16"/>
      <c r="C634" s="16"/>
    </row>
    <row r="635" spans="1:3" x14ac:dyDescent="0.25">
      <c r="A635" s="16"/>
      <c r="B635" s="16"/>
      <c r="C635" s="16"/>
    </row>
    <row r="636" spans="1:3" x14ac:dyDescent="0.25">
      <c r="A636" s="16"/>
      <c r="B636" s="16"/>
      <c r="C636" s="16"/>
    </row>
    <row r="637" spans="1:3" x14ac:dyDescent="0.25">
      <c r="A637" s="16"/>
      <c r="B637" s="16"/>
      <c r="C637" s="16"/>
    </row>
    <row r="638" spans="1:3" x14ac:dyDescent="0.25">
      <c r="A638" s="16"/>
      <c r="B638" s="16"/>
      <c r="C638" s="16"/>
    </row>
    <row r="639" spans="1:3" x14ac:dyDescent="0.25">
      <c r="A639" s="16"/>
      <c r="B639" s="16"/>
      <c r="C639" s="16"/>
    </row>
    <row r="640" spans="1:3" x14ac:dyDescent="0.25">
      <c r="A640" s="16"/>
      <c r="B640" s="16"/>
      <c r="C640" s="16"/>
    </row>
    <row r="641" spans="1:3" x14ac:dyDescent="0.25">
      <c r="A641" s="16"/>
      <c r="B641" s="16"/>
      <c r="C641" s="16"/>
    </row>
    <row r="642" spans="1:3" x14ac:dyDescent="0.25">
      <c r="A642" s="16"/>
      <c r="B642" s="16"/>
      <c r="C642" s="16"/>
    </row>
    <row r="643" spans="1:3" x14ac:dyDescent="0.25">
      <c r="A643" s="16"/>
      <c r="B643" s="16"/>
      <c r="C643" s="16"/>
    </row>
    <row r="644" spans="1:3" x14ac:dyDescent="0.25">
      <c r="A644" s="16"/>
      <c r="B644" s="16"/>
      <c r="C644" s="16"/>
    </row>
    <row r="645" spans="1:3" x14ac:dyDescent="0.25">
      <c r="A645" s="16"/>
      <c r="B645" s="16"/>
      <c r="C645" s="16"/>
    </row>
    <row r="646" spans="1:3" x14ac:dyDescent="0.25">
      <c r="A646" s="16"/>
      <c r="B646" s="16"/>
      <c r="C646" s="16"/>
    </row>
    <row r="647" spans="1:3" x14ac:dyDescent="0.25">
      <c r="A647" s="16"/>
      <c r="B647" s="16"/>
      <c r="C647" s="16"/>
    </row>
    <row r="648" spans="1:3" x14ac:dyDescent="0.25">
      <c r="A648" s="16"/>
      <c r="B648" s="16"/>
      <c r="C648" s="16"/>
    </row>
    <row r="649" spans="1:3" x14ac:dyDescent="0.25">
      <c r="A649" s="16"/>
      <c r="B649" s="16"/>
      <c r="C649" s="16"/>
    </row>
    <row r="650" spans="1:3" x14ac:dyDescent="0.25">
      <c r="A650" s="16"/>
      <c r="B650" s="16"/>
      <c r="C650" s="16"/>
    </row>
    <row r="651" spans="1:3" x14ac:dyDescent="0.25">
      <c r="A651" s="16"/>
      <c r="B651" s="16"/>
      <c r="C651" s="16"/>
    </row>
    <row r="652" spans="1:3" x14ac:dyDescent="0.25">
      <c r="A652" s="16"/>
      <c r="B652" s="16"/>
      <c r="C652" s="16"/>
    </row>
    <row r="653" spans="1:3" x14ac:dyDescent="0.25">
      <c r="A653" s="16"/>
      <c r="B653" s="16"/>
      <c r="C653" s="16"/>
    </row>
    <row r="654" spans="1:3" x14ac:dyDescent="0.25">
      <c r="A654" s="16"/>
      <c r="B654" s="16"/>
      <c r="C654" s="16"/>
    </row>
    <row r="655" spans="1:3" x14ac:dyDescent="0.25">
      <c r="A655" s="16"/>
      <c r="B655" s="16"/>
      <c r="C655" s="16"/>
    </row>
    <row r="656" spans="1:3" x14ac:dyDescent="0.25">
      <c r="A656" s="16"/>
      <c r="B656" s="16"/>
      <c r="C656" s="16"/>
    </row>
    <row r="657" spans="1:3" x14ac:dyDescent="0.25">
      <c r="A657" s="16"/>
      <c r="B657" s="16"/>
      <c r="C657" s="16"/>
    </row>
    <row r="658" spans="1:3" x14ac:dyDescent="0.25">
      <c r="A658" s="16"/>
      <c r="B658" s="16"/>
      <c r="C658" s="16"/>
    </row>
    <row r="659" spans="1:3" x14ac:dyDescent="0.25">
      <c r="A659" s="16"/>
      <c r="B659" s="16"/>
      <c r="C659" s="16"/>
    </row>
    <row r="660" spans="1:3" x14ac:dyDescent="0.25">
      <c r="A660" s="16"/>
      <c r="B660" s="16"/>
      <c r="C660" s="16"/>
    </row>
    <row r="661" spans="1:3" x14ac:dyDescent="0.25">
      <c r="A661" s="16"/>
      <c r="B661" s="16"/>
      <c r="C661" s="16"/>
    </row>
    <row r="662" spans="1:3" x14ac:dyDescent="0.25">
      <c r="A662" s="16"/>
      <c r="B662" s="16"/>
      <c r="C662" s="16"/>
    </row>
    <row r="663" spans="1:3" x14ac:dyDescent="0.25">
      <c r="A663" s="16"/>
      <c r="B663" s="16"/>
      <c r="C663" s="16"/>
    </row>
    <row r="664" spans="1:3" x14ac:dyDescent="0.25">
      <c r="A664" s="16"/>
      <c r="B664" s="16"/>
      <c r="C664" s="16"/>
    </row>
    <row r="665" spans="1:3" x14ac:dyDescent="0.25">
      <c r="A665" s="16"/>
      <c r="B665" s="16"/>
      <c r="C665" s="16"/>
    </row>
    <row r="666" spans="1:3" x14ac:dyDescent="0.25">
      <c r="A666" s="16"/>
      <c r="B666" s="16"/>
      <c r="C666" s="16"/>
    </row>
    <row r="667" spans="1:3" x14ac:dyDescent="0.25">
      <c r="A667" s="16"/>
      <c r="B667" s="16"/>
      <c r="C667" s="16"/>
    </row>
    <row r="668" spans="1:3" x14ac:dyDescent="0.25">
      <c r="A668" s="16"/>
      <c r="B668" s="16"/>
      <c r="C668" s="16"/>
    </row>
    <row r="669" spans="1:3" x14ac:dyDescent="0.25">
      <c r="A669" s="16"/>
      <c r="B669" s="16"/>
      <c r="C669" s="16"/>
    </row>
    <row r="670" spans="1:3" x14ac:dyDescent="0.25">
      <c r="A670" s="16"/>
      <c r="B670" s="16"/>
      <c r="C670" s="16"/>
    </row>
    <row r="671" spans="1:3" x14ac:dyDescent="0.25">
      <c r="A671" s="16"/>
      <c r="B671" s="16"/>
      <c r="C671" s="16"/>
    </row>
    <row r="672" spans="1:3" x14ac:dyDescent="0.25">
      <c r="A672" s="16"/>
      <c r="B672" s="16"/>
      <c r="C672" s="16"/>
    </row>
    <row r="673" spans="1:3" x14ac:dyDescent="0.25">
      <c r="A673" s="16"/>
      <c r="B673" s="16"/>
      <c r="C673" s="16"/>
    </row>
    <row r="674" spans="1:3" x14ac:dyDescent="0.25">
      <c r="A674" s="16"/>
      <c r="B674" s="16"/>
      <c r="C674" s="16"/>
    </row>
    <row r="675" spans="1:3" x14ac:dyDescent="0.25">
      <c r="A675" s="16"/>
      <c r="B675" s="16"/>
      <c r="C675" s="16"/>
    </row>
    <row r="676" spans="1:3" x14ac:dyDescent="0.25">
      <c r="A676" s="16"/>
      <c r="B676" s="16"/>
      <c r="C676" s="16"/>
    </row>
    <row r="677" spans="1:3" x14ac:dyDescent="0.25">
      <c r="A677" s="16"/>
      <c r="B677" s="16"/>
      <c r="C677" s="16"/>
    </row>
    <row r="678" spans="1:3" x14ac:dyDescent="0.25">
      <c r="A678" s="16"/>
      <c r="B678" s="16"/>
      <c r="C678" s="16"/>
    </row>
    <row r="679" spans="1:3" x14ac:dyDescent="0.25">
      <c r="A679" s="16"/>
      <c r="B679" s="16"/>
      <c r="C679" s="16"/>
    </row>
    <row r="680" spans="1:3" x14ac:dyDescent="0.25">
      <c r="A680" s="16"/>
      <c r="B680" s="16"/>
      <c r="C680" s="16"/>
    </row>
    <row r="681" spans="1:3" x14ac:dyDescent="0.25">
      <c r="A681" s="16"/>
      <c r="B681" s="16"/>
      <c r="C681" s="16"/>
    </row>
    <row r="682" spans="1:3" x14ac:dyDescent="0.25">
      <c r="A682" s="16"/>
      <c r="B682" s="16"/>
      <c r="C682" s="16"/>
    </row>
    <row r="683" spans="1:3" x14ac:dyDescent="0.25">
      <c r="A683" s="16"/>
      <c r="B683" s="16"/>
      <c r="C683" s="16"/>
    </row>
    <row r="684" spans="1:3" x14ac:dyDescent="0.25">
      <c r="A684" s="16"/>
      <c r="B684" s="16"/>
      <c r="C684" s="16"/>
    </row>
    <row r="685" spans="1:3" x14ac:dyDescent="0.25">
      <c r="A685" s="16"/>
      <c r="B685" s="16"/>
      <c r="C685" s="16"/>
    </row>
    <row r="686" spans="1:3" x14ac:dyDescent="0.25">
      <c r="A686" s="16"/>
      <c r="B686" s="16"/>
      <c r="C686" s="16"/>
    </row>
    <row r="687" spans="1:3" x14ac:dyDescent="0.25">
      <c r="A687" s="16"/>
      <c r="B687" s="16"/>
      <c r="C687" s="16"/>
    </row>
    <row r="688" spans="1:3" x14ac:dyDescent="0.25">
      <c r="A688" s="16"/>
      <c r="B688" s="16"/>
      <c r="C688" s="16"/>
    </row>
    <row r="689" spans="1:3" x14ac:dyDescent="0.25">
      <c r="A689" s="16"/>
      <c r="B689" s="16"/>
      <c r="C689" s="16"/>
    </row>
    <row r="690" spans="1:3" x14ac:dyDescent="0.25">
      <c r="A690" s="16"/>
      <c r="B690" s="16"/>
      <c r="C690" s="16"/>
    </row>
    <row r="691" spans="1:3" x14ac:dyDescent="0.25">
      <c r="A691" s="16"/>
      <c r="B691" s="16"/>
      <c r="C691" s="16"/>
    </row>
    <row r="692" spans="1:3" x14ac:dyDescent="0.25">
      <c r="A692" s="16"/>
      <c r="B692" s="16"/>
      <c r="C692" s="16"/>
    </row>
    <row r="693" spans="1:3" x14ac:dyDescent="0.25">
      <c r="A693" s="16"/>
      <c r="B693" s="16"/>
      <c r="C693" s="16"/>
    </row>
    <row r="694" spans="1:3" x14ac:dyDescent="0.25">
      <c r="A694" s="16"/>
      <c r="B694" s="16"/>
      <c r="C694" s="16"/>
    </row>
    <row r="695" spans="1:3" x14ac:dyDescent="0.25">
      <c r="A695" s="16"/>
      <c r="B695" s="16"/>
      <c r="C695" s="16"/>
    </row>
    <row r="696" spans="1:3" x14ac:dyDescent="0.25">
      <c r="A696" s="16"/>
      <c r="B696" s="16"/>
      <c r="C696" s="16"/>
    </row>
    <row r="697" spans="1:3" x14ac:dyDescent="0.25">
      <c r="A697" s="16"/>
      <c r="B697" s="16"/>
      <c r="C697" s="16"/>
    </row>
    <row r="698" spans="1:3" x14ac:dyDescent="0.25">
      <c r="A698" s="16"/>
      <c r="B698" s="16"/>
      <c r="C698" s="16"/>
    </row>
    <row r="699" spans="1:3" x14ac:dyDescent="0.25">
      <c r="A699" s="16"/>
      <c r="B699" s="16"/>
      <c r="C699" s="16"/>
    </row>
    <row r="700" spans="1:3" x14ac:dyDescent="0.25">
      <c r="A700" s="16"/>
      <c r="B700" s="16"/>
      <c r="C700" s="16"/>
    </row>
    <row r="701" spans="1:3" x14ac:dyDescent="0.25">
      <c r="A701" s="16"/>
      <c r="B701" s="16"/>
      <c r="C701" s="16"/>
    </row>
    <row r="702" spans="1:3" x14ac:dyDescent="0.25">
      <c r="A702" s="16"/>
      <c r="B702" s="16"/>
      <c r="C702" s="16"/>
    </row>
    <row r="703" spans="1:3" x14ac:dyDescent="0.25">
      <c r="A703" s="16"/>
      <c r="B703" s="16"/>
      <c r="C703" s="16"/>
    </row>
    <row r="704" spans="1:3" x14ac:dyDescent="0.25">
      <c r="A704" s="16"/>
      <c r="B704" s="16"/>
      <c r="C704" s="16"/>
    </row>
    <row r="705" spans="1:3" x14ac:dyDescent="0.25">
      <c r="A705" s="16"/>
      <c r="B705" s="16"/>
      <c r="C705" s="16"/>
    </row>
    <row r="706" spans="1:3" x14ac:dyDescent="0.25">
      <c r="A706" s="16"/>
      <c r="B706" s="16"/>
      <c r="C706" s="16"/>
    </row>
    <row r="707" spans="1:3" x14ac:dyDescent="0.25">
      <c r="A707" s="16"/>
      <c r="B707" s="16"/>
      <c r="C707" s="16"/>
    </row>
    <row r="708" spans="1:3" x14ac:dyDescent="0.25">
      <c r="A708" s="16"/>
      <c r="B708" s="16"/>
      <c r="C708" s="16"/>
    </row>
    <row r="709" spans="1:3" x14ac:dyDescent="0.25">
      <c r="A709" s="16"/>
      <c r="B709" s="16"/>
      <c r="C709" s="16"/>
    </row>
    <row r="710" spans="1:3" x14ac:dyDescent="0.25">
      <c r="A710" s="16"/>
      <c r="B710" s="16"/>
      <c r="C710" s="16"/>
    </row>
    <row r="711" spans="1:3" x14ac:dyDescent="0.25">
      <c r="A711" s="16"/>
      <c r="B711" s="16"/>
      <c r="C711" s="16"/>
    </row>
    <row r="712" spans="1:3" x14ac:dyDescent="0.25">
      <c r="A712" s="16"/>
      <c r="B712" s="16"/>
      <c r="C712" s="16"/>
    </row>
    <row r="713" spans="1:3" x14ac:dyDescent="0.25">
      <c r="A713" s="16"/>
      <c r="B713" s="16"/>
      <c r="C713" s="16"/>
    </row>
    <row r="714" spans="1:3" x14ac:dyDescent="0.25">
      <c r="A714" s="16"/>
      <c r="B714" s="16"/>
      <c r="C714" s="16"/>
    </row>
    <row r="715" spans="1:3" x14ac:dyDescent="0.25">
      <c r="A715" s="16"/>
      <c r="B715" s="16"/>
      <c r="C715" s="16"/>
    </row>
    <row r="716" spans="1:3" x14ac:dyDescent="0.25">
      <c r="A716" s="16"/>
      <c r="B716" s="16"/>
      <c r="C716" s="16"/>
    </row>
    <row r="717" spans="1:3" x14ac:dyDescent="0.25">
      <c r="A717" s="16"/>
      <c r="B717" s="16"/>
      <c r="C717" s="16"/>
    </row>
    <row r="718" spans="1:3" x14ac:dyDescent="0.25">
      <c r="A718" s="16"/>
      <c r="B718" s="16"/>
      <c r="C718" s="16"/>
    </row>
    <row r="719" spans="1:3" x14ac:dyDescent="0.25">
      <c r="A719" s="16"/>
      <c r="B719" s="16"/>
      <c r="C719" s="16"/>
    </row>
    <row r="720" spans="1:3" x14ac:dyDescent="0.25">
      <c r="A720" s="16"/>
      <c r="B720" s="16"/>
      <c r="C720" s="16"/>
    </row>
    <row r="721" spans="1:3" x14ac:dyDescent="0.25">
      <c r="A721" s="16"/>
      <c r="B721" s="16"/>
      <c r="C721" s="16"/>
    </row>
    <row r="722" spans="1:3" x14ac:dyDescent="0.25">
      <c r="A722" s="16"/>
      <c r="B722" s="16"/>
      <c r="C722" s="16"/>
    </row>
    <row r="723" spans="1:3" x14ac:dyDescent="0.25">
      <c r="A723" s="16"/>
      <c r="B723" s="16"/>
      <c r="C723" s="16"/>
    </row>
    <row r="724" spans="1:3" x14ac:dyDescent="0.25">
      <c r="A724" s="16"/>
      <c r="B724" s="16"/>
      <c r="C724" s="16"/>
    </row>
    <row r="725" spans="1:3" x14ac:dyDescent="0.25">
      <c r="A725" s="16"/>
      <c r="B725" s="16"/>
      <c r="C725" s="16"/>
    </row>
    <row r="726" spans="1:3" x14ac:dyDescent="0.25">
      <c r="A726" s="16"/>
      <c r="B726" s="16"/>
      <c r="C726" s="16"/>
    </row>
    <row r="727" spans="1:3" x14ac:dyDescent="0.25">
      <c r="A727" s="16"/>
      <c r="B727" s="16"/>
      <c r="C727" s="16"/>
    </row>
    <row r="728" spans="1:3" x14ac:dyDescent="0.25">
      <c r="A728" s="16"/>
      <c r="B728" s="16"/>
      <c r="C728" s="16"/>
    </row>
    <row r="729" spans="1:3" x14ac:dyDescent="0.25">
      <c r="A729" s="16"/>
      <c r="B729" s="16"/>
      <c r="C729" s="16"/>
    </row>
    <row r="730" spans="1:3" x14ac:dyDescent="0.25">
      <c r="A730" s="16"/>
      <c r="B730" s="16"/>
      <c r="C730" s="16"/>
    </row>
    <row r="731" spans="1:3" x14ac:dyDescent="0.25">
      <c r="A731" s="16"/>
      <c r="B731" s="16"/>
      <c r="C731" s="16"/>
    </row>
    <row r="732" spans="1:3" x14ac:dyDescent="0.25">
      <c r="A732" s="16"/>
      <c r="B732" s="16"/>
      <c r="C732" s="16"/>
    </row>
    <row r="733" spans="1:3" x14ac:dyDescent="0.25">
      <c r="A733" s="16"/>
      <c r="B733" s="16"/>
      <c r="C733" s="16"/>
    </row>
    <row r="734" spans="1:3" x14ac:dyDescent="0.25">
      <c r="A734" s="16"/>
      <c r="B734" s="16"/>
      <c r="C734" s="16"/>
    </row>
    <row r="735" spans="1:3" x14ac:dyDescent="0.25">
      <c r="A735" s="16"/>
      <c r="B735" s="16"/>
      <c r="C735" s="16"/>
    </row>
    <row r="736" spans="1:3" x14ac:dyDescent="0.25">
      <c r="A736" s="16"/>
      <c r="B736" s="16"/>
      <c r="C736" s="16"/>
    </row>
    <row r="737" spans="1:3" x14ac:dyDescent="0.25">
      <c r="A737" s="16"/>
      <c r="B737" s="16"/>
      <c r="C737" s="16"/>
    </row>
    <row r="738" spans="1:3" x14ac:dyDescent="0.25">
      <c r="A738" s="16"/>
      <c r="B738" s="16"/>
      <c r="C738" s="16"/>
    </row>
    <row r="739" spans="1:3" x14ac:dyDescent="0.25">
      <c r="A739" s="16"/>
      <c r="B739" s="16"/>
      <c r="C739" s="16"/>
    </row>
    <row r="740" spans="1:3" x14ac:dyDescent="0.25">
      <c r="A740" s="16"/>
      <c r="B740" s="16"/>
      <c r="C740" s="16"/>
    </row>
    <row r="741" spans="1:3" x14ac:dyDescent="0.25">
      <c r="A741" s="16"/>
      <c r="B741" s="16"/>
      <c r="C741" s="16"/>
    </row>
    <row r="742" spans="1:3" x14ac:dyDescent="0.25">
      <c r="A742" s="16"/>
      <c r="B742" s="16"/>
      <c r="C742" s="16"/>
    </row>
    <row r="743" spans="1:3" x14ac:dyDescent="0.25">
      <c r="A743" s="16"/>
      <c r="B743" s="16"/>
      <c r="C743" s="16"/>
    </row>
    <row r="744" spans="1:3" x14ac:dyDescent="0.25">
      <c r="A744" s="16"/>
      <c r="B744" s="16"/>
      <c r="C744" s="16"/>
    </row>
    <row r="745" spans="1:3" x14ac:dyDescent="0.25">
      <c r="A745" s="16"/>
      <c r="B745" s="16"/>
      <c r="C745" s="16"/>
    </row>
    <row r="746" spans="1:3" x14ac:dyDescent="0.25">
      <c r="A746" s="16"/>
      <c r="B746" s="16"/>
      <c r="C746" s="16"/>
    </row>
    <row r="747" spans="1:3" x14ac:dyDescent="0.25">
      <c r="A747" s="16"/>
      <c r="B747" s="16"/>
      <c r="C747" s="16"/>
    </row>
    <row r="748" spans="1:3" x14ac:dyDescent="0.25">
      <c r="A748" s="16"/>
      <c r="B748" s="16"/>
      <c r="C748" s="16"/>
    </row>
    <row r="749" spans="1:3" x14ac:dyDescent="0.25">
      <c r="A749" s="16"/>
      <c r="B749" s="16"/>
      <c r="C749" s="16"/>
    </row>
    <row r="750" spans="1:3" x14ac:dyDescent="0.25">
      <c r="A750" s="16"/>
      <c r="B750" s="16"/>
      <c r="C750" s="16"/>
    </row>
    <row r="751" spans="1:3" x14ac:dyDescent="0.25">
      <c r="A751" s="16"/>
      <c r="B751" s="16"/>
      <c r="C751" s="16"/>
    </row>
    <row r="752" spans="1:3" x14ac:dyDescent="0.25">
      <c r="A752" s="16"/>
      <c r="B752" s="16"/>
      <c r="C752" s="16"/>
    </row>
    <row r="753" spans="1:3" x14ac:dyDescent="0.25">
      <c r="A753" s="16"/>
      <c r="B753" s="16"/>
      <c r="C753" s="16"/>
    </row>
    <row r="754" spans="1:3" x14ac:dyDescent="0.25">
      <c r="A754" s="16"/>
      <c r="B754" s="16"/>
      <c r="C754" s="16"/>
    </row>
    <row r="755" spans="1:3" x14ac:dyDescent="0.25">
      <c r="A755" s="16"/>
      <c r="B755" s="16"/>
      <c r="C755" s="16"/>
    </row>
    <row r="756" spans="1:3" x14ac:dyDescent="0.25">
      <c r="A756" s="16"/>
      <c r="B756" s="16"/>
      <c r="C756" s="16"/>
    </row>
    <row r="757" spans="1:3" x14ac:dyDescent="0.25">
      <c r="A757" s="16"/>
      <c r="B757" s="16"/>
      <c r="C757" s="16"/>
    </row>
    <row r="758" spans="1:3" x14ac:dyDescent="0.25">
      <c r="A758" s="16"/>
      <c r="B758" s="16"/>
      <c r="C758" s="16"/>
    </row>
    <row r="759" spans="1:3" x14ac:dyDescent="0.25">
      <c r="A759" s="16"/>
      <c r="B759" s="16"/>
      <c r="C759" s="16"/>
    </row>
    <row r="760" spans="1:3" x14ac:dyDescent="0.25">
      <c r="A760" s="16"/>
      <c r="B760" s="16"/>
      <c r="C760" s="16"/>
    </row>
    <row r="761" spans="1:3" x14ac:dyDescent="0.25">
      <c r="A761" s="16"/>
      <c r="B761" s="16"/>
      <c r="C761" s="16"/>
    </row>
    <row r="762" spans="1:3" x14ac:dyDescent="0.25">
      <c r="A762" s="16"/>
      <c r="B762" s="16"/>
      <c r="C762" s="16"/>
    </row>
    <row r="763" spans="1:3" x14ac:dyDescent="0.25">
      <c r="A763" s="16"/>
      <c r="B763" s="16"/>
      <c r="C763" s="16"/>
    </row>
    <row r="764" spans="1:3" x14ac:dyDescent="0.25">
      <c r="A764" s="16"/>
      <c r="B764" s="16"/>
      <c r="C764" s="16"/>
    </row>
    <row r="765" spans="1:3" x14ac:dyDescent="0.25">
      <c r="A765" s="16"/>
      <c r="B765" s="16"/>
      <c r="C765" s="16"/>
    </row>
    <row r="766" spans="1:3" x14ac:dyDescent="0.25">
      <c r="A766" s="16"/>
      <c r="B766" s="16"/>
      <c r="C766" s="16"/>
    </row>
    <row r="767" spans="1:3" x14ac:dyDescent="0.25">
      <c r="A767" s="16"/>
      <c r="B767" s="16"/>
      <c r="C767" s="16"/>
    </row>
    <row r="768" spans="1:3" x14ac:dyDescent="0.25">
      <c r="A768" s="16"/>
      <c r="B768" s="16"/>
      <c r="C768" s="16"/>
    </row>
    <row r="769" spans="1:3" x14ac:dyDescent="0.25">
      <c r="A769" s="16"/>
      <c r="B769" s="16"/>
      <c r="C769" s="16"/>
    </row>
    <row r="770" spans="1:3" x14ac:dyDescent="0.25">
      <c r="A770" s="16"/>
      <c r="B770" s="16"/>
      <c r="C770" s="16"/>
    </row>
    <row r="771" spans="1:3" x14ac:dyDescent="0.25">
      <c r="A771" s="16"/>
      <c r="B771" s="16"/>
      <c r="C771" s="16"/>
    </row>
    <row r="772" spans="1:3" x14ac:dyDescent="0.25">
      <c r="A772" s="16"/>
      <c r="B772" s="16"/>
      <c r="C772" s="16"/>
    </row>
    <row r="773" spans="1:3" x14ac:dyDescent="0.25">
      <c r="A773" s="16"/>
      <c r="B773" s="16"/>
      <c r="C773" s="16"/>
    </row>
    <row r="774" spans="1:3" x14ac:dyDescent="0.25">
      <c r="A774" s="16"/>
      <c r="B774" s="16"/>
      <c r="C774" s="16"/>
    </row>
    <row r="775" spans="1:3" x14ac:dyDescent="0.25">
      <c r="A775" s="16"/>
      <c r="B775" s="16"/>
      <c r="C775" s="16"/>
    </row>
    <row r="776" spans="1:3" x14ac:dyDescent="0.25">
      <c r="A776" s="16"/>
      <c r="B776" s="16"/>
      <c r="C776" s="16"/>
    </row>
    <row r="777" spans="1:3" x14ac:dyDescent="0.25">
      <c r="A777" s="16"/>
      <c r="B777" s="16"/>
      <c r="C777" s="16"/>
    </row>
    <row r="778" spans="1:3" x14ac:dyDescent="0.25">
      <c r="A778" s="16"/>
      <c r="B778" s="16"/>
      <c r="C778" s="16"/>
    </row>
    <row r="779" spans="1:3" x14ac:dyDescent="0.25">
      <c r="A779" s="16"/>
      <c r="B779" s="16"/>
      <c r="C779" s="16"/>
    </row>
    <row r="780" spans="1:3" x14ac:dyDescent="0.25">
      <c r="A780" s="16"/>
      <c r="B780" s="16"/>
      <c r="C780" s="16"/>
    </row>
    <row r="781" spans="1:3" x14ac:dyDescent="0.25">
      <c r="A781" s="16"/>
      <c r="B781" s="16"/>
      <c r="C781" s="16"/>
    </row>
    <row r="782" spans="1:3" x14ac:dyDescent="0.25">
      <c r="A782" s="16"/>
      <c r="B782" s="16"/>
      <c r="C782" s="16"/>
    </row>
    <row r="783" spans="1:3" x14ac:dyDescent="0.25">
      <c r="A783" s="16"/>
      <c r="B783" s="16"/>
      <c r="C783" s="16"/>
    </row>
    <row r="784" spans="1:3" x14ac:dyDescent="0.25">
      <c r="A784" s="16"/>
      <c r="B784" s="16"/>
      <c r="C784" s="16"/>
    </row>
    <row r="785" spans="1:3" x14ac:dyDescent="0.25">
      <c r="A785" s="16"/>
      <c r="B785" s="16"/>
      <c r="C785" s="16"/>
    </row>
    <row r="786" spans="1:3" x14ac:dyDescent="0.25">
      <c r="A786" s="16"/>
      <c r="B786" s="16"/>
      <c r="C786" s="16"/>
    </row>
    <row r="787" spans="1:3" x14ac:dyDescent="0.25">
      <c r="A787" s="16"/>
      <c r="B787" s="16"/>
      <c r="C787" s="16"/>
    </row>
    <row r="788" spans="1:3" x14ac:dyDescent="0.25">
      <c r="A788" s="16"/>
      <c r="B788" s="16"/>
      <c r="C788" s="16"/>
    </row>
    <row r="789" spans="1:3" x14ac:dyDescent="0.25">
      <c r="A789" s="16"/>
      <c r="B789" s="16"/>
      <c r="C789" s="16"/>
    </row>
    <row r="790" spans="1:3" x14ac:dyDescent="0.25">
      <c r="A790" s="16"/>
      <c r="B790" s="16"/>
      <c r="C790" s="16"/>
    </row>
    <row r="791" spans="1:3" x14ac:dyDescent="0.25">
      <c r="A791" s="16"/>
      <c r="B791" s="16"/>
      <c r="C791" s="16"/>
    </row>
    <row r="792" spans="1:3" x14ac:dyDescent="0.25">
      <c r="A792" s="16"/>
      <c r="B792" s="16"/>
      <c r="C792" s="16"/>
    </row>
    <row r="793" spans="1:3" x14ac:dyDescent="0.25">
      <c r="A793" s="16"/>
      <c r="B793" s="16"/>
      <c r="C793" s="16"/>
    </row>
    <row r="794" spans="1:3" x14ac:dyDescent="0.25">
      <c r="A794" s="16"/>
      <c r="B794" s="16"/>
      <c r="C794" s="16"/>
    </row>
    <row r="795" spans="1:3" x14ac:dyDescent="0.25">
      <c r="A795" s="16"/>
      <c r="B795" s="16"/>
      <c r="C795" s="16"/>
    </row>
    <row r="796" spans="1:3" x14ac:dyDescent="0.25">
      <c r="A796" s="16"/>
      <c r="B796" s="16"/>
      <c r="C796" s="16"/>
    </row>
    <row r="797" spans="1:3" x14ac:dyDescent="0.25">
      <c r="A797" s="16"/>
      <c r="B797" s="16"/>
      <c r="C797" s="16"/>
    </row>
    <row r="798" spans="1:3" x14ac:dyDescent="0.25">
      <c r="A798" s="16"/>
      <c r="B798" s="16"/>
      <c r="C798" s="16"/>
    </row>
    <row r="799" spans="1:3" x14ac:dyDescent="0.25">
      <c r="A799" s="16"/>
      <c r="B799" s="16"/>
      <c r="C799" s="16"/>
    </row>
    <row r="800" spans="1:3" x14ac:dyDescent="0.25">
      <c r="A800" s="16"/>
      <c r="B800" s="16"/>
      <c r="C800" s="16"/>
    </row>
    <row r="801" spans="1:3" x14ac:dyDescent="0.25">
      <c r="A801" s="16"/>
      <c r="B801" s="16"/>
      <c r="C801" s="16"/>
    </row>
    <row r="802" spans="1:3" x14ac:dyDescent="0.25">
      <c r="A802" s="16"/>
      <c r="B802" s="16"/>
      <c r="C802" s="16"/>
    </row>
    <row r="803" spans="1:3" x14ac:dyDescent="0.25">
      <c r="A803" s="16"/>
      <c r="B803" s="16"/>
      <c r="C803" s="16"/>
    </row>
    <row r="804" spans="1:3" x14ac:dyDescent="0.25">
      <c r="A804" s="16"/>
      <c r="B804" s="16"/>
      <c r="C804" s="16"/>
    </row>
    <row r="805" spans="1:3" x14ac:dyDescent="0.25">
      <c r="A805" s="16"/>
      <c r="B805" s="16"/>
      <c r="C805" s="16"/>
    </row>
    <row r="806" spans="1:3" x14ac:dyDescent="0.25">
      <c r="A806" s="16"/>
      <c r="B806" s="16"/>
      <c r="C806" s="16"/>
    </row>
    <row r="807" spans="1:3" x14ac:dyDescent="0.25">
      <c r="A807" s="16"/>
      <c r="B807" s="16"/>
      <c r="C807" s="16"/>
    </row>
    <row r="808" spans="1:3" x14ac:dyDescent="0.25">
      <c r="A808" s="16"/>
      <c r="B808" s="16"/>
      <c r="C808" s="16"/>
    </row>
    <row r="809" spans="1:3" x14ac:dyDescent="0.25">
      <c r="A809" s="16"/>
      <c r="B809" s="16"/>
      <c r="C809" s="16"/>
    </row>
    <row r="810" spans="1:3" x14ac:dyDescent="0.25">
      <c r="A810" s="16"/>
      <c r="B810" s="16"/>
      <c r="C810" s="16"/>
    </row>
    <row r="811" spans="1:3" x14ac:dyDescent="0.25">
      <c r="A811" s="16"/>
      <c r="B811" s="16"/>
      <c r="C811" s="16"/>
    </row>
    <row r="812" spans="1:3" x14ac:dyDescent="0.25">
      <c r="A812" s="16"/>
      <c r="B812" s="16"/>
      <c r="C812" s="16"/>
    </row>
    <row r="813" spans="1:3" x14ac:dyDescent="0.25">
      <c r="A813" s="16"/>
      <c r="B813" s="16"/>
      <c r="C813" s="16"/>
    </row>
    <row r="814" spans="1:3" x14ac:dyDescent="0.25">
      <c r="A814" s="16"/>
      <c r="B814" s="16"/>
      <c r="C814" s="16"/>
    </row>
    <row r="815" spans="1:3" x14ac:dyDescent="0.25">
      <c r="A815" s="16"/>
      <c r="B815" s="16"/>
      <c r="C815" s="16"/>
    </row>
    <row r="816" spans="1:3" x14ac:dyDescent="0.25">
      <c r="A816" s="16"/>
      <c r="B816" s="16"/>
      <c r="C816" s="16"/>
    </row>
    <row r="817" spans="1:3" x14ac:dyDescent="0.25">
      <c r="A817" s="16"/>
      <c r="B817" s="16"/>
      <c r="C817" s="16"/>
    </row>
    <row r="818" spans="1:3" x14ac:dyDescent="0.25">
      <c r="A818" s="16"/>
      <c r="B818" s="16"/>
      <c r="C818" s="16"/>
    </row>
    <row r="819" spans="1:3" x14ac:dyDescent="0.25">
      <c r="A819" s="16"/>
      <c r="B819" s="16"/>
      <c r="C819" s="16"/>
    </row>
    <row r="820" spans="1:3" x14ac:dyDescent="0.25">
      <c r="A820" s="16"/>
      <c r="B820" s="16"/>
      <c r="C820" s="16"/>
    </row>
    <row r="821" spans="1:3" x14ac:dyDescent="0.25">
      <c r="A821" s="16"/>
      <c r="B821" s="16"/>
      <c r="C821" s="16"/>
    </row>
    <row r="822" spans="1:3" x14ac:dyDescent="0.25">
      <c r="A822" s="16"/>
      <c r="B822" s="16"/>
      <c r="C822" s="16"/>
    </row>
    <row r="823" spans="1:3" x14ac:dyDescent="0.25">
      <c r="A823" s="16"/>
      <c r="B823" s="16"/>
      <c r="C823" s="16"/>
    </row>
    <row r="824" spans="1:3" x14ac:dyDescent="0.25">
      <c r="A824" s="16"/>
      <c r="B824" s="16"/>
      <c r="C824" s="16"/>
    </row>
    <row r="825" spans="1:3" x14ac:dyDescent="0.25">
      <c r="A825" s="16"/>
      <c r="B825" s="16"/>
      <c r="C825" s="16"/>
    </row>
    <row r="826" spans="1:3" x14ac:dyDescent="0.25">
      <c r="A826" s="16"/>
      <c r="B826" s="16"/>
      <c r="C826" s="16"/>
    </row>
    <row r="827" spans="1:3" x14ac:dyDescent="0.25">
      <c r="A827" s="16"/>
      <c r="B827" s="16"/>
      <c r="C827" s="16"/>
    </row>
    <row r="828" spans="1:3" x14ac:dyDescent="0.25">
      <c r="A828" s="16"/>
      <c r="B828" s="16"/>
      <c r="C828" s="16"/>
    </row>
    <row r="829" spans="1:3" x14ac:dyDescent="0.25">
      <c r="A829" s="16"/>
      <c r="B829" s="16"/>
      <c r="C829" s="16"/>
    </row>
    <row r="830" spans="1:3" x14ac:dyDescent="0.25">
      <c r="A830" s="16"/>
      <c r="B830" s="16"/>
      <c r="C830" s="16"/>
    </row>
    <row r="831" spans="1:3" x14ac:dyDescent="0.25">
      <c r="A831" s="16"/>
      <c r="B831" s="16"/>
      <c r="C831" s="16"/>
    </row>
    <row r="832" spans="1:3" x14ac:dyDescent="0.25">
      <c r="A832" s="16"/>
      <c r="B832" s="16"/>
      <c r="C832" s="16"/>
    </row>
    <row r="833" spans="1:3" x14ac:dyDescent="0.25">
      <c r="A833" s="16"/>
      <c r="B833" s="16"/>
      <c r="C833" s="16"/>
    </row>
    <row r="834" spans="1:3" x14ac:dyDescent="0.25">
      <c r="A834" s="16"/>
      <c r="B834" s="16"/>
      <c r="C834" s="16"/>
    </row>
    <row r="835" spans="1:3" x14ac:dyDescent="0.25">
      <c r="A835" s="16"/>
      <c r="B835" s="16"/>
      <c r="C835" s="16"/>
    </row>
    <row r="836" spans="1:3" x14ac:dyDescent="0.25">
      <c r="A836" s="16"/>
      <c r="B836" s="16"/>
      <c r="C836" s="16"/>
    </row>
    <row r="837" spans="1:3" x14ac:dyDescent="0.25">
      <c r="A837" s="16"/>
      <c r="B837" s="16"/>
      <c r="C837" s="16"/>
    </row>
    <row r="838" spans="1:3" x14ac:dyDescent="0.25">
      <c r="A838" s="16"/>
      <c r="B838" s="16"/>
      <c r="C838" s="16"/>
    </row>
    <row r="839" spans="1:3" x14ac:dyDescent="0.25">
      <c r="A839" s="16"/>
      <c r="B839" s="16"/>
      <c r="C839" s="16"/>
    </row>
    <row r="840" spans="1:3" x14ac:dyDescent="0.25">
      <c r="A840" s="16"/>
      <c r="B840" s="16"/>
      <c r="C840" s="16"/>
    </row>
    <row r="841" spans="1:3" x14ac:dyDescent="0.25">
      <c r="A841" s="16"/>
      <c r="B841" s="16"/>
      <c r="C841" s="16"/>
    </row>
    <row r="842" spans="1:3" x14ac:dyDescent="0.25">
      <c r="A842" s="16"/>
      <c r="B842" s="16"/>
      <c r="C842" s="16"/>
    </row>
    <row r="843" spans="1:3" x14ac:dyDescent="0.25">
      <c r="A843" s="16"/>
      <c r="B843" s="16"/>
      <c r="C843" s="16"/>
    </row>
    <row r="844" spans="1:3" x14ac:dyDescent="0.25">
      <c r="A844" s="16"/>
      <c r="B844" s="16"/>
      <c r="C844" s="16"/>
    </row>
    <row r="845" spans="1:3" x14ac:dyDescent="0.25">
      <c r="A845" s="16"/>
      <c r="B845" s="16"/>
      <c r="C845" s="16"/>
    </row>
    <row r="846" spans="1:3" x14ac:dyDescent="0.25">
      <c r="A846" s="16"/>
      <c r="B846" s="16"/>
      <c r="C846" s="16"/>
    </row>
    <row r="847" spans="1:3" x14ac:dyDescent="0.25">
      <c r="A847" s="16"/>
      <c r="B847" s="16"/>
      <c r="C847" s="16"/>
    </row>
    <row r="848" spans="1:3" x14ac:dyDescent="0.25">
      <c r="A848" s="16"/>
      <c r="B848" s="16"/>
      <c r="C848" s="16"/>
    </row>
    <row r="849" spans="1:3" x14ac:dyDescent="0.25">
      <c r="A849" s="16"/>
      <c r="B849" s="16"/>
      <c r="C849" s="16"/>
    </row>
    <row r="850" spans="1:3" x14ac:dyDescent="0.25">
      <c r="A850" s="16"/>
      <c r="B850" s="16"/>
      <c r="C850" s="16"/>
    </row>
    <row r="851" spans="1:3" x14ac:dyDescent="0.25">
      <c r="A851" s="16"/>
      <c r="B851" s="16"/>
      <c r="C851" s="16"/>
    </row>
    <row r="852" spans="1:3" x14ac:dyDescent="0.25">
      <c r="A852" s="16"/>
      <c r="B852" s="16"/>
      <c r="C852" s="16"/>
    </row>
    <row r="853" spans="1:3" x14ac:dyDescent="0.25">
      <c r="A853" s="16"/>
      <c r="B853" s="16"/>
      <c r="C853" s="16"/>
    </row>
    <row r="854" spans="1:3" x14ac:dyDescent="0.25">
      <c r="A854" s="16"/>
      <c r="B854" s="16"/>
      <c r="C854" s="16"/>
    </row>
    <row r="855" spans="1:3" x14ac:dyDescent="0.25">
      <c r="A855" s="16"/>
      <c r="B855" s="16"/>
      <c r="C855" s="16"/>
    </row>
    <row r="856" spans="1:3" x14ac:dyDescent="0.25">
      <c r="A856" s="16"/>
      <c r="B856" s="16"/>
      <c r="C856" s="16"/>
    </row>
    <row r="857" spans="1:3" x14ac:dyDescent="0.25">
      <c r="A857" s="16"/>
      <c r="B857" s="16"/>
      <c r="C857" s="16"/>
    </row>
    <row r="858" spans="1:3" x14ac:dyDescent="0.25">
      <c r="A858" s="16"/>
      <c r="B858" s="16"/>
      <c r="C858" s="16"/>
    </row>
    <row r="859" spans="1:3" x14ac:dyDescent="0.25">
      <c r="A859" s="16"/>
      <c r="B859" s="16"/>
      <c r="C859" s="16"/>
    </row>
    <row r="860" spans="1:3" x14ac:dyDescent="0.25">
      <c r="A860" s="16"/>
      <c r="B860" s="16"/>
      <c r="C860" s="16"/>
    </row>
    <row r="861" spans="1:3" x14ac:dyDescent="0.25">
      <c r="A861" s="16"/>
      <c r="B861" s="16"/>
      <c r="C861" s="16"/>
    </row>
    <row r="862" spans="1:3" x14ac:dyDescent="0.25">
      <c r="A862" s="16"/>
      <c r="B862" s="16"/>
      <c r="C862" s="16"/>
    </row>
    <row r="863" spans="1:3" x14ac:dyDescent="0.25">
      <c r="A863" s="16"/>
      <c r="B863" s="16"/>
      <c r="C863" s="16"/>
    </row>
    <row r="864" spans="1:3" x14ac:dyDescent="0.25">
      <c r="A864" s="16"/>
      <c r="B864" s="16"/>
      <c r="C864" s="16"/>
    </row>
    <row r="865" spans="1:3" x14ac:dyDescent="0.25">
      <c r="A865" s="16"/>
      <c r="B865" s="16"/>
      <c r="C865" s="16"/>
    </row>
    <row r="866" spans="1:3" x14ac:dyDescent="0.25">
      <c r="A866" s="16"/>
      <c r="B866" s="16"/>
      <c r="C866" s="16"/>
    </row>
    <row r="867" spans="1:3" x14ac:dyDescent="0.25">
      <c r="A867" s="16"/>
      <c r="B867" s="16"/>
      <c r="C867" s="16"/>
    </row>
    <row r="868" spans="1:3" x14ac:dyDescent="0.25">
      <c r="A868" s="16"/>
      <c r="B868" s="16"/>
      <c r="C868" s="16"/>
    </row>
    <row r="869" spans="1:3" x14ac:dyDescent="0.25">
      <c r="A869" s="16"/>
      <c r="B869" s="16"/>
      <c r="C869" s="16"/>
    </row>
    <row r="870" spans="1:3" x14ac:dyDescent="0.25">
      <c r="A870" s="16"/>
      <c r="B870" s="16"/>
      <c r="C870" s="16"/>
    </row>
    <row r="871" spans="1:3" x14ac:dyDescent="0.25">
      <c r="A871" s="16"/>
      <c r="B871" s="16"/>
      <c r="C871" s="16"/>
    </row>
    <row r="872" spans="1:3" x14ac:dyDescent="0.25">
      <c r="A872" s="16"/>
      <c r="B872" s="16"/>
      <c r="C872" s="16"/>
    </row>
    <row r="873" spans="1:3" x14ac:dyDescent="0.25">
      <c r="A873" s="16"/>
      <c r="B873" s="16"/>
      <c r="C873" s="16"/>
    </row>
    <row r="874" spans="1:3" x14ac:dyDescent="0.25">
      <c r="A874" s="16"/>
      <c r="B874" s="16"/>
      <c r="C874" s="16"/>
    </row>
    <row r="875" spans="1:3" x14ac:dyDescent="0.25">
      <c r="A875" s="16"/>
      <c r="B875" s="16"/>
      <c r="C875" s="16"/>
    </row>
    <row r="876" spans="1:3" x14ac:dyDescent="0.25">
      <c r="A876" s="16"/>
      <c r="B876" s="16"/>
      <c r="C876" s="16"/>
    </row>
    <row r="877" spans="1:3" x14ac:dyDescent="0.25">
      <c r="A877" s="16"/>
      <c r="B877" s="16"/>
      <c r="C877" s="16"/>
    </row>
    <row r="878" spans="1:3" x14ac:dyDescent="0.25">
      <c r="A878" s="16"/>
      <c r="B878" s="16"/>
      <c r="C878" s="16"/>
    </row>
    <row r="879" spans="1:3" x14ac:dyDescent="0.25">
      <c r="A879" s="16"/>
      <c r="B879" s="16"/>
      <c r="C879" s="16"/>
    </row>
    <row r="880" spans="1:3" x14ac:dyDescent="0.25">
      <c r="A880" s="16"/>
      <c r="B880" s="16"/>
      <c r="C880" s="16"/>
    </row>
    <row r="881" spans="1:3" x14ac:dyDescent="0.25">
      <c r="A881" s="16"/>
      <c r="B881" s="16"/>
      <c r="C881" s="16"/>
    </row>
    <row r="882" spans="1:3" x14ac:dyDescent="0.25">
      <c r="A882" s="16"/>
      <c r="B882" s="16"/>
      <c r="C882" s="16"/>
    </row>
    <row r="883" spans="1:3" x14ac:dyDescent="0.25">
      <c r="A883" s="16"/>
      <c r="B883" s="16"/>
      <c r="C883" s="16"/>
    </row>
    <row r="884" spans="1:3" x14ac:dyDescent="0.25">
      <c r="A884" s="16"/>
      <c r="B884" s="16"/>
      <c r="C884" s="16"/>
    </row>
    <row r="885" spans="1:3" x14ac:dyDescent="0.25">
      <c r="A885" s="16"/>
      <c r="B885" s="16"/>
      <c r="C885" s="16"/>
    </row>
    <row r="886" spans="1:3" x14ac:dyDescent="0.25">
      <c r="A886" s="16"/>
      <c r="B886" s="16"/>
      <c r="C886" s="16"/>
    </row>
    <row r="887" spans="1:3" x14ac:dyDescent="0.25">
      <c r="A887" s="16"/>
      <c r="B887" s="16"/>
      <c r="C887" s="16"/>
    </row>
    <row r="888" spans="1:3" x14ac:dyDescent="0.25">
      <c r="A888" s="16"/>
      <c r="B888" s="16"/>
      <c r="C888" s="16"/>
    </row>
    <row r="889" spans="1:3" x14ac:dyDescent="0.25">
      <c r="A889" s="16"/>
      <c r="B889" s="16"/>
      <c r="C889" s="16"/>
    </row>
    <row r="890" spans="1:3" x14ac:dyDescent="0.25">
      <c r="A890" s="16"/>
      <c r="B890" s="16"/>
      <c r="C890" s="16"/>
    </row>
    <row r="891" spans="1:3" x14ac:dyDescent="0.25">
      <c r="A891" s="16"/>
      <c r="B891" s="16"/>
      <c r="C891" s="16"/>
    </row>
    <row r="892" spans="1:3" x14ac:dyDescent="0.25">
      <c r="A892" s="16"/>
      <c r="B892" s="16"/>
      <c r="C892" s="16"/>
    </row>
    <row r="893" spans="1:3" x14ac:dyDescent="0.25">
      <c r="A893" s="16"/>
      <c r="B893" s="16"/>
      <c r="C893" s="16"/>
    </row>
    <row r="894" spans="1:3" x14ac:dyDescent="0.25">
      <c r="A894" s="16"/>
      <c r="B894" s="16"/>
      <c r="C894" s="16"/>
    </row>
    <row r="895" spans="1:3" x14ac:dyDescent="0.25">
      <c r="A895" s="16"/>
      <c r="B895" s="16"/>
      <c r="C895" s="16"/>
    </row>
    <row r="896" spans="1:3" x14ac:dyDescent="0.25">
      <c r="A896" s="16"/>
      <c r="B896" s="16"/>
      <c r="C896" s="16"/>
    </row>
    <row r="897" spans="1:3" x14ac:dyDescent="0.25">
      <c r="A897" s="16"/>
      <c r="B897" s="16"/>
      <c r="C897" s="16"/>
    </row>
    <row r="898" spans="1:3" x14ac:dyDescent="0.25">
      <c r="A898" s="16"/>
      <c r="B898" s="16"/>
      <c r="C898" s="16"/>
    </row>
    <row r="899" spans="1:3" x14ac:dyDescent="0.25">
      <c r="A899" s="16"/>
      <c r="B899" s="16"/>
      <c r="C899" s="16"/>
    </row>
    <row r="900" spans="1:3" x14ac:dyDescent="0.25">
      <c r="A900" s="16"/>
      <c r="B900" s="16"/>
      <c r="C900" s="16"/>
    </row>
    <row r="901" spans="1:3" x14ac:dyDescent="0.25">
      <c r="A901" s="16"/>
      <c r="B901" s="16"/>
      <c r="C901" s="16"/>
    </row>
    <row r="902" spans="1:3" x14ac:dyDescent="0.25">
      <c r="A902" s="16"/>
      <c r="B902" s="16"/>
      <c r="C902" s="16"/>
    </row>
    <row r="903" spans="1:3" x14ac:dyDescent="0.25">
      <c r="A903" s="16"/>
      <c r="B903" s="16"/>
      <c r="C903" s="16"/>
    </row>
    <row r="904" spans="1:3" x14ac:dyDescent="0.25">
      <c r="A904" s="16"/>
      <c r="B904" s="16"/>
      <c r="C904" s="16"/>
    </row>
    <row r="905" spans="1:3" x14ac:dyDescent="0.25">
      <c r="A905" s="16"/>
      <c r="B905" s="16"/>
      <c r="C905" s="16"/>
    </row>
    <row r="906" spans="1:3" x14ac:dyDescent="0.25">
      <c r="A906" s="16"/>
      <c r="B906" s="16"/>
      <c r="C906" s="16"/>
    </row>
    <row r="907" spans="1:3" x14ac:dyDescent="0.25">
      <c r="A907" s="16"/>
      <c r="B907" s="16"/>
      <c r="C907" s="16"/>
    </row>
    <row r="908" spans="1:3" x14ac:dyDescent="0.25">
      <c r="A908" s="16"/>
      <c r="B908" s="16"/>
      <c r="C908" s="16"/>
    </row>
    <row r="909" spans="1:3" x14ac:dyDescent="0.25">
      <c r="A909" s="16"/>
      <c r="B909" s="16"/>
      <c r="C909" s="16"/>
    </row>
    <row r="910" spans="1:3" x14ac:dyDescent="0.25">
      <c r="A910" s="16"/>
      <c r="B910" s="16"/>
      <c r="C910" s="16"/>
    </row>
    <row r="911" spans="1:3" x14ac:dyDescent="0.25">
      <c r="A911" s="16"/>
      <c r="B911" s="16"/>
      <c r="C911" s="16"/>
    </row>
    <row r="912" spans="1:3" x14ac:dyDescent="0.25">
      <c r="A912" s="16"/>
      <c r="B912" s="16"/>
      <c r="C912" s="16"/>
    </row>
    <row r="913" spans="1:3" x14ac:dyDescent="0.25">
      <c r="A913" s="16"/>
      <c r="B913" s="16"/>
      <c r="C913" s="16"/>
    </row>
    <row r="914" spans="1:3" x14ac:dyDescent="0.25">
      <c r="A914" s="16"/>
      <c r="B914" s="16"/>
      <c r="C914" s="16"/>
    </row>
    <row r="915" spans="1:3" x14ac:dyDescent="0.25">
      <c r="A915" s="16"/>
      <c r="B915" s="16"/>
      <c r="C915" s="16"/>
    </row>
    <row r="916" spans="1:3" x14ac:dyDescent="0.25">
      <c r="A916" s="16"/>
      <c r="B916" s="16"/>
      <c r="C916" s="16"/>
    </row>
    <row r="917" spans="1:3" x14ac:dyDescent="0.25">
      <c r="A917" s="16"/>
      <c r="B917" s="16"/>
      <c r="C917" s="16"/>
    </row>
    <row r="918" spans="1:3" x14ac:dyDescent="0.25">
      <c r="A918" s="16"/>
      <c r="B918" s="16"/>
      <c r="C918" s="16"/>
    </row>
    <row r="919" spans="1:3" x14ac:dyDescent="0.25">
      <c r="A919" s="16"/>
      <c r="B919" s="16"/>
      <c r="C919" s="16"/>
    </row>
    <row r="920" spans="1:3" x14ac:dyDescent="0.25">
      <c r="A920" s="16"/>
      <c r="B920" s="16"/>
      <c r="C920" s="16"/>
    </row>
    <row r="921" spans="1:3" x14ac:dyDescent="0.25">
      <c r="A921" s="16"/>
      <c r="B921" s="16"/>
      <c r="C921" s="16"/>
    </row>
    <row r="922" spans="1:3" x14ac:dyDescent="0.25">
      <c r="A922" s="16"/>
      <c r="B922" s="16"/>
      <c r="C922" s="16"/>
    </row>
    <row r="923" spans="1:3" x14ac:dyDescent="0.25">
      <c r="A923" s="16"/>
      <c r="B923" s="16"/>
      <c r="C923" s="16"/>
    </row>
    <row r="924" spans="1:3" x14ac:dyDescent="0.25">
      <c r="A924" s="16"/>
      <c r="B924" s="16"/>
      <c r="C924" s="16"/>
    </row>
    <row r="925" spans="1:3" x14ac:dyDescent="0.25">
      <c r="A925" s="16"/>
      <c r="B925" s="16"/>
      <c r="C925" s="16"/>
    </row>
    <row r="926" spans="1:3" x14ac:dyDescent="0.25">
      <c r="A926" s="16"/>
      <c r="B926" s="16"/>
      <c r="C926" s="16"/>
    </row>
    <row r="927" spans="1:3" x14ac:dyDescent="0.25">
      <c r="A927" s="16"/>
      <c r="B927" s="16"/>
      <c r="C927" s="16"/>
    </row>
    <row r="928" spans="1:3" x14ac:dyDescent="0.25">
      <c r="A928" s="16"/>
      <c r="B928" s="16"/>
      <c r="C928" s="16"/>
    </row>
    <row r="929" spans="1:3" x14ac:dyDescent="0.25">
      <c r="A929" s="16"/>
      <c r="B929" s="16"/>
      <c r="C929" s="16"/>
    </row>
    <row r="930" spans="1:3" x14ac:dyDescent="0.25">
      <c r="A930" s="16"/>
      <c r="B930" s="16"/>
      <c r="C930" s="16"/>
    </row>
    <row r="931" spans="1:3" x14ac:dyDescent="0.25">
      <c r="A931" s="16"/>
      <c r="B931" s="16"/>
      <c r="C931" s="16"/>
    </row>
    <row r="932" spans="1:3" x14ac:dyDescent="0.25">
      <c r="A932" s="16"/>
      <c r="B932" s="16"/>
      <c r="C932" s="16"/>
    </row>
    <row r="933" spans="1:3" x14ac:dyDescent="0.25">
      <c r="A933" s="16"/>
      <c r="B933" s="16"/>
      <c r="C933" s="16"/>
    </row>
    <row r="934" spans="1:3" x14ac:dyDescent="0.25">
      <c r="A934" s="16"/>
      <c r="B934" s="16"/>
      <c r="C934" s="16"/>
    </row>
    <row r="935" spans="1:3" x14ac:dyDescent="0.25">
      <c r="A935" s="16"/>
      <c r="B935" s="16"/>
      <c r="C935" s="16"/>
    </row>
    <row r="936" spans="1:3" x14ac:dyDescent="0.25">
      <c r="A936" s="16"/>
      <c r="B936" s="16"/>
      <c r="C936" s="16"/>
    </row>
    <row r="937" spans="1:3" x14ac:dyDescent="0.25">
      <c r="A937" s="16"/>
      <c r="B937" s="16"/>
      <c r="C937" s="16"/>
    </row>
    <row r="938" spans="1:3" x14ac:dyDescent="0.25">
      <c r="A938" s="16"/>
      <c r="B938" s="16"/>
      <c r="C938" s="16"/>
    </row>
    <row r="939" spans="1:3" x14ac:dyDescent="0.25">
      <c r="A939" s="16"/>
      <c r="B939" s="16"/>
      <c r="C939" s="16"/>
    </row>
    <row r="940" spans="1:3" x14ac:dyDescent="0.25">
      <c r="A940" s="16"/>
      <c r="B940" s="16"/>
      <c r="C940" s="16"/>
    </row>
    <row r="941" spans="1:3" x14ac:dyDescent="0.25">
      <c r="A941" s="16"/>
      <c r="B941" s="16"/>
      <c r="C941" s="16"/>
    </row>
    <row r="942" spans="1:3" x14ac:dyDescent="0.25">
      <c r="A942" s="16"/>
      <c r="B942" s="16"/>
      <c r="C942" s="16"/>
    </row>
    <row r="943" spans="1:3" x14ac:dyDescent="0.25">
      <c r="A943" s="16"/>
      <c r="B943" s="16"/>
      <c r="C943" s="16"/>
    </row>
    <row r="944" spans="1:3" x14ac:dyDescent="0.25">
      <c r="A944" s="16"/>
      <c r="B944" s="16"/>
      <c r="C944" s="16"/>
    </row>
    <row r="945" spans="1:3" x14ac:dyDescent="0.25">
      <c r="A945" s="16"/>
      <c r="B945" s="16"/>
      <c r="C945" s="16"/>
    </row>
    <row r="946" spans="1:3" x14ac:dyDescent="0.25">
      <c r="A946" s="16"/>
      <c r="B946" s="16"/>
      <c r="C946" s="16"/>
    </row>
    <row r="947" spans="1:3" x14ac:dyDescent="0.25">
      <c r="A947" s="16"/>
      <c r="B947" s="16"/>
      <c r="C947" s="16"/>
    </row>
    <row r="948" spans="1:3" x14ac:dyDescent="0.25">
      <c r="A948" s="16"/>
      <c r="B948" s="16"/>
      <c r="C948" s="16"/>
    </row>
    <row r="949" spans="1:3" x14ac:dyDescent="0.25">
      <c r="A949" s="16"/>
      <c r="B949" s="16"/>
      <c r="C949" s="16"/>
    </row>
    <row r="950" spans="1:3" x14ac:dyDescent="0.25">
      <c r="A950" s="16"/>
      <c r="B950" s="16"/>
      <c r="C950" s="16"/>
    </row>
    <row r="951" spans="1:3" x14ac:dyDescent="0.25">
      <c r="A951" s="16"/>
      <c r="B951" s="16"/>
      <c r="C951" s="16"/>
    </row>
    <row r="952" spans="1:3" x14ac:dyDescent="0.25">
      <c r="A952" s="16"/>
      <c r="B952" s="16"/>
      <c r="C952" s="16"/>
    </row>
    <row r="953" spans="1:3" x14ac:dyDescent="0.25">
      <c r="A953" s="16"/>
      <c r="B953" s="16"/>
      <c r="C953" s="16"/>
    </row>
    <row r="954" spans="1:3" x14ac:dyDescent="0.25">
      <c r="A954" s="16"/>
      <c r="B954" s="16"/>
      <c r="C954" s="16"/>
    </row>
    <row r="955" spans="1:3" x14ac:dyDescent="0.25">
      <c r="A955" s="16"/>
      <c r="B955" s="16"/>
      <c r="C955" s="16"/>
    </row>
    <row r="956" spans="1:3" x14ac:dyDescent="0.25">
      <c r="A956" s="16"/>
      <c r="B956" s="16"/>
      <c r="C956" s="16"/>
    </row>
    <row r="957" spans="1:3" x14ac:dyDescent="0.25">
      <c r="A957" s="16"/>
      <c r="B957" s="16"/>
      <c r="C957" s="16"/>
    </row>
    <row r="958" spans="1:3" x14ac:dyDescent="0.25">
      <c r="A958" s="16"/>
      <c r="B958" s="16"/>
      <c r="C958" s="16"/>
    </row>
    <row r="959" spans="1:3" x14ac:dyDescent="0.25">
      <c r="A959" s="16"/>
      <c r="B959" s="16"/>
      <c r="C959" s="16"/>
    </row>
    <row r="960" spans="1:3" x14ac:dyDescent="0.25">
      <c r="A960" s="16"/>
      <c r="B960" s="16"/>
      <c r="C960" s="16"/>
    </row>
    <row r="961" spans="1:3" x14ac:dyDescent="0.25">
      <c r="A961" s="16"/>
      <c r="B961" s="16"/>
      <c r="C961" s="16"/>
    </row>
    <row r="962" spans="1:3" x14ac:dyDescent="0.25">
      <c r="A962" s="16"/>
      <c r="B962" s="16"/>
      <c r="C962" s="16"/>
    </row>
    <row r="963" spans="1:3" x14ac:dyDescent="0.25">
      <c r="A963" s="16"/>
      <c r="B963" s="16"/>
      <c r="C963" s="16"/>
    </row>
    <row r="964" spans="1:3" x14ac:dyDescent="0.25">
      <c r="A964" s="16"/>
      <c r="B964" s="16"/>
      <c r="C964" s="16"/>
    </row>
    <row r="965" spans="1:3" x14ac:dyDescent="0.25">
      <c r="A965" s="16"/>
      <c r="B965" s="16"/>
      <c r="C965" s="16"/>
    </row>
    <row r="966" spans="1:3" x14ac:dyDescent="0.25">
      <c r="A966" s="16"/>
      <c r="B966" s="16"/>
      <c r="C966" s="16"/>
    </row>
    <row r="967" spans="1:3" x14ac:dyDescent="0.25">
      <c r="A967" s="16"/>
      <c r="B967" s="16"/>
      <c r="C967" s="16"/>
    </row>
    <row r="968" spans="1:3" x14ac:dyDescent="0.25">
      <c r="A968" s="16"/>
      <c r="B968" s="16"/>
      <c r="C968" s="16"/>
    </row>
    <row r="969" spans="1:3" x14ac:dyDescent="0.25">
      <c r="A969" s="16"/>
      <c r="B969" s="16"/>
      <c r="C969" s="16"/>
    </row>
    <row r="970" spans="1:3" x14ac:dyDescent="0.25">
      <c r="A970" s="16"/>
      <c r="B970" s="16"/>
      <c r="C970" s="16"/>
    </row>
    <row r="971" spans="1:3" x14ac:dyDescent="0.25">
      <c r="A971" s="16"/>
      <c r="B971" s="16"/>
      <c r="C971" s="16"/>
    </row>
    <row r="972" spans="1:3" x14ac:dyDescent="0.25">
      <c r="A972" s="16"/>
      <c r="B972" s="16"/>
      <c r="C972" s="16"/>
    </row>
    <row r="973" spans="1:3" x14ac:dyDescent="0.25">
      <c r="A973" s="16"/>
      <c r="B973" s="16"/>
      <c r="C973" s="16"/>
    </row>
    <row r="974" spans="1:3" x14ac:dyDescent="0.25">
      <c r="A974" s="16"/>
      <c r="B974" s="16"/>
      <c r="C974" s="16"/>
    </row>
    <row r="975" spans="1:3" x14ac:dyDescent="0.25">
      <c r="A975" s="16"/>
      <c r="B975" s="16"/>
      <c r="C975" s="16"/>
    </row>
    <row r="976" spans="1:3" x14ac:dyDescent="0.25">
      <c r="A976" s="16"/>
      <c r="B976" s="16"/>
      <c r="C976" s="16"/>
    </row>
    <row r="977" spans="1:3" x14ac:dyDescent="0.25">
      <c r="A977" s="16"/>
      <c r="B977" s="16"/>
      <c r="C977" s="16"/>
    </row>
    <row r="978" spans="1:3" x14ac:dyDescent="0.25">
      <c r="A978" s="16"/>
      <c r="B978" s="16"/>
      <c r="C978" s="16"/>
    </row>
    <row r="979" spans="1:3" x14ac:dyDescent="0.25">
      <c r="A979" s="16"/>
      <c r="B979" s="16"/>
      <c r="C979" s="16"/>
    </row>
    <row r="980" spans="1:3" x14ac:dyDescent="0.25">
      <c r="A980" s="16"/>
      <c r="B980" s="16"/>
      <c r="C980" s="16"/>
    </row>
    <row r="981" spans="1:3" x14ac:dyDescent="0.25">
      <c r="A981" s="16"/>
      <c r="B981" s="16"/>
      <c r="C981" s="16"/>
    </row>
    <row r="982" spans="1:3" x14ac:dyDescent="0.25">
      <c r="A982" s="16"/>
      <c r="B982" s="16"/>
      <c r="C982" s="16"/>
    </row>
    <row r="983" spans="1:3" x14ac:dyDescent="0.25">
      <c r="A983" s="16"/>
      <c r="B983" s="16"/>
      <c r="C983" s="16"/>
    </row>
    <row r="984" spans="1:3" x14ac:dyDescent="0.25">
      <c r="A984" s="16"/>
      <c r="B984" s="16"/>
      <c r="C984" s="16"/>
    </row>
    <row r="985" spans="1:3" x14ac:dyDescent="0.25">
      <c r="A985" s="16"/>
      <c r="B985" s="16"/>
      <c r="C985" s="16"/>
    </row>
    <row r="986" spans="1:3" x14ac:dyDescent="0.25">
      <c r="A986" s="16"/>
      <c r="B986" s="16"/>
      <c r="C986" s="16"/>
    </row>
    <row r="987" spans="1:3" x14ac:dyDescent="0.25">
      <c r="A987" s="16"/>
      <c r="B987" s="16"/>
      <c r="C987" s="16"/>
    </row>
    <row r="988" spans="1:3" x14ac:dyDescent="0.25">
      <c r="A988" s="16"/>
      <c r="B988" s="16"/>
      <c r="C988" s="16"/>
    </row>
    <row r="989" spans="1:3" x14ac:dyDescent="0.25">
      <c r="A989" s="16"/>
      <c r="B989" s="16"/>
      <c r="C989" s="16"/>
    </row>
    <row r="990" spans="1:3" x14ac:dyDescent="0.25">
      <c r="A990" s="16"/>
      <c r="B990" s="16"/>
      <c r="C990" s="16"/>
    </row>
    <row r="991" spans="1:3" x14ac:dyDescent="0.25">
      <c r="A991" s="16"/>
      <c r="B991" s="16"/>
      <c r="C991" s="16"/>
    </row>
    <row r="992" spans="1:3" x14ac:dyDescent="0.25">
      <c r="A992" s="16"/>
      <c r="B992" s="16"/>
      <c r="C992" s="16"/>
    </row>
    <row r="993" spans="1:3" x14ac:dyDescent="0.25">
      <c r="A993" s="16"/>
      <c r="B993" s="16"/>
      <c r="C993" s="16"/>
    </row>
    <row r="994" spans="1:3" x14ac:dyDescent="0.25">
      <c r="A994" s="16"/>
      <c r="B994" s="16"/>
      <c r="C994" s="16"/>
    </row>
    <row r="995" spans="1:3" x14ac:dyDescent="0.25">
      <c r="A995" s="16"/>
      <c r="B995" s="16"/>
      <c r="C995" s="16"/>
    </row>
    <row r="996" spans="1:3" x14ac:dyDescent="0.25">
      <c r="A996" s="16"/>
      <c r="B996" s="16"/>
      <c r="C996" s="16"/>
    </row>
    <row r="997" spans="1:3" x14ac:dyDescent="0.25">
      <c r="A997" s="16"/>
      <c r="B997" s="16"/>
      <c r="C997" s="16"/>
    </row>
    <row r="998" spans="1:3" x14ac:dyDescent="0.25">
      <c r="A998" s="16"/>
      <c r="B998" s="16"/>
      <c r="C998" s="16"/>
    </row>
    <row r="999" spans="1:3" x14ac:dyDescent="0.25">
      <c r="A999" s="16"/>
      <c r="B999" s="16"/>
      <c r="C999" s="16"/>
    </row>
    <row r="1000" spans="1:3" x14ac:dyDescent="0.25">
      <c r="A1000" s="16"/>
      <c r="B1000" s="16"/>
      <c r="C1000" s="16"/>
    </row>
  </sheetData>
  <autoFilter ref="A1:C1" xr:uid="{00000000-0009-0000-0000-000003000000}"/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5FBF-A108-4B53-BA87-6BBA8134998B}">
  <dimension ref="A1:F8"/>
  <sheetViews>
    <sheetView workbookViewId="0">
      <selection activeCell="F8" sqref="A1:F8"/>
    </sheetView>
  </sheetViews>
  <sheetFormatPr defaultRowHeight="15" x14ac:dyDescent="0.25"/>
  <cols>
    <col min="1" max="1" width="17.85546875" bestFit="1" customWidth="1"/>
  </cols>
  <sheetData>
    <row r="1" spans="1:6" s="96" customFormat="1" x14ac:dyDescent="0.25">
      <c r="A1" s="96" t="s">
        <v>179</v>
      </c>
      <c r="B1" s="96" t="s">
        <v>180</v>
      </c>
      <c r="C1" s="96" t="s">
        <v>181</v>
      </c>
      <c r="D1" s="96" t="s">
        <v>182</v>
      </c>
      <c r="E1" s="96" t="s">
        <v>183</v>
      </c>
      <c r="F1" s="96" t="s">
        <v>184</v>
      </c>
    </row>
    <row r="2" spans="1:6" x14ac:dyDescent="0.25">
      <c r="A2" t="s">
        <v>178</v>
      </c>
      <c r="B2">
        <v>220</v>
      </c>
      <c r="C2">
        <v>1.8</v>
      </c>
      <c r="D2">
        <f>B2*C2</f>
        <v>396</v>
      </c>
      <c r="E2" s="97">
        <v>1.47</v>
      </c>
      <c r="F2">
        <f>D2*E2</f>
        <v>582.12</v>
      </c>
    </row>
    <row r="3" spans="1:6" x14ac:dyDescent="0.25">
      <c r="A3" t="s">
        <v>185</v>
      </c>
      <c r="B3">
        <v>356</v>
      </c>
      <c r="C3">
        <v>0.78</v>
      </c>
      <c r="D3" s="95">
        <f>B3*C3</f>
        <v>277.68</v>
      </c>
      <c r="E3" s="97">
        <v>1.41</v>
      </c>
      <c r="F3" s="95">
        <f>D3*E3</f>
        <v>391.52879999999999</v>
      </c>
    </row>
    <row r="4" spans="1:6" x14ac:dyDescent="0.25">
      <c r="A4" t="s">
        <v>186</v>
      </c>
      <c r="B4">
        <v>1325</v>
      </c>
      <c r="C4">
        <v>0.3</v>
      </c>
      <c r="D4" s="95">
        <f>B4*C4</f>
        <v>397.5</v>
      </c>
      <c r="E4" s="97">
        <v>1.25</v>
      </c>
      <c r="F4" s="95">
        <f>D4*E4</f>
        <v>496.875</v>
      </c>
    </row>
    <row r="5" spans="1:6" x14ac:dyDescent="0.25">
      <c r="A5" t="s">
        <v>187</v>
      </c>
      <c r="B5">
        <v>5300</v>
      </c>
      <c r="E5" s="97"/>
      <c r="F5">
        <f>5300/1000*7</f>
        <v>37.1</v>
      </c>
    </row>
    <row r="6" spans="1:6" x14ac:dyDescent="0.25">
      <c r="A6" t="s">
        <v>188</v>
      </c>
      <c r="B6">
        <v>503</v>
      </c>
      <c r="C6">
        <v>0.5</v>
      </c>
      <c r="D6" s="95">
        <f>B6*C6</f>
        <v>251.5</v>
      </c>
      <c r="E6" s="97">
        <v>2.4500000000000002</v>
      </c>
      <c r="F6" s="95">
        <f>D6*E6</f>
        <v>616.17500000000007</v>
      </c>
    </row>
    <row r="8" spans="1:6" x14ac:dyDescent="0.25">
      <c r="E8" s="98" t="s">
        <v>162</v>
      </c>
      <c r="F8">
        <f>SUM(F2:F6)</f>
        <v>2123.7988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 History</vt:lpstr>
      <vt:lpstr>Instructions</vt:lpstr>
      <vt:lpstr>Auction House</vt:lpstr>
      <vt:lpstr>Overall</vt:lpstr>
      <vt:lpstr>HuntingLog</vt:lpstr>
      <vt:lpstr>SoldMarkup</vt:lpstr>
      <vt:lpstr>BoughtMarkup</vt:lpstr>
      <vt:lpstr>MarkupList</vt:lpstr>
      <vt:lpstr>Tiering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 Freeman</cp:lastModifiedBy>
  <cp:revision/>
  <dcterms:created xsi:type="dcterms:W3CDTF">2017-06-26T16:15:11Z</dcterms:created>
  <dcterms:modified xsi:type="dcterms:W3CDTF">2020-03-11T21:45:10Z</dcterms:modified>
  <cp:category/>
  <cp:contentStatus/>
</cp:coreProperties>
</file>