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pha\Documents\Research\PJM Model\Input Data\Data for 2030\Fuel Forecast\"/>
    </mc:Choice>
  </mc:AlternateContent>
  <xr:revisionPtr revIDLastSave="0" documentId="13_ncr:1_{A42DDDAE-B40D-4562-805F-2EE635784D3D}" xr6:coauthVersionLast="45" xr6:coauthVersionMax="45" xr10:uidLastSave="{00000000-0000-0000-0000-000000000000}"/>
  <bookViews>
    <workbookView xWindow="-120" yWindow="-120" windowWidth="29040" windowHeight="15840" activeTab="2" xr2:uid="{25C730C5-A4C7-4424-B480-8A020E6FE99A}"/>
  </bookViews>
  <sheets>
    <sheet name="Raw" sheetId="1" r:id="rId1"/>
    <sheet name="Actual" sheetId="3" r:id="rId2"/>
    <sheet name="Adjusted to Inflation" sheetId="2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1" i="2" l="1"/>
  <c r="E50" i="2" l="1"/>
  <c r="E49" i="2"/>
  <c r="W43" i="2" l="1"/>
  <c r="X43" i="2" l="1"/>
  <c r="X41" i="2"/>
  <c r="Y41" i="2"/>
  <c r="AA41" i="2"/>
  <c r="AB41" i="2"/>
  <c r="AC41" i="2"/>
  <c r="AD41" i="2"/>
  <c r="AE41" i="2"/>
  <c r="AF41" i="2"/>
  <c r="AG41" i="2"/>
  <c r="AH41" i="2"/>
  <c r="X42" i="2"/>
  <c r="Y42" i="2"/>
  <c r="Z42" i="2"/>
  <c r="AA42" i="2"/>
  <c r="AB42" i="2"/>
  <c r="AC42" i="2"/>
  <c r="AD42" i="2"/>
  <c r="AE42" i="2"/>
  <c r="AF42" i="2"/>
  <c r="AG42" i="2"/>
  <c r="AH42" i="2"/>
  <c r="Y43" i="2"/>
  <c r="Z43" i="2"/>
  <c r="AA43" i="2"/>
  <c r="AB43" i="2"/>
  <c r="AC43" i="2"/>
  <c r="AD43" i="2"/>
  <c r="AE43" i="2"/>
  <c r="AF43" i="2"/>
  <c r="AG43" i="2"/>
  <c r="AH43" i="2"/>
  <c r="X44" i="2"/>
  <c r="Y44" i="2"/>
  <c r="Z44" i="2"/>
  <c r="AA44" i="2"/>
  <c r="AB44" i="2"/>
  <c r="AC44" i="2"/>
  <c r="AD44" i="2"/>
  <c r="AE44" i="2"/>
  <c r="AF44" i="2"/>
  <c r="AG44" i="2"/>
  <c r="AH44" i="2"/>
  <c r="X45" i="2"/>
  <c r="Y45" i="2"/>
  <c r="Z45" i="2"/>
  <c r="AA45" i="2"/>
  <c r="AB45" i="2"/>
  <c r="AC45" i="2"/>
  <c r="AD45" i="2"/>
  <c r="AE45" i="2"/>
  <c r="AF45" i="2"/>
  <c r="AG45" i="2"/>
  <c r="AH45" i="2"/>
  <c r="W45" i="2"/>
  <c r="W44" i="2"/>
  <c r="W42" i="2"/>
  <c r="W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C42" i="2"/>
  <c r="C43" i="2"/>
  <c r="C44" i="2"/>
  <c r="C45" i="2"/>
  <c r="C41" i="2"/>
  <c r="W27" i="2"/>
  <c r="W35" i="2"/>
  <c r="C35" i="2"/>
  <c r="AB33" i="2"/>
  <c r="AC33" i="2"/>
  <c r="AD33" i="2"/>
  <c r="AA34" i="2"/>
  <c r="AB34" i="2"/>
  <c r="AC34" i="2"/>
  <c r="X36" i="2"/>
  <c r="AE36" i="2"/>
  <c r="AF36" i="2"/>
  <c r="AD37" i="2"/>
  <c r="W34" i="2"/>
  <c r="AD38" i="2"/>
  <c r="AC38" i="2"/>
  <c r="AB38" i="2"/>
  <c r="W25" i="2"/>
  <c r="F33" i="2"/>
  <c r="X33" i="2" s="1"/>
  <c r="G33" i="2"/>
  <c r="Y33" i="2" s="1"/>
  <c r="H33" i="2"/>
  <c r="Z33" i="2" s="1"/>
  <c r="I33" i="2"/>
  <c r="AA33" i="2" s="1"/>
  <c r="J33" i="2"/>
  <c r="K33" i="2"/>
  <c r="L33" i="2"/>
  <c r="M33" i="2"/>
  <c r="AE33" i="2" s="1"/>
  <c r="N33" i="2"/>
  <c r="AF33" i="2" s="1"/>
  <c r="O33" i="2"/>
  <c r="AG33" i="2" s="1"/>
  <c r="P33" i="2"/>
  <c r="AH33" i="2" s="1"/>
  <c r="Q33" i="2"/>
  <c r="R33" i="2"/>
  <c r="S33" i="2"/>
  <c r="T33" i="2"/>
  <c r="U33" i="2"/>
  <c r="F34" i="2"/>
  <c r="X34" i="2" s="1"/>
  <c r="G34" i="2"/>
  <c r="Y34" i="2" s="1"/>
  <c r="H34" i="2"/>
  <c r="Z34" i="2" s="1"/>
  <c r="I34" i="2"/>
  <c r="J34" i="2"/>
  <c r="K34" i="2"/>
  <c r="L34" i="2"/>
  <c r="M34" i="2"/>
  <c r="AE34" i="2" s="1"/>
  <c r="N34" i="2"/>
  <c r="AF34" i="2" s="1"/>
  <c r="O34" i="2"/>
  <c r="AG34" i="2" s="1"/>
  <c r="P34" i="2"/>
  <c r="AH34" i="2" s="1"/>
  <c r="Q34" i="2"/>
  <c r="R34" i="2"/>
  <c r="S34" i="2"/>
  <c r="T34" i="2"/>
  <c r="U34" i="2"/>
  <c r="F35" i="2"/>
  <c r="X35" i="2" s="1"/>
  <c r="G35" i="2"/>
  <c r="Y38" i="2" s="1"/>
  <c r="H35" i="2"/>
  <c r="Z38" i="2" s="1"/>
  <c r="I35" i="2"/>
  <c r="AA35" i="2" s="1"/>
  <c r="J35" i="2"/>
  <c r="AB35" i="2" s="1"/>
  <c r="K35" i="2"/>
  <c r="AC35" i="2" s="1"/>
  <c r="L35" i="2"/>
  <c r="AD35" i="2" s="1"/>
  <c r="M35" i="2"/>
  <c r="AE35" i="2" s="1"/>
  <c r="N35" i="2"/>
  <c r="AF38" i="2" s="1"/>
  <c r="O35" i="2"/>
  <c r="AG35" i="2" s="1"/>
  <c r="P35" i="2"/>
  <c r="AH35" i="2" s="1"/>
  <c r="Q35" i="2"/>
  <c r="R35" i="2"/>
  <c r="S35" i="2"/>
  <c r="T35" i="2"/>
  <c r="U35" i="2"/>
  <c r="F36" i="2"/>
  <c r="G36" i="2"/>
  <c r="Y36" i="2" s="1"/>
  <c r="H36" i="2"/>
  <c r="Z36" i="2" s="1"/>
  <c r="I36" i="2"/>
  <c r="AA36" i="2" s="1"/>
  <c r="J36" i="2"/>
  <c r="AB36" i="2" s="1"/>
  <c r="K36" i="2"/>
  <c r="L36" i="2"/>
  <c r="M36" i="2"/>
  <c r="N36" i="2"/>
  <c r="O36" i="2"/>
  <c r="AG36" i="2" s="1"/>
  <c r="P36" i="2"/>
  <c r="AH36" i="2" s="1"/>
  <c r="Q36" i="2"/>
  <c r="R36" i="2"/>
  <c r="S36" i="2"/>
  <c r="T36" i="2"/>
  <c r="U36" i="2"/>
  <c r="F37" i="2"/>
  <c r="X37" i="2" s="1"/>
  <c r="G37" i="2"/>
  <c r="Y37" i="2" s="1"/>
  <c r="H37" i="2"/>
  <c r="Z37" i="2" s="1"/>
  <c r="I37" i="2"/>
  <c r="AA37" i="2" s="1"/>
  <c r="J37" i="2"/>
  <c r="K37" i="2"/>
  <c r="L37" i="2"/>
  <c r="M37" i="2"/>
  <c r="AE37" i="2" s="1"/>
  <c r="N37" i="2"/>
  <c r="AF37" i="2" s="1"/>
  <c r="O37" i="2"/>
  <c r="AG37" i="2" s="1"/>
  <c r="P37" i="2"/>
  <c r="AH37" i="2" s="1"/>
  <c r="Q37" i="2"/>
  <c r="R37" i="2"/>
  <c r="S37" i="2"/>
  <c r="T37" i="2"/>
  <c r="U37" i="2"/>
  <c r="E33" i="2"/>
  <c r="W33" i="2" s="1"/>
  <c r="E34" i="2"/>
  <c r="E35" i="2"/>
  <c r="E36" i="2"/>
  <c r="E37" i="2"/>
  <c r="W37" i="2" s="1"/>
  <c r="D33" i="2"/>
  <c r="D34" i="2"/>
  <c r="AD34" i="2" s="1"/>
  <c r="D35" i="2"/>
  <c r="D36" i="2"/>
  <c r="AC36" i="2" s="1"/>
  <c r="D37" i="2"/>
  <c r="AC37" i="2" s="1"/>
  <c r="C34" i="2"/>
  <c r="C36" i="2"/>
  <c r="C37" i="2"/>
  <c r="C33" i="2"/>
  <c r="Z35" i="2" l="1"/>
  <c r="Y35" i="2"/>
  <c r="W36" i="2"/>
  <c r="AB37" i="2"/>
  <c r="AD36" i="2"/>
  <c r="AF35" i="2"/>
  <c r="AE38" i="2"/>
  <c r="X38" i="2"/>
  <c r="AG38" i="2"/>
  <c r="AH38" i="2"/>
  <c r="AA38" i="2"/>
  <c r="C6" i="4"/>
  <c r="V4" i="4"/>
  <c r="U4" i="4"/>
  <c r="T4" i="4"/>
  <c r="S4" i="4"/>
  <c r="R4" i="4"/>
  <c r="Q4" i="4"/>
  <c r="C5" i="4" s="1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V11" i="4"/>
  <c r="U11" i="4"/>
  <c r="T11" i="4"/>
  <c r="S11" i="4"/>
  <c r="C12" i="4" s="1"/>
  <c r="R11" i="4"/>
  <c r="Q11" i="4"/>
  <c r="P11" i="4"/>
  <c r="O11" i="4"/>
  <c r="N11" i="4"/>
  <c r="M11" i="4"/>
  <c r="C13" i="4" s="1"/>
  <c r="L11" i="4"/>
  <c r="K11" i="4"/>
  <c r="J11" i="4"/>
  <c r="I11" i="4"/>
  <c r="H11" i="4"/>
  <c r="G11" i="4"/>
  <c r="F11" i="4"/>
  <c r="E11" i="4"/>
  <c r="D11" i="4"/>
  <c r="C11" i="4"/>
  <c r="B11" i="4"/>
  <c r="U18" i="4"/>
  <c r="T18" i="4"/>
  <c r="S18" i="4"/>
  <c r="R18" i="4"/>
  <c r="Q18" i="4"/>
  <c r="C19" i="4" s="1"/>
  <c r="P18" i="4"/>
  <c r="O18" i="4"/>
  <c r="C20" i="4" s="1"/>
  <c r="N18" i="4"/>
  <c r="M18" i="4"/>
  <c r="C25" i="4"/>
  <c r="D25" i="4"/>
  <c r="E25" i="4"/>
  <c r="F25" i="4"/>
  <c r="G25" i="4"/>
  <c r="H25" i="4"/>
  <c r="I25" i="4"/>
  <c r="J25" i="4"/>
  <c r="K25" i="4"/>
  <c r="L25" i="4"/>
  <c r="M25" i="4"/>
  <c r="C27" i="4" s="1"/>
  <c r="N25" i="4"/>
  <c r="O25" i="4"/>
  <c r="P25" i="4"/>
  <c r="Q25" i="4"/>
  <c r="R25" i="4"/>
  <c r="S25" i="4"/>
  <c r="T25" i="4"/>
  <c r="U25" i="4"/>
  <c r="C26" i="4" s="1"/>
  <c r="V25" i="4"/>
  <c r="B25" i="4"/>
  <c r="F2" i="3" l="1"/>
  <c r="E2" i="3"/>
  <c r="C25" i="2" l="1"/>
  <c r="D25" i="2"/>
  <c r="E25" i="2"/>
  <c r="F25" i="2"/>
  <c r="X25" i="2" s="1"/>
  <c r="G25" i="2"/>
  <c r="Y25" i="2" s="1"/>
  <c r="H25" i="2"/>
  <c r="Z25" i="2" s="1"/>
  <c r="I25" i="2"/>
  <c r="AA25" i="2" s="1"/>
  <c r="J25" i="2"/>
  <c r="AB25" i="2" s="1"/>
  <c r="K25" i="2"/>
  <c r="AC25" i="2" s="1"/>
  <c r="L25" i="2"/>
  <c r="AD25" i="2" s="1"/>
  <c r="M25" i="2"/>
  <c r="AE25" i="2" s="1"/>
  <c r="N25" i="2"/>
  <c r="AF25" i="2" s="1"/>
  <c r="O25" i="2"/>
  <c r="AG25" i="2" s="1"/>
  <c r="P25" i="2"/>
  <c r="AH25" i="2" s="1"/>
  <c r="Q25" i="2"/>
  <c r="R25" i="2"/>
  <c r="S25" i="2"/>
  <c r="T25" i="2"/>
  <c r="U25" i="2"/>
  <c r="C26" i="2"/>
  <c r="D26" i="2"/>
  <c r="E26" i="2"/>
  <c r="W26" i="2" s="1"/>
  <c r="F26" i="2"/>
  <c r="X26" i="2" s="1"/>
  <c r="G26" i="2"/>
  <c r="Y26" i="2" s="1"/>
  <c r="H26" i="2"/>
  <c r="Z26" i="2" s="1"/>
  <c r="I26" i="2"/>
  <c r="AA26" i="2" s="1"/>
  <c r="J26" i="2"/>
  <c r="AB26" i="2" s="1"/>
  <c r="K26" i="2"/>
  <c r="AC26" i="2" s="1"/>
  <c r="L26" i="2"/>
  <c r="AD26" i="2" s="1"/>
  <c r="M26" i="2"/>
  <c r="AE26" i="2" s="1"/>
  <c r="N26" i="2"/>
  <c r="AF26" i="2" s="1"/>
  <c r="O26" i="2"/>
  <c r="AG26" i="2" s="1"/>
  <c r="P26" i="2"/>
  <c r="AH26" i="2" s="1"/>
  <c r="Q26" i="2"/>
  <c r="R26" i="2"/>
  <c r="S26" i="2"/>
  <c r="T26" i="2"/>
  <c r="U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C28" i="2"/>
  <c r="D28" i="2"/>
  <c r="E28" i="2"/>
  <c r="F28" i="2"/>
  <c r="G28" i="2"/>
  <c r="H28" i="2"/>
  <c r="I28" i="2"/>
  <c r="AA28" i="2" s="1"/>
  <c r="J28" i="2"/>
  <c r="K28" i="2"/>
  <c r="L28" i="2"/>
  <c r="AD28" i="2" s="1"/>
  <c r="M28" i="2"/>
  <c r="N28" i="2"/>
  <c r="O28" i="2"/>
  <c r="P28" i="2"/>
  <c r="Q28" i="2"/>
  <c r="R28" i="2"/>
  <c r="S28" i="2"/>
  <c r="T28" i="2"/>
  <c r="U28" i="2"/>
  <c r="C29" i="2"/>
  <c r="D29" i="2"/>
  <c r="E29" i="2"/>
  <c r="F29" i="2"/>
  <c r="X29" i="2" s="1"/>
  <c r="G29" i="2"/>
  <c r="H29" i="2"/>
  <c r="I29" i="2"/>
  <c r="AA29" i="2" s="1"/>
  <c r="J29" i="2"/>
  <c r="K29" i="2"/>
  <c r="L29" i="2"/>
  <c r="AD29" i="2" s="1"/>
  <c r="M29" i="2"/>
  <c r="N29" i="2"/>
  <c r="AF29" i="2" s="1"/>
  <c r="O29" i="2"/>
  <c r="AG29" i="2" s="1"/>
  <c r="P29" i="2"/>
  <c r="Q29" i="2"/>
  <c r="R29" i="2"/>
  <c r="S29" i="2"/>
  <c r="T29" i="2"/>
  <c r="U29" i="2"/>
  <c r="B26" i="2"/>
  <c r="B27" i="2"/>
  <c r="B28" i="2"/>
  <c r="B29" i="2"/>
  <c r="B25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W19" i="2" s="1"/>
  <c r="Q19" i="2"/>
  <c r="R19" i="2"/>
  <c r="S19" i="2"/>
  <c r="T19" i="2"/>
  <c r="U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W20" i="2" s="1"/>
  <c r="Q20" i="2"/>
  <c r="R20" i="2"/>
  <c r="S20" i="2"/>
  <c r="T20" i="2"/>
  <c r="U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W21" i="2" s="1"/>
  <c r="Q21" i="2"/>
  <c r="R21" i="2"/>
  <c r="S21" i="2"/>
  <c r="T21" i="2"/>
  <c r="U21" i="2"/>
  <c r="B18" i="2"/>
  <c r="B19" i="2"/>
  <c r="B20" i="2"/>
  <c r="B21" i="2"/>
  <c r="B17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B11" i="2"/>
  <c r="B12" i="2"/>
  <c r="B13" i="2"/>
  <c r="B10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B4" i="2"/>
  <c r="B5" i="2"/>
  <c r="B6" i="2"/>
  <c r="B3" i="2"/>
  <c r="AD30" i="2" l="1"/>
  <c r="AD27" i="2"/>
  <c r="AE29" i="2"/>
  <c r="W29" i="2"/>
  <c r="AH28" i="2"/>
  <c r="Z28" i="2"/>
  <c r="AC30" i="2"/>
  <c r="AC27" i="2"/>
  <c r="AG28" i="2"/>
  <c r="Y28" i="2"/>
  <c r="AB30" i="2"/>
  <c r="AB27" i="2"/>
  <c r="W18" i="2"/>
  <c r="AC29" i="2"/>
  <c r="AF28" i="2"/>
  <c r="X28" i="2"/>
  <c r="AA30" i="2"/>
  <c r="AA27" i="2"/>
  <c r="AB29" i="2"/>
  <c r="AE28" i="2"/>
  <c r="W28" i="2"/>
  <c r="AH30" i="2"/>
  <c r="AH27" i="2"/>
  <c r="Z30" i="2"/>
  <c r="Z27" i="2"/>
  <c r="AG30" i="2"/>
  <c r="AG27" i="2"/>
  <c r="Y30" i="2"/>
  <c r="Y27" i="2"/>
  <c r="W17" i="2"/>
  <c r="AH29" i="2"/>
  <c r="Z29" i="2"/>
  <c r="AC28" i="2"/>
  <c r="AF30" i="2"/>
  <c r="AF27" i="2"/>
  <c r="X30" i="2"/>
  <c r="X27" i="2"/>
  <c r="Y29" i="2"/>
  <c r="AB28" i="2"/>
  <c r="AE30" i="2"/>
  <c r="AE27" i="2"/>
</calcChain>
</file>

<file path=xl/sharedStrings.xml><?xml version="1.0" encoding="utf-8"?>
<sst xmlns="http://schemas.openxmlformats.org/spreadsheetml/2006/main" count="101" uniqueCount="54">
  <si>
    <t>2015 projection</t>
  </si>
  <si>
    <t>Distillate Fuel Oil</t>
  </si>
  <si>
    <t>Residual Fuel Oil</t>
  </si>
  <si>
    <t>Natural Gas</t>
  </si>
  <si>
    <t>Steam Coal</t>
  </si>
  <si>
    <t>2016 projection</t>
  </si>
  <si>
    <t>2015 $</t>
  </si>
  <si>
    <t>2017 projection</t>
  </si>
  <si>
    <t>2018 projection</t>
  </si>
  <si>
    <t>2019 projection</t>
  </si>
  <si>
    <t>2013 $</t>
  </si>
  <si>
    <t>2016 $</t>
  </si>
  <si>
    <t>Uranium</t>
  </si>
  <si>
    <t>2017 $</t>
  </si>
  <si>
    <t>2018 $</t>
  </si>
  <si>
    <t>Distillate Fuel Oil-2015</t>
  </si>
  <si>
    <t>Residual Fuel Oil-2015</t>
  </si>
  <si>
    <t>Natural Gas-2015</t>
  </si>
  <si>
    <t>Steam Coal-2015</t>
  </si>
  <si>
    <t>Distillate Fuel Oil-2016</t>
  </si>
  <si>
    <t>Residual Fuel Oil-2016</t>
  </si>
  <si>
    <t>Natural Gas-2016</t>
  </si>
  <si>
    <t>Steam Coal-2016</t>
  </si>
  <si>
    <t>Distillate Fuel Oil-2017</t>
  </si>
  <si>
    <t>Residual Fuel Oil-2017</t>
  </si>
  <si>
    <t>Natural Gas-2017</t>
  </si>
  <si>
    <t>Steam Coal-2017</t>
  </si>
  <si>
    <t>Uranium-2017</t>
  </si>
  <si>
    <t>Distillate Fuel Oil-2018</t>
  </si>
  <si>
    <t>Residual Fuel Oil-2018</t>
  </si>
  <si>
    <t>Natural Gas-2018</t>
  </si>
  <si>
    <t>Steam Coal-2018</t>
  </si>
  <si>
    <t>Uranium-2018</t>
  </si>
  <si>
    <t>Residual Fuel Oil-2019</t>
  </si>
  <si>
    <t>Natural Gas-2019</t>
  </si>
  <si>
    <t>Steam Coal-2019</t>
  </si>
  <si>
    <t>Uranium-2019</t>
  </si>
  <si>
    <t>Distillate Fuel Oil-2019</t>
  </si>
  <si>
    <t>NG</t>
  </si>
  <si>
    <t>DFO</t>
  </si>
  <si>
    <t>Coal</t>
  </si>
  <si>
    <t>U</t>
  </si>
  <si>
    <t>Growth Rate</t>
  </si>
  <si>
    <t>Average GR, 5 years</t>
  </si>
  <si>
    <t>Average GR, 10 years</t>
  </si>
  <si>
    <t>2020 projection</t>
  </si>
  <si>
    <t>2019 $</t>
  </si>
  <si>
    <t>Distillate Fuel Oil-2020</t>
  </si>
  <si>
    <t>Residual Fuel Oil-2020</t>
  </si>
  <si>
    <t>Natural Gas-2020</t>
  </si>
  <si>
    <t>Steam Coal-2020</t>
  </si>
  <si>
    <t>Uranium-2020</t>
  </si>
  <si>
    <t xml:space="preserve"> 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</si>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</sst>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%"/>
    <numFmt numFmtId="166" formatCode="0.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10" fontId="0" fillId="0" borderId="0" xfId="1" applyNumberFormat="1" applyFont="1"/>
    <xf numFmtId="9" fontId="0" fillId="0" borderId="0" xfId="1" applyFont="1"/>
    <xf numFmtId="165" fontId="0" fillId="0" borderId="0" xfId="1" applyNumberFormat="1" applyFon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Distillate Fuel</a:t>
            </a:r>
            <a:r>
              <a:rPr lang="en-US" baseline="0"/>
              <a:t> Oil Price Projections 6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'Adjusted to Inflation'!$A$3</c:f>
              <c:strCache>
                <c:ptCount val="1"/>
                <c:pt idx="0">
                  <c:v>Distillate Fuel Oil-2015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'Adjusted to Inflation'!$B$2:$U$2</c:f>
              <c:numCache>
                <c:formatCode>General</c:formatCode>
                <c:ptCount val="2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</c:numCache>
            </c:numRef>
          </c:cat>
          <c:val>
            <c:numRef>
              <c:f>'Adjusted to Inflation'!$B$3:$U$3</c:f>
              <c:numCache>
                <c:formatCode>General</c:formatCode>
                <c:ptCount val="20"/>
                <c:pt idx="0">
                  <c:v>19.501692325800001</c:v>
                </c:pt>
                <c:pt idx="1">
                  <c:v>19.284870585</c:v>
                </c:pt>
                <c:pt idx="2">
                  <c:v>19.295518081200001</c:v>
                </c:pt>
                <c:pt idx="3">
                  <c:v>19.5846065496</c:v>
                </c:pt>
                <c:pt idx="4">
                  <c:v>19.856129559599999</c:v>
                </c:pt>
                <c:pt idx="5">
                  <c:v>20.274583274400001</c:v>
                </c:pt>
                <c:pt idx="6">
                  <c:v>20.711377457699999</c:v>
                </c:pt>
                <c:pt idx="7">
                  <c:v>21.187118323800004</c:v>
                </c:pt>
                <c:pt idx="8">
                  <c:v>21.663528565800004</c:v>
                </c:pt>
                <c:pt idx="9">
                  <c:v>22.1531344596</c:v>
                </c:pt>
                <c:pt idx="10">
                  <c:v>22.688137189800003</c:v>
                </c:pt>
                <c:pt idx="11">
                  <c:v>23.205189651300003</c:v>
                </c:pt>
                <c:pt idx="12">
                  <c:v>23.810864895000002</c:v>
                </c:pt>
                <c:pt idx="13">
                  <c:v>24.406280686500001</c:v>
                </c:pt>
                <c:pt idx="14">
                  <c:v>25.030472096400004</c:v>
                </c:pt>
                <c:pt idx="15">
                  <c:v>25.641923806200001</c:v>
                </c:pt>
                <c:pt idx="16">
                  <c:v>26.270785756799999</c:v>
                </c:pt>
                <c:pt idx="17">
                  <c:v>26.930499361200003</c:v>
                </c:pt>
                <c:pt idx="18">
                  <c:v>27.611213691300001</c:v>
                </c:pt>
                <c:pt idx="19">
                  <c:v>28.305939643500004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F-4416-AF95-AF41E51D9308}"/>
            </c:ext>
          </c:extLst>
        </c:ser>
        <c:ser>
          <c:idx val="1"/>
          <c:order val="1"/>
          <c:tx>
            <c:strRef>
              <c:f>'Adjusted to Inflation'!$A$10</c:f>
              <c:strCache>
                <c:ptCount val="1"/>
                <c:pt idx="0">
                  <c:v>Distillate Fuel Oil-2016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'Adjusted to Inflation'!$B$2:$U$2</c:f>
              <c:numCache>
                <c:formatCode>General</c:formatCode>
                <c:ptCount val="2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</c:numCache>
            </c:numRef>
          </c:cat>
          <c:val>
            <c:numRef>
              <c:f>'Adjusted to Inflation'!$B$10:$U$10</c:f>
              <c:numCache>
                <c:formatCode>General</c:formatCode>
                <c:ptCount val="20"/>
                <c:pt idx="0">
                  <c:v>12.248560326</c:v>
                </c:pt>
                <c:pt idx="1">
                  <c:v>13.879113588599997</c:v>
                </c:pt>
                <c:pt idx="2">
                  <c:v>16.211838230599998</c:v>
                </c:pt>
                <c:pt idx="3">
                  <c:v>19.186385530999999</c:v>
                </c:pt>
                <c:pt idx="4">
                  <c:v>20.865041909999999</c:v>
                </c:pt>
                <c:pt idx="5">
                  <c:v>22.248068481399997</c:v>
                </c:pt>
                <c:pt idx="6">
                  <c:v>23.461241450799999</c:v>
                </c:pt>
                <c:pt idx="7">
                  <c:v>23.913994050599999</c:v>
                </c:pt>
                <c:pt idx="8">
                  <c:v>24.314362498599998</c:v>
                </c:pt>
                <c:pt idx="9">
                  <c:v>24.807106388999998</c:v>
                </c:pt>
                <c:pt idx="10">
                  <c:v>25.385550442399996</c:v>
                </c:pt>
                <c:pt idx="11">
                  <c:v>25.871669904599997</c:v>
                </c:pt>
                <c:pt idx="12">
                  <c:v>26.245802311599999</c:v>
                </c:pt>
                <c:pt idx="13">
                  <c:v>26.813215892199995</c:v>
                </c:pt>
                <c:pt idx="14">
                  <c:v>27.185856663999999</c:v>
                </c:pt>
                <c:pt idx="15">
                  <c:v>27.808100550999999</c:v>
                </c:pt>
                <c:pt idx="16">
                  <c:v>28.471011625799996</c:v>
                </c:pt>
                <c:pt idx="17">
                  <c:v>29.129867317399995</c:v>
                </c:pt>
                <c:pt idx="18">
                  <c:v>29.872578756599996</c:v>
                </c:pt>
                <c:pt idx="19">
                  <c:v>30.364402028399997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F-4416-AF95-AF41E51D9308}"/>
            </c:ext>
          </c:extLst>
        </c:ser>
        <c:ser>
          <c:idx val="2"/>
          <c:order val="2"/>
          <c:tx>
            <c:strRef>
              <c:f>'Adjusted to Inflation'!$A$17</c:f>
              <c:strCache>
                <c:ptCount val="1"/>
                <c:pt idx="0">
                  <c:v>Distillate Fuel Oil-2017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'Adjusted to Inflation'!$B$2:$U$2</c:f>
              <c:numCache>
                <c:formatCode>General</c:formatCode>
                <c:ptCount val="2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</c:numCache>
            </c:numRef>
          </c:cat>
          <c:val>
            <c:numRef>
              <c:f>'Adjusted to Inflation'!$B$17:$U$17</c:f>
              <c:numCache>
                <c:formatCode>General</c:formatCode>
                <c:ptCount val="20"/>
                <c:pt idx="0">
                  <c:v>12.4810111624</c:v>
                </c:pt>
                <c:pt idx="1">
                  <c:v>14.97331902</c:v>
                </c:pt>
                <c:pt idx="2">
                  <c:v>17.4040695158</c:v>
                </c:pt>
                <c:pt idx="3">
                  <c:v>19.0074568042</c:v>
                </c:pt>
                <c:pt idx="4">
                  <c:v>19.984348146599999</c:v>
                </c:pt>
                <c:pt idx="5">
                  <c:v>20.853837643200002</c:v>
                </c:pt>
                <c:pt idx="6">
                  <c:v>21.6094932564</c:v>
                </c:pt>
                <c:pt idx="7">
                  <c:v>21.958504530200003</c:v>
                </c:pt>
                <c:pt idx="8">
                  <c:v>22.295698975000001</c:v>
                </c:pt>
                <c:pt idx="9">
                  <c:v>22.795571242600001</c:v>
                </c:pt>
                <c:pt idx="10">
                  <c:v>23.183518941799999</c:v>
                </c:pt>
                <c:pt idx="11">
                  <c:v>23.390071253999999</c:v>
                </c:pt>
                <c:pt idx="12">
                  <c:v>23.433303376599998</c:v>
                </c:pt>
                <c:pt idx="13">
                  <c:v>23.662570783200003</c:v>
                </c:pt>
                <c:pt idx="14">
                  <c:v>24.143980759400002</c:v>
                </c:pt>
                <c:pt idx="15">
                  <c:v>24.572711426999998</c:v>
                </c:pt>
                <c:pt idx="16">
                  <c:v>25.0904956848</c:v>
                </c:pt>
                <c:pt idx="17">
                  <c:v>25.004121412800004</c:v>
                </c:pt>
                <c:pt idx="18">
                  <c:v>25.327645162200003</c:v>
                </c:pt>
                <c:pt idx="19">
                  <c:v>25.553727936000001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F-4416-AF95-AF41E51D9308}"/>
            </c:ext>
          </c:extLst>
        </c:ser>
        <c:ser>
          <c:idx val="3"/>
          <c:order val="3"/>
          <c:tx>
            <c:strRef>
              <c:f>'Adjusted to Inflation'!$A$25</c:f>
              <c:strCache>
                <c:ptCount val="1"/>
                <c:pt idx="0">
                  <c:v>Distillate Fuel Oil-2018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'Adjusted to Inflation'!$B$2:$U$2</c:f>
              <c:numCache>
                <c:formatCode>General</c:formatCode>
                <c:ptCount val="2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</c:numCache>
            </c:numRef>
          </c:cat>
          <c:val>
            <c:numRef>
              <c:f>'Adjusted to Inflation'!$B$25:$U$25</c:f>
              <c:numCache>
                <c:formatCode>General</c:formatCode>
                <c:ptCount val="20"/>
                <c:pt idx="0">
                  <c:v>12.401022738</c:v>
                </c:pt>
                <c:pt idx="1">
                  <c:v>14.435565138799999</c:v>
                </c:pt>
                <c:pt idx="2">
                  <c:v>14.9974864416</c:v>
                </c:pt>
                <c:pt idx="3">
                  <c:v>16.343655603599998</c:v>
                </c:pt>
                <c:pt idx="4">
                  <c:v>20.083741027999999</c:v>
                </c:pt>
                <c:pt idx="5">
                  <c:v>22.008486187999999</c:v>
                </c:pt>
                <c:pt idx="6">
                  <c:v>23.084881658800001</c:v>
                </c:pt>
                <c:pt idx="7">
                  <c:v>23.9812726348</c:v>
                </c:pt>
                <c:pt idx="8">
                  <c:v>24.157120114399998</c:v>
                </c:pt>
                <c:pt idx="9">
                  <c:v>24.2559982756</c:v>
                </c:pt>
                <c:pt idx="10">
                  <c:v>24.277985997199998</c:v>
                </c:pt>
                <c:pt idx="11">
                  <c:v>24.5605493224</c:v>
                </c:pt>
                <c:pt idx="12">
                  <c:v>24.779898972400002</c:v>
                </c:pt>
                <c:pt idx="13">
                  <c:v>25.171304797599998</c:v>
                </c:pt>
                <c:pt idx="14">
                  <c:v>25.385809035599998</c:v>
                </c:pt>
                <c:pt idx="15">
                  <c:v>25.757798383200001</c:v>
                </c:pt>
                <c:pt idx="16">
                  <c:v>26.004691076</c:v>
                </c:pt>
                <c:pt idx="17">
                  <c:v>26.283606512799999</c:v>
                </c:pt>
                <c:pt idx="18">
                  <c:v>26.565396415999999</c:v>
                </c:pt>
                <c:pt idx="19">
                  <c:v>26.686738644799998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5F-4416-AF95-AF41E51D9308}"/>
            </c:ext>
          </c:extLst>
        </c:ser>
        <c:ser>
          <c:idx val="4"/>
          <c:order val="4"/>
          <c:tx>
            <c:strRef>
              <c:f>'Adjusted to Inflation'!$A$33</c:f>
              <c:strCache>
                <c:ptCount val="1"/>
                <c:pt idx="0">
                  <c:v>Distillate Fuel Oil-2019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'Adjusted to Inflation'!$B$2:$U$2</c:f>
              <c:numCache>
                <c:formatCode>General</c:formatCode>
                <c:ptCount val="2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</c:numCache>
            </c:numRef>
          </c:cat>
          <c:val>
            <c:numRef>
              <c:f>'Adjusted to Inflation'!$B$33:$U$33</c:f>
              <c:numCache>
                <c:formatCode>General</c:formatCode>
                <c:ptCount val="20"/>
                <c:pt idx="1">
                  <c:v>18.561222000000001</c:v>
                </c:pt>
                <c:pt idx="2">
                  <c:v>22.207867</c:v>
                </c:pt>
                <c:pt idx="3">
                  <c:v>23.500591</c:v>
                </c:pt>
                <c:pt idx="4">
                  <c:v>23.429886</c:v>
                </c:pt>
                <c:pt idx="5">
                  <c:v>23.066545000000001</c:v>
                </c:pt>
                <c:pt idx="6">
                  <c:v>22.539455</c:v>
                </c:pt>
                <c:pt idx="7">
                  <c:v>22.429527</c:v>
                </c:pt>
                <c:pt idx="8">
                  <c:v>22.678287999999998</c:v>
                </c:pt>
                <c:pt idx="9">
                  <c:v>23.041039999999999</c:v>
                </c:pt>
                <c:pt idx="10">
                  <c:v>23.482642999999999</c:v>
                </c:pt>
                <c:pt idx="11">
                  <c:v>24.157812</c:v>
                </c:pt>
                <c:pt idx="12">
                  <c:v>24.302548999999999</c:v>
                </c:pt>
                <c:pt idx="13">
                  <c:v>24.768512999999999</c:v>
                </c:pt>
                <c:pt idx="14">
                  <c:v>24.928995</c:v>
                </c:pt>
                <c:pt idx="15">
                  <c:v>25.132556999999998</c:v>
                </c:pt>
                <c:pt idx="16">
                  <c:v>25.409545999999999</c:v>
                </c:pt>
                <c:pt idx="17">
                  <c:v>25.790175999999999</c:v>
                </c:pt>
                <c:pt idx="18">
                  <c:v>25.816867999999999</c:v>
                </c:pt>
                <c:pt idx="19">
                  <c:v>26.023164999999999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5F-4416-AF95-AF41E51D9308}"/>
            </c:ext>
          </c:extLst>
        </c:ser>
        <c:ser>
          <c:idx val="5"/>
          <c:order val="5"/>
          <c:tx>
            <c:strRef>
              <c:f>'Adjusted to Inflation'!$A$41</c:f>
              <c:strCache>
                <c:ptCount val="1"/>
                <c:pt idx="0">
                  <c:v>Distillate Fuel Oil-2020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'Adjusted to Inflation'!$B$2:$U$2</c:f>
              <c:numCache>
                <c:formatCode>General</c:formatCode>
                <c:ptCount val="2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</c:numCache>
            </c:numRef>
          </c:cat>
          <c:val>
            <c:numRef>
              <c:f>'Adjusted to Inflation'!$B$41:$U$41</c:f>
              <c:numCache>
                <c:formatCode>General</c:formatCode>
                <c:ptCount val="20"/>
                <c:pt idx="1">
                  <c:v>18.361899616933503</c:v>
                </c:pt>
                <c:pt idx="2">
                  <c:v>21.844569295746979</c:v>
                </c:pt>
                <c:pt idx="3">
                  <c:v>22.23570769079658</c:v>
                </c:pt>
                <c:pt idx="4">
                  <c:v>21.770955701797465</c:v>
                </c:pt>
                <c:pt idx="5">
                  <c:v>21.019300658088596</c:v>
                </c:pt>
                <c:pt idx="6">
                  <c:v>20.06775660544151</c:v>
                </c:pt>
                <c:pt idx="7">
                  <c:v>19.564777526765543</c:v>
                </c:pt>
                <c:pt idx="8">
                  <c:v>19.400893821824969</c:v>
                </c:pt>
                <c:pt idx="9">
                  <c:v>19.745965032904429</c:v>
                </c:pt>
                <c:pt idx="10">
                  <c:v>20.130683626362835</c:v>
                </c:pt>
                <c:pt idx="11">
                  <c:v>20.740385030939986</c:v>
                </c:pt>
                <c:pt idx="12">
                  <c:v>20.824998526667319</c:v>
                </c:pt>
                <c:pt idx="13">
                  <c:v>21.33095275513211</c:v>
                </c:pt>
                <c:pt idx="14">
                  <c:v>21.448091543070426</c:v>
                </c:pt>
                <c:pt idx="15">
                  <c:v>21.51654650820155</c:v>
                </c:pt>
                <c:pt idx="16">
                  <c:v>21.777520872212943</c:v>
                </c:pt>
                <c:pt idx="17">
                  <c:v>22.096234161673703</c:v>
                </c:pt>
                <c:pt idx="18">
                  <c:v>22.132256163441706</c:v>
                </c:pt>
                <c:pt idx="19">
                  <c:v>22.353007563107749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3-4861-A7B6-66AE95771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234303"/>
        <c:axId val="1883214047"/>
      </c:lineChart>
      <c:catAx>
        <c:axId val="189523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214047"/>
        <c:crosses val="autoZero"/>
        <c:auto val="1"/>
        <c:lblAlgn val="ctr"/>
        <c:lblOffset val="100"/>
        <c:noMultiLvlLbl val="0"/>
      </c:catAx>
      <c:valAx>
        <c:axId val="18832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Natural Gas Price Projections 6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'Adjusted to Inflation'!$A$5</c:f>
              <c:strCache>
                <c:ptCount val="1"/>
                <c:pt idx="0">
                  <c:v>Natural Gas-2015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'Adjusted to Inflation'!$B$2:$U$2</c:f>
              <c:numCache>
                <c:formatCode>General</c:formatCode>
                <c:ptCount val="2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</c:numCache>
            </c:numRef>
          </c:cat>
          <c:val>
            <c:numRef>
              <c:f>'Adjusted to Inflation'!$B$5:$U$5</c:f>
              <c:numCache>
                <c:formatCode>General</c:formatCode>
                <c:ptCount val="20"/>
                <c:pt idx="0">
                  <c:v>3.1374014919000004</c:v>
                </c:pt>
                <c:pt idx="1">
                  <c:v>3.6041850090000005</c:v>
                </c:pt>
                <c:pt idx="2">
                  <c:v>3.9744425811000004</c:v>
                </c:pt>
                <c:pt idx="3">
                  <c:v>4.6112917707000003</c:v>
                </c:pt>
                <c:pt idx="4">
                  <c:v>5.1067722195000007</c:v>
                </c:pt>
                <c:pt idx="5">
                  <c:v>5.5148716268999998</c:v>
                </c:pt>
                <c:pt idx="6">
                  <c:v>5.7958736894999996</c:v>
                </c:pt>
                <c:pt idx="7">
                  <c:v>6.0696408873000003</c:v>
                </c:pt>
                <c:pt idx="8">
                  <c:v>6.331875633000001</c:v>
                </c:pt>
                <c:pt idx="9">
                  <c:v>6.5830015413000007</c:v>
                </c:pt>
                <c:pt idx="10">
                  <c:v>6.6016696914000006</c:v>
                </c:pt>
                <c:pt idx="11">
                  <c:v>6.4317613923000003</c:v>
                </c:pt>
                <c:pt idx="12">
                  <c:v>6.1862729010000006</c:v>
                </c:pt>
                <c:pt idx="13">
                  <c:v>6.0258781473000003</c:v>
                </c:pt>
                <c:pt idx="14">
                  <c:v>5.8722989553000007</c:v>
                </c:pt>
                <c:pt idx="15">
                  <c:v>5.897466842400001</c:v>
                </c:pt>
                <c:pt idx="16">
                  <c:v>6.0071108304000003</c:v>
                </c:pt>
                <c:pt idx="17">
                  <c:v>6.1422008037000007</c:v>
                </c:pt>
                <c:pt idx="18">
                  <c:v>6.238304211900001</c:v>
                </c:pt>
                <c:pt idx="19">
                  <c:v>6.4658154870000004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F-4275-A8AD-07EE29DABD9C}"/>
            </c:ext>
          </c:extLst>
        </c:ser>
        <c:ser>
          <c:idx val="1"/>
          <c:order val="1"/>
          <c:tx>
            <c:strRef>
              <c:f>'Adjusted to Inflation'!$A$12</c:f>
              <c:strCache>
                <c:ptCount val="1"/>
                <c:pt idx="0">
                  <c:v>Natural Gas-2016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'Adjusted to Inflation'!$B$2:$U$2</c:f>
              <c:numCache>
                <c:formatCode>General</c:formatCode>
                <c:ptCount val="2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</c:numCache>
            </c:numRef>
          </c:cat>
          <c:val>
            <c:numRef>
              <c:f>'Adjusted to Inflation'!$B$12:$U$12</c:f>
              <c:numCache>
                <c:formatCode>General</c:formatCode>
                <c:ptCount val="20"/>
                <c:pt idx="0">
                  <c:v>3.0512658702</c:v>
                </c:pt>
                <c:pt idx="1">
                  <c:v>3.3537245701999998</c:v>
                </c:pt>
                <c:pt idx="2">
                  <c:v>3.3811365452</c:v>
                </c:pt>
                <c:pt idx="3">
                  <c:v>3.7166633567999994</c:v>
                </c:pt>
                <c:pt idx="4">
                  <c:v>4.0690081433999996</c:v>
                </c:pt>
                <c:pt idx="5">
                  <c:v>4.1737700905999997</c:v>
                </c:pt>
                <c:pt idx="6">
                  <c:v>4.2797333973999994</c:v>
                </c:pt>
                <c:pt idx="7">
                  <c:v>4.4153471913999995</c:v>
                </c:pt>
                <c:pt idx="8">
                  <c:v>4.6743694319999998</c:v>
                </c:pt>
                <c:pt idx="9">
                  <c:v>4.8360857825999997</c:v>
                </c:pt>
                <c:pt idx="10">
                  <c:v>4.9011700215999996</c:v>
                </c:pt>
                <c:pt idx="11">
                  <c:v>5.0309740659999997</c:v>
                </c:pt>
                <c:pt idx="12">
                  <c:v>5.1023119431999993</c:v>
                </c:pt>
                <c:pt idx="13">
                  <c:v>5.3035481513999994</c:v>
                </c:pt>
                <c:pt idx="14">
                  <c:v>5.3915652221999997</c:v>
                </c:pt>
                <c:pt idx="15">
                  <c:v>5.3194200821999988</c:v>
                </c:pt>
                <c:pt idx="16">
                  <c:v>5.2057263335999995</c:v>
                </c:pt>
                <c:pt idx="17">
                  <c:v>5.2099289734000003</c:v>
                </c:pt>
                <c:pt idx="18">
                  <c:v>5.2271728271999995</c:v>
                </c:pt>
                <c:pt idx="19">
                  <c:v>5.2163478779999997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F-4275-A8AD-07EE29DABD9C}"/>
            </c:ext>
          </c:extLst>
        </c:ser>
        <c:ser>
          <c:idx val="2"/>
          <c:order val="2"/>
          <c:tx>
            <c:strRef>
              <c:f>'Adjusted to Inflation'!$A$19</c:f>
              <c:strCache>
                <c:ptCount val="1"/>
                <c:pt idx="0">
                  <c:v>Natural Gas-2017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'Adjusted to Inflation'!$B$2:$U$2</c:f>
              <c:numCache>
                <c:formatCode>General</c:formatCode>
                <c:ptCount val="2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</c:numCache>
            </c:numRef>
          </c:cat>
          <c:val>
            <c:numRef>
              <c:f>'Adjusted to Inflation'!$B$19:$U$19</c:f>
              <c:numCache>
                <c:formatCode>General</c:formatCode>
                <c:ptCount val="20"/>
                <c:pt idx="0">
                  <c:v>2.9832738245999999</c:v>
                </c:pt>
                <c:pt idx="1">
                  <c:v>3.1198123403999998</c:v>
                </c:pt>
                <c:pt idx="2">
                  <c:v>3.3202736762000002</c:v>
                </c:pt>
                <c:pt idx="3">
                  <c:v>3.6714579073999998</c:v>
                </c:pt>
                <c:pt idx="4">
                  <c:v>4.1326500686000003</c:v>
                </c:pt>
                <c:pt idx="5">
                  <c:v>4.3086386939999999</c:v>
                </c:pt>
                <c:pt idx="6">
                  <c:v>4.4544726967999999</c:v>
                </c:pt>
                <c:pt idx="7">
                  <c:v>4.5482854507999999</c:v>
                </c:pt>
                <c:pt idx="8">
                  <c:v>4.6250671150000002</c:v>
                </c:pt>
                <c:pt idx="9">
                  <c:v>4.6342558896000003</c:v>
                </c:pt>
                <c:pt idx="10">
                  <c:v>4.5980427227999998</c:v>
                </c:pt>
                <c:pt idx="11">
                  <c:v>4.6708718434000005</c:v>
                </c:pt>
                <c:pt idx="12">
                  <c:v>4.7458488126000002</c:v>
                </c:pt>
                <c:pt idx="13">
                  <c:v>4.8355269842000004</c:v>
                </c:pt>
                <c:pt idx="14">
                  <c:v>4.8905905826000007</c:v>
                </c:pt>
                <c:pt idx="15">
                  <c:v>4.8584429489999996</c:v>
                </c:pt>
                <c:pt idx="16">
                  <c:v>4.8653562385999995</c:v>
                </c:pt>
                <c:pt idx="17">
                  <c:v>4.8379562606000004</c:v>
                </c:pt>
                <c:pt idx="18">
                  <c:v>4.9374300028000002</c:v>
                </c:pt>
                <c:pt idx="19">
                  <c:v>5.1051986348000007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2F-4275-A8AD-07EE29DABD9C}"/>
            </c:ext>
          </c:extLst>
        </c:ser>
        <c:ser>
          <c:idx val="3"/>
          <c:order val="3"/>
          <c:tx>
            <c:strRef>
              <c:f>'Adjusted to Inflation'!$A$27</c:f>
              <c:strCache>
                <c:ptCount val="1"/>
                <c:pt idx="0">
                  <c:v>Natural Gas-2018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'Adjusted to Inflation'!$B$2:$U$2</c:f>
              <c:numCache>
                <c:formatCode>General</c:formatCode>
                <c:ptCount val="2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</c:numCache>
            </c:numRef>
          </c:cat>
          <c:val>
            <c:numRef>
              <c:f>'Adjusted to Inflation'!$B$27:$U$27</c:f>
              <c:numCache>
                <c:formatCode>General</c:formatCode>
                <c:ptCount val="20"/>
                <c:pt idx="0">
                  <c:v>2.9350299523999999</c:v>
                </c:pt>
                <c:pt idx="1">
                  <c:v>3.3356072308</c:v>
                </c:pt>
                <c:pt idx="2">
                  <c:v>3.6445918807999997</c:v>
                </c:pt>
                <c:pt idx="3">
                  <c:v>3.9736885759999998</c:v>
                </c:pt>
                <c:pt idx="4">
                  <c:v>4.1807177672</c:v>
                </c:pt>
                <c:pt idx="5">
                  <c:v>4.0797908060000001</c:v>
                </c:pt>
                <c:pt idx="6">
                  <c:v>4.0885381575999995</c:v>
                </c:pt>
                <c:pt idx="7">
                  <c:v>4.1801154199999999</c:v>
                </c:pt>
                <c:pt idx="8">
                  <c:v>4.2415988836</c:v>
                </c:pt>
                <c:pt idx="9">
                  <c:v>4.333022486</c:v>
                </c:pt>
                <c:pt idx="10">
                  <c:v>4.3362698340000003</c:v>
                </c:pt>
                <c:pt idx="11">
                  <c:v>4.3652316707999992</c:v>
                </c:pt>
                <c:pt idx="12">
                  <c:v>4.3503102603999997</c:v>
                </c:pt>
                <c:pt idx="13">
                  <c:v>4.4396963312000004</c:v>
                </c:pt>
                <c:pt idx="14">
                  <c:v>4.4330981707999992</c:v>
                </c:pt>
                <c:pt idx="15">
                  <c:v>4.4336052487999993</c:v>
                </c:pt>
                <c:pt idx="16">
                  <c:v>4.4520977175999992</c:v>
                </c:pt>
                <c:pt idx="17">
                  <c:v>4.4421282568000002</c:v>
                </c:pt>
                <c:pt idx="18">
                  <c:v>4.4568929339999999</c:v>
                </c:pt>
                <c:pt idx="19">
                  <c:v>4.4505990204000003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2F-4275-A8AD-07EE29DABD9C}"/>
            </c:ext>
          </c:extLst>
        </c:ser>
        <c:ser>
          <c:idx val="4"/>
          <c:order val="4"/>
          <c:tx>
            <c:strRef>
              <c:f>'Adjusted to Inflation'!$A$35</c:f>
              <c:strCache>
                <c:ptCount val="1"/>
                <c:pt idx="0">
                  <c:v>Natural Gas-2019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'Adjusted to Inflation'!$B$2:$U$2</c:f>
              <c:numCache>
                <c:formatCode>General</c:formatCode>
                <c:ptCount val="2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</c:numCache>
            </c:numRef>
          </c:cat>
          <c:val>
            <c:numRef>
              <c:f>'Adjusted to Inflation'!$B$35:$U$35</c:f>
              <c:numCache>
                <c:formatCode>General</c:formatCode>
                <c:ptCount val="20"/>
                <c:pt idx="1">
                  <c:v>3.3334670000000002</c:v>
                </c:pt>
                <c:pt idx="2">
                  <c:v>3.3884989999999999</c:v>
                </c:pt>
                <c:pt idx="3">
                  <c:v>3.296332</c:v>
                </c:pt>
                <c:pt idx="4">
                  <c:v>3.386501</c:v>
                </c:pt>
                <c:pt idx="5">
                  <c:v>3.3257460000000001</c:v>
                </c:pt>
                <c:pt idx="6">
                  <c:v>3.3877290000000002</c:v>
                </c:pt>
                <c:pt idx="7">
                  <c:v>3.5486819999999999</c:v>
                </c:pt>
                <c:pt idx="8">
                  <c:v>3.7297400000000001</c:v>
                </c:pt>
                <c:pt idx="9">
                  <c:v>3.900881</c:v>
                </c:pt>
                <c:pt idx="10">
                  <c:v>3.9324370000000002</c:v>
                </c:pt>
                <c:pt idx="11">
                  <c:v>3.9243489999999999</c:v>
                </c:pt>
                <c:pt idx="12">
                  <c:v>3.968261</c:v>
                </c:pt>
                <c:pt idx="13">
                  <c:v>3.9393500000000001</c:v>
                </c:pt>
                <c:pt idx="14">
                  <c:v>3.964658</c:v>
                </c:pt>
                <c:pt idx="15">
                  <c:v>3.942739</c:v>
                </c:pt>
                <c:pt idx="16">
                  <c:v>4.1172800000000001</c:v>
                </c:pt>
                <c:pt idx="17">
                  <c:v>4.1673109999999998</c:v>
                </c:pt>
                <c:pt idx="18">
                  <c:v>4.190194</c:v>
                </c:pt>
                <c:pt idx="19">
                  <c:v>4.2258420000000001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2F-4275-A8AD-07EE29DABD9C}"/>
            </c:ext>
          </c:extLst>
        </c:ser>
        <c:ser>
          <c:idx val="5"/>
          <c:order val="5"/>
          <c:tx>
            <c:strRef>
              <c:f>'Adjusted to Inflation'!$A$43</c:f>
              <c:strCache>
                <c:ptCount val="1"/>
                <c:pt idx="0">
                  <c:v>Natural Gas-2020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'Adjusted to Inflation'!$B$2:$U$2</c:f>
              <c:numCache>
                <c:formatCode>General</c:formatCode>
                <c:ptCount val="2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</c:numCache>
            </c:numRef>
          </c:cat>
          <c:val>
            <c:numRef>
              <c:f>'Adjusted to Inflation'!$B$43:$U$43</c:f>
              <c:numCache>
                <c:formatCode>General</c:formatCode>
                <c:ptCount val="20"/>
                <c:pt idx="1">
                  <c:v>3.4049258422551811</c:v>
                </c:pt>
                <c:pt idx="2">
                  <c:v>3.3618063058638636</c:v>
                </c:pt>
                <c:pt idx="3">
                  <c:v>3.2228916609370399</c:v>
                </c:pt>
                <c:pt idx="4">
                  <c:v>3.3474806011197327</c:v>
                </c:pt>
                <c:pt idx="5">
                  <c:v>3.2940909537373542</c:v>
                </c:pt>
                <c:pt idx="6">
                  <c:v>3.3489529515764658</c:v>
                </c:pt>
                <c:pt idx="7">
                  <c:v>3.5143512425105592</c:v>
                </c:pt>
                <c:pt idx="8">
                  <c:v>3.7343433847362735</c:v>
                </c:pt>
                <c:pt idx="9">
                  <c:v>3.9558059129751499</c:v>
                </c:pt>
                <c:pt idx="10">
                  <c:v>4.0215745015224433</c:v>
                </c:pt>
                <c:pt idx="11">
                  <c:v>4.0294234358118066</c:v>
                </c:pt>
                <c:pt idx="12">
                  <c:v>4.1056644730380123</c:v>
                </c:pt>
                <c:pt idx="13">
                  <c:v>4.0997023867989393</c:v>
                </c:pt>
                <c:pt idx="14">
                  <c:v>4.1369865435615356</c:v>
                </c:pt>
                <c:pt idx="15">
                  <c:v>4.1275120322168739</c:v>
                </c:pt>
                <c:pt idx="16">
                  <c:v>4.2763834593851291</c:v>
                </c:pt>
                <c:pt idx="17">
                  <c:v>4.330721933012474</c:v>
                </c:pt>
                <c:pt idx="18">
                  <c:v>4.3709507906885374</c:v>
                </c:pt>
                <c:pt idx="19">
                  <c:v>4.4074314900304481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5-4583-B9CD-10BE9CB3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234303"/>
        <c:axId val="1883214047"/>
      </c:lineChart>
      <c:catAx>
        <c:axId val="189523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214047"/>
        <c:crosses val="autoZero"/>
        <c:auto val="1"/>
        <c:lblAlgn val="ctr"/>
        <c:lblOffset val="100"/>
        <c:noMultiLvlLbl val="0"/>
      </c:catAx>
      <c:valAx>
        <c:axId val="18832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Coal Price Projections 4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'Adjusted to Inflation'!$A$6</c:f>
              <c:strCache>
                <c:ptCount val="1"/>
                <c:pt idx="0">
                  <c:v>Steam Coal-2015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'Adjusted to Inflation'!$B$2:$U$2</c:f>
              <c:numCache>
                <c:formatCode>General</c:formatCode>
                <c:ptCount val="2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</c:numCache>
            </c:numRef>
          </c:cat>
          <c:val>
            <c:numRef>
              <c:f>'Adjusted to Inflation'!$B$6:$U$6</c:f>
              <c:numCache>
                <c:formatCode>General</c:formatCode>
                <c:ptCount val="20"/>
                <c:pt idx="0">
                  <c:v>2.6208631887</c:v>
                </c:pt>
                <c:pt idx="1">
                  <c:v>2.6482299918000001</c:v>
                </c:pt>
                <c:pt idx="2">
                  <c:v>2.7175033911000002</c:v>
                </c:pt>
                <c:pt idx="3">
                  <c:v>2.760922281</c:v>
                </c:pt>
                <c:pt idx="4">
                  <c:v>2.8124146419000002</c:v>
                </c:pt>
                <c:pt idx="5">
                  <c:v>2.8481976882000004</c:v>
                </c:pt>
                <c:pt idx="6">
                  <c:v>2.8762133871000004</c:v>
                </c:pt>
                <c:pt idx="7">
                  <c:v>2.8985086707000001</c:v>
                </c:pt>
                <c:pt idx="8">
                  <c:v>2.9158305237</c:v>
                </c:pt>
                <c:pt idx="9">
                  <c:v>2.9433988941</c:v>
                </c:pt>
                <c:pt idx="10">
                  <c:v>2.9682498786000004</c:v>
                </c:pt>
                <c:pt idx="11">
                  <c:v>2.9938780290000002</c:v>
                </c:pt>
                <c:pt idx="12">
                  <c:v>3.0183883971000003</c:v>
                </c:pt>
                <c:pt idx="13">
                  <c:v>3.0413368881000005</c:v>
                </c:pt>
                <c:pt idx="14">
                  <c:v>3.0706460670000006</c:v>
                </c:pt>
                <c:pt idx="15">
                  <c:v>3.1029906123000002</c:v>
                </c:pt>
                <c:pt idx="16">
                  <c:v>3.1340610798000004</c:v>
                </c:pt>
                <c:pt idx="17">
                  <c:v>3.1658968563000003</c:v>
                </c:pt>
                <c:pt idx="18">
                  <c:v>3.1868609334000002</c:v>
                </c:pt>
                <c:pt idx="19">
                  <c:v>3.1948891326000002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C-4DB3-9BE3-B2AB19CB3C29}"/>
            </c:ext>
          </c:extLst>
        </c:ser>
        <c:ser>
          <c:idx val="1"/>
          <c:order val="1"/>
          <c:tx>
            <c:strRef>
              <c:f>'Adjusted to Inflation'!$A$13</c:f>
              <c:strCache>
                <c:ptCount val="1"/>
                <c:pt idx="0">
                  <c:v>Steam Coal-2016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'Adjusted to Inflation'!$B$2:$U$2</c:f>
              <c:numCache>
                <c:formatCode>General</c:formatCode>
                <c:ptCount val="2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</c:numCache>
            </c:numRef>
          </c:cat>
          <c:val>
            <c:numRef>
              <c:f>'Adjusted to Inflation'!$B$13:$U$13</c:f>
              <c:numCache>
                <c:formatCode>General</c:formatCode>
                <c:ptCount val="20"/>
                <c:pt idx="0">
                  <c:v>2.7480391052000002</c:v>
                </c:pt>
                <c:pt idx="1">
                  <c:v>2.7008364787999999</c:v>
                </c:pt>
                <c:pt idx="2">
                  <c:v>2.7002813531999998</c:v>
                </c:pt>
                <c:pt idx="3">
                  <c:v>2.7113849245999999</c:v>
                </c:pt>
                <c:pt idx="4">
                  <c:v>2.7365901693999999</c:v>
                </c:pt>
                <c:pt idx="5">
                  <c:v>2.7367596733999999</c:v>
                </c:pt>
                <c:pt idx="6">
                  <c:v>2.7523106059999995</c:v>
                </c:pt>
                <c:pt idx="7">
                  <c:v>2.7656759964000002</c:v>
                </c:pt>
                <c:pt idx="8">
                  <c:v>2.7710143129999998</c:v>
                </c:pt>
                <c:pt idx="9">
                  <c:v>2.7761269774000001</c:v>
                </c:pt>
                <c:pt idx="10">
                  <c:v>2.7770751404</c:v>
                </c:pt>
                <c:pt idx="11">
                  <c:v>2.7603122541999996</c:v>
                </c:pt>
                <c:pt idx="12">
                  <c:v>2.7448895089999996</c:v>
                </c:pt>
                <c:pt idx="13">
                  <c:v>2.7234461935999996</c:v>
                </c:pt>
                <c:pt idx="14">
                  <c:v>2.7093953713999999</c:v>
                </c:pt>
                <c:pt idx="15">
                  <c:v>2.7117186355999996</c:v>
                </c:pt>
                <c:pt idx="16">
                  <c:v>2.7217797573999998</c:v>
                </c:pt>
                <c:pt idx="17">
                  <c:v>2.7284380863999997</c:v>
                </c:pt>
                <c:pt idx="18">
                  <c:v>2.7374832435999998</c:v>
                </c:pt>
                <c:pt idx="19">
                  <c:v>2.7457582169999997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C-4DB3-9BE3-B2AB19CB3C29}"/>
            </c:ext>
          </c:extLst>
        </c:ser>
        <c:ser>
          <c:idx val="2"/>
          <c:order val="2"/>
          <c:tx>
            <c:strRef>
              <c:f>'Adjusted to Inflation'!$A$20</c:f>
              <c:strCache>
                <c:ptCount val="1"/>
                <c:pt idx="0">
                  <c:v>Steam Coal-2017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'Adjusted to Inflation'!$B$2:$U$2</c:f>
              <c:numCache>
                <c:formatCode>General</c:formatCode>
                <c:ptCount val="2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</c:numCache>
            </c:numRef>
          </c:cat>
          <c:val>
            <c:numRef>
              <c:f>'Adjusted to Inflation'!$B$20:$U$20</c:f>
              <c:numCache>
                <c:formatCode>General</c:formatCode>
                <c:ptCount val="20"/>
                <c:pt idx="0">
                  <c:v>2.6775867390000001</c:v>
                </c:pt>
                <c:pt idx="1">
                  <c:v>2.6981979252000001</c:v>
                </c:pt>
                <c:pt idx="2">
                  <c:v>2.6811176640000003</c:v>
                </c:pt>
                <c:pt idx="3">
                  <c:v>2.7037919565999999</c:v>
                </c:pt>
                <c:pt idx="4">
                  <c:v>2.7318343014000002</c:v>
                </c:pt>
                <c:pt idx="5">
                  <c:v>2.7351999268</c:v>
                </c:pt>
                <c:pt idx="6">
                  <c:v>2.7505372188000003</c:v>
                </c:pt>
                <c:pt idx="7">
                  <c:v>2.7626522148000001</c:v>
                </c:pt>
                <c:pt idx="8">
                  <c:v>2.7748289365999996</c:v>
                </c:pt>
                <c:pt idx="9">
                  <c:v>2.7804574926000001</c:v>
                </c:pt>
                <c:pt idx="10">
                  <c:v>2.7802597608000004</c:v>
                </c:pt>
                <c:pt idx="11">
                  <c:v>2.7741677382000001</c:v>
                </c:pt>
                <c:pt idx="12">
                  <c:v>2.7667847048</c:v>
                </c:pt>
                <c:pt idx="13">
                  <c:v>2.7781527140000004</c:v>
                </c:pt>
                <c:pt idx="14">
                  <c:v>2.7852469962000002</c:v>
                </c:pt>
                <c:pt idx="15">
                  <c:v>2.7506366078000002</c:v>
                </c:pt>
                <c:pt idx="16">
                  <c:v>2.7084820712000002</c:v>
                </c:pt>
                <c:pt idx="17">
                  <c:v>2.7147446244000002</c:v>
                </c:pt>
                <c:pt idx="18">
                  <c:v>2.7235264271999999</c:v>
                </c:pt>
                <c:pt idx="19">
                  <c:v>2.7262287617999998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FC-4DB3-9BE3-B2AB19CB3C29}"/>
            </c:ext>
          </c:extLst>
        </c:ser>
        <c:ser>
          <c:idx val="3"/>
          <c:order val="3"/>
          <c:tx>
            <c:strRef>
              <c:f>'Adjusted to Inflation'!$A$28</c:f>
              <c:strCache>
                <c:ptCount val="1"/>
                <c:pt idx="0">
                  <c:v>Steam Coal-2018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'Adjusted to Inflation'!$B$2:$U$2</c:f>
              <c:numCache>
                <c:formatCode>General</c:formatCode>
                <c:ptCount val="2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</c:numCache>
            </c:numRef>
          </c:cat>
          <c:val>
            <c:numRef>
              <c:f>'Adjusted to Inflation'!$B$28:$U$28</c:f>
              <c:numCache>
                <c:formatCode>General</c:formatCode>
                <c:ptCount val="20"/>
                <c:pt idx="0">
                  <c:v>2.5964124836</c:v>
                </c:pt>
                <c:pt idx="1">
                  <c:v>2.5715359540000002</c:v>
                </c:pt>
                <c:pt idx="2">
                  <c:v>2.5660881948000003</c:v>
                </c:pt>
                <c:pt idx="3">
                  <c:v>2.5877245472000001</c:v>
                </c:pt>
                <c:pt idx="4">
                  <c:v>2.6152307115999998</c:v>
                </c:pt>
                <c:pt idx="5">
                  <c:v>2.6190875775999998</c:v>
                </c:pt>
                <c:pt idx="6">
                  <c:v>2.617869566</c:v>
                </c:pt>
                <c:pt idx="7">
                  <c:v>2.6174956599999999</c:v>
                </c:pt>
                <c:pt idx="8">
                  <c:v>2.6281207368000001</c:v>
                </c:pt>
                <c:pt idx="9">
                  <c:v>2.6385214699999997</c:v>
                </c:pt>
                <c:pt idx="10">
                  <c:v>2.6394311371999999</c:v>
                </c:pt>
                <c:pt idx="11">
                  <c:v>2.633548008</c:v>
                </c:pt>
                <c:pt idx="12">
                  <c:v>2.6342323072</c:v>
                </c:pt>
                <c:pt idx="13">
                  <c:v>2.6477431188000002</c:v>
                </c:pt>
                <c:pt idx="14">
                  <c:v>2.6532093172</c:v>
                </c:pt>
                <c:pt idx="15">
                  <c:v>2.6692165916000001</c:v>
                </c:pt>
                <c:pt idx="16">
                  <c:v>2.6822828135999996</c:v>
                </c:pt>
                <c:pt idx="17">
                  <c:v>2.6920535407999999</c:v>
                </c:pt>
                <c:pt idx="18">
                  <c:v>2.6981138911999998</c:v>
                </c:pt>
                <c:pt idx="19">
                  <c:v>2.7083158907999998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FC-4DB3-9BE3-B2AB19CB3C29}"/>
            </c:ext>
          </c:extLst>
        </c:ser>
        <c:ser>
          <c:idx val="4"/>
          <c:order val="4"/>
          <c:tx>
            <c:strRef>
              <c:f>'Adjusted to Inflation'!$A$36</c:f>
              <c:strCache>
                <c:ptCount val="1"/>
                <c:pt idx="0">
                  <c:v>Steam Coal-2019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'Adjusted to Inflation'!$B$2:$U$2</c:f>
              <c:numCache>
                <c:formatCode>General</c:formatCode>
                <c:ptCount val="2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</c:numCache>
            </c:numRef>
          </c:cat>
          <c:val>
            <c:numRef>
              <c:f>'Adjusted to Inflation'!$B$36:$U$36</c:f>
              <c:numCache>
                <c:formatCode>General</c:formatCode>
                <c:ptCount val="20"/>
                <c:pt idx="1">
                  <c:v>2.2094480000000001</c:v>
                </c:pt>
                <c:pt idx="2">
                  <c:v>2.2773680000000001</c:v>
                </c:pt>
                <c:pt idx="3">
                  <c:v>2.252402</c:v>
                </c:pt>
                <c:pt idx="4">
                  <c:v>2.2694559999999999</c:v>
                </c:pt>
                <c:pt idx="5">
                  <c:v>2.358644</c:v>
                </c:pt>
                <c:pt idx="6">
                  <c:v>2.3580239999999999</c:v>
                </c:pt>
                <c:pt idx="7">
                  <c:v>2.3693949999999999</c:v>
                </c:pt>
                <c:pt idx="8">
                  <c:v>2.3742839999999998</c:v>
                </c:pt>
                <c:pt idx="9">
                  <c:v>2.4055589999999998</c:v>
                </c:pt>
                <c:pt idx="10">
                  <c:v>2.415727</c:v>
                </c:pt>
                <c:pt idx="11">
                  <c:v>2.426545</c:v>
                </c:pt>
                <c:pt idx="12">
                  <c:v>2.4310200000000002</c:v>
                </c:pt>
                <c:pt idx="13">
                  <c:v>2.4370479999999999</c:v>
                </c:pt>
                <c:pt idx="14">
                  <c:v>2.445208</c:v>
                </c:pt>
                <c:pt idx="15">
                  <c:v>2.454647</c:v>
                </c:pt>
                <c:pt idx="16">
                  <c:v>2.4391250000000002</c:v>
                </c:pt>
                <c:pt idx="17">
                  <c:v>2.4391280000000002</c:v>
                </c:pt>
                <c:pt idx="18">
                  <c:v>2.4472589999999999</c:v>
                </c:pt>
                <c:pt idx="19">
                  <c:v>2.4561519999999999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FC-4DB3-9BE3-B2AB19CB3C29}"/>
            </c:ext>
          </c:extLst>
        </c:ser>
        <c:ser>
          <c:idx val="5"/>
          <c:order val="5"/>
          <c:tx>
            <c:strRef>
              <c:f>'Adjusted to Inflation'!$A$44:$B$44</c:f>
              <c:strCache>
                <c:ptCount val="2"/>
                <c:pt idx="0">
                  <c:v>Steam Coal-2020</c:v>
                </c:pt>
                <c:pt idx="1">
                  <c:v>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'Adjusted to Inflation'!$B$2:$U$2</c:f>
              <c:numCache>
                <c:formatCode>General</c:formatCode>
                <c:ptCount val="2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</c:numCache>
            </c:numRef>
          </c:cat>
          <c:val>
            <c:numRef>
              <c:f>'Adjusted to Inflation'!$C$44:$U$44</c:f>
              <c:numCache>
                <c:formatCode>General</c:formatCode>
                <c:ptCount val="19"/>
                <c:pt idx="0">
                  <c:v>2.0559169040369314</c:v>
                </c:pt>
                <c:pt idx="1">
                  <c:v>2.0676053432865142</c:v>
                </c:pt>
                <c:pt idx="2">
                  <c:v>2.0579412631372165</c:v>
                </c:pt>
                <c:pt idx="3">
                  <c:v>2.0575847166290147</c:v>
                </c:pt>
                <c:pt idx="4">
                  <c:v>2.148768293880758</c:v>
                </c:pt>
                <c:pt idx="5">
                  <c:v>2.1555200864355171</c:v>
                </c:pt>
                <c:pt idx="6">
                  <c:v>2.157039583537963</c:v>
                </c:pt>
                <c:pt idx="7">
                  <c:v>2.1206718397014046</c:v>
                </c:pt>
                <c:pt idx="8">
                  <c:v>2.1322286612317058</c:v>
                </c:pt>
                <c:pt idx="9">
                  <c:v>2.1275051566643746</c:v>
                </c:pt>
                <c:pt idx="10">
                  <c:v>2.1327718298791867</c:v>
                </c:pt>
                <c:pt idx="11">
                  <c:v>2.1369128769276102</c:v>
                </c:pt>
                <c:pt idx="12">
                  <c:v>2.1595422846478733</c:v>
                </c:pt>
                <c:pt idx="13">
                  <c:v>2.1779815342304292</c:v>
                </c:pt>
                <c:pt idx="14">
                  <c:v>2.1736705628130828</c:v>
                </c:pt>
                <c:pt idx="15">
                  <c:v>2.1613751104999506</c:v>
                </c:pt>
                <c:pt idx="16">
                  <c:v>2.1638729005009329</c:v>
                </c:pt>
                <c:pt idx="17">
                  <c:v>2.1611865239171006</c:v>
                </c:pt>
                <c:pt idx="18">
                  <c:v>2.1675601610843724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C-4EDD-B6BA-662A5E32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234303"/>
        <c:axId val="1883214047"/>
      </c:lineChart>
      <c:catAx>
        <c:axId val="189523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214047"/>
        <c:crosses val="autoZero"/>
        <c:auto val="1"/>
        <c:lblAlgn val="ctr"/>
        <c:lblOffset val="100"/>
        <c:noMultiLvlLbl val="0"/>
      </c:catAx>
      <c:valAx>
        <c:axId val="18832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Uranium Price Projections 4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'Adjusted to Inflation'!$A$21</c:f>
              <c:strCache>
                <c:ptCount val="1"/>
                <c:pt idx="0">
                  <c:v>Uranium-2017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'Adjusted to Inflation'!$B$2:$U$2</c:f>
              <c:numCache>
                <c:formatCode>General</c:formatCode>
                <c:ptCount val="2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</c:numCache>
            </c:numRef>
          </c:cat>
          <c:val>
            <c:numRef>
              <c:f>'Adjusted to Inflation'!$B$21:$U$21</c:f>
              <c:numCache>
                <c:formatCode>General</c:formatCode>
                <c:ptCount val="20"/>
                <c:pt idx="0">
                  <c:v>0.585667991</c:v>
                </c:pt>
                <c:pt idx="1">
                  <c:v>0.62449038060000006</c:v>
                </c:pt>
                <c:pt idx="2">
                  <c:v>0.64556607960000001</c:v>
                </c:pt>
                <c:pt idx="3">
                  <c:v>0.64778402359999998</c:v>
                </c:pt>
                <c:pt idx="4">
                  <c:v>0.64556607960000001</c:v>
                </c:pt>
                <c:pt idx="5">
                  <c:v>0.66553176039999995</c:v>
                </c:pt>
                <c:pt idx="6">
                  <c:v>0.69104334739999995</c:v>
                </c:pt>
                <c:pt idx="7">
                  <c:v>0.7187739246</c:v>
                </c:pt>
                <c:pt idx="8">
                  <c:v>0.7343037174</c:v>
                </c:pt>
                <c:pt idx="9">
                  <c:v>0.77090711680000001</c:v>
                </c:pt>
                <c:pt idx="10">
                  <c:v>0.79198281580000007</c:v>
                </c:pt>
                <c:pt idx="11">
                  <c:v>0.81194849660000001</c:v>
                </c:pt>
                <c:pt idx="12">
                  <c:v>0.8341331676</c:v>
                </c:pt>
                <c:pt idx="13">
                  <c:v>0.84411600799999997</c:v>
                </c:pt>
                <c:pt idx="14">
                  <c:v>0.85409884840000005</c:v>
                </c:pt>
                <c:pt idx="15">
                  <c:v>0.87739249140000009</c:v>
                </c:pt>
                <c:pt idx="16">
                  <c:v>0.90290407840000009</c:v>
                </c:pt>
                <c:pt idx="17">
                  <c:v>0.92841671160000006</c:v>
                </c:pt>
                <c:pt idx="18">
                  <c:v>0.95392829860000006</c:v>
                </c:pt>
                <c:pt idx="19">
                  <c:v>0.98054990380000007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5-4658-BBFC-283A78B04A9E}"/>
            </c:ext>
          </c:extLst>
        </c:ser>
        <c:ser>
          <c:idx val="3"/>
          <c:order val="1"/>
          <c:tx>
            <c:strRef>
              <c:f>'Adjusted to Inflation'!$A$29</c:f>
              <c:strCache>
                <c:ptCount val="1"/>
                <c:pt idx="0">
                  <c:v>Uranium-2018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'Adjusted to Inflation'!$B$2:$U$2</c:f>
              <c:numCache>
                <c:formatCode>General</c:formatCode>
                <c:ptCount val="2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</c:numCache>
            </c:numRef>
          </c:cat>
          <c:val>
            <c:numRef>
              <c:f>'Adjusted to Inflation'!$B$29:$U$29</c:f>
              <c:numCache>
                <c:formatCode>General</c:formatCode>
                <c:ptCount val="20"/>
                <c:pt idx="0">
                  <c:v>0.66176239999999997</c:v>
                </c:pt>
                <c:pt idx="1">
                  <c:v>0.66278680000000001</c:v>
                </c:pt>
                <c:pt idx="2">
                  <c:v>0.66483559999999997</c:v>
                </c:pt>
                <c:pt idx="3">
                  <c:v>0.66586000000000001</c:v>
                </c:pt>
                <c:pt idx="4">
                  <c:v>0.66790879999999997</c:v>
                </c:pt>
                <c:pt idx="5">
                  <c:v>0.66893320000000001</c:v>
                </c:pt>
                <c:pt idx="6">
                  <c:v>0.66995760000000004</c:v>
                </c:pt>
                <c:pt idx="7">
                  <c:v>0.6720064</c:v>
                </c:pt>
                <c:pt idx="8">
                  <c:v>0.67303080000000004</c:v>
                </c:pt>
                <c:pt idx="9">
                  <c:v>0.6750796</c:v>
                </c:pt>
                <c:pt idx="10">
                  <c:v>0.67610400000000004</c:v>
                </c:pt>
                <c:pt idx="11">
                  <c:v>0.6781528</c:v>
                </c:pt>
                <c:pt idx="12">
                  <c:v>0.67917720000000004</c:v>
                </c:pt>
                <c:pt idx="13">
                  <c:v>0.68020160000000007</c:v>
                </c:pt>
                <c:pt idx="14">
                  <c:v>0.68225040000000003</c:v>
                </c:pt>
                <c:pt idx="15">
                  <c:v>0.68327480000000007</c:v>
                </c:pt>
                <c:pt idx="16">
                  <c:v>0.68532360000000003</c:v>
                </c:pt>
                <c:pt idx="17">
                  <c:v>0.68737239999999999</c:v>
                </c:pt>
                <c:pt idx="18">
                  <c:v>0.68839680000000003</c:v>
                </c:pt>
                <c:pt idx="19">
                  <c:v>0.69044559999999999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45-4658-BBFC-283A78B04A9E}"/>
            </c:ext>
          </c:extLst>
        </c:ser>
        <c:ser>
          <c:idx val="4"/>
          <c:order val="2"/>
          <c:tx>
            <c:strRef>
              <c:f>'Adjusted to Inflation'!$A$37</c:f>
              <c:strCache>
                <c:ptCount val="1"/>
                <c:pt idx="0">
                  <c:v>Uranium-2019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'Adjusted to Inflation'!$B$2:$U$2</c:f>
              <c:numCache>
                <c:formatCode>General</c:formatCode>
                <c:ptCount val="2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</c:numCache>
            </c:numRef>
          </c:cat>
          <c:val>
            <c:numRef>
              <c:f>'Adjusted to Inflation'!$B$37:$U$37</c:f>
              <c:numCache>
                <c:formatCode>General</c:formatCode>
                <c:ptCount val="20"/>
                <c:pt idx="1">
                  <c:v>0.65970700000000004</c:v>
                </c:pt>
                <c:pt idx="2">
                  <c:v>0.66174599999999995</c:v>
                </c:pt>
                <c:pt idx="3">
                  <c:v>0.66276599999999997</c:v>
                </c:pt>
                <c:pt idx="4">
                  <c:v>0.66480499999999998</c:v>
                </c:pt>
                <c:pt idx="5">
                  <c:v>0.665825</c:v>
                </c:pt>
                <c:pt idx="6">
                  <c:v>0.66684399999999999</c:v>
                </c:pt>
                <c:pt idx="7">
                  <c:v>0.66888400000000003</c:v>
                </c:pt>
                <c:pt idx="8">
                  <c:v>0.66990300000000003</c:v>
                </c:pt>
                <c:pt idx="9">
                  <c:v>0.67194200000000004</c:v>
                </c:pt>
                <c:pt idx="10">
                  <c:v>0.67296199999999995</c:v>
                </c:pt>
                <c:pt idx="11">
                  <c:v>0.67398199999999997</c:v>
                </c:pt>
                <c:pt idx="12">
                  <c:v>0.67500099999999996</c:v>
                </c:pt>
                <c:pt idx="13">
                  <c:v>0.677041</c:v>
                </c:pt>
                <c:pt idx="14">
                  <c:v>0.67908000000000002</c:v>
                </c:pt>
                <c:pt idx="15">
                  <c:v>0.68010000000000004</c:v>
                </c:pt>
                <c:pt idx="16">
                  <c:v>0.68213900000000005</c:v>
                </c:pt>
                <c:pt idx="17">
                  <c:v>0.68417799999999995</c:v>
                </c:pt>
                <c:pt idx="18">
                  <c:v>0.68519799999999997</c:v>
                </c:pt>
                <c:pt idx="19">
                  <c:v>0.68723699999999999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45-4658-BBFC-283A78B04A9E}"/>
            </c:ext>
          </c:extLst>
        </c:ser>
        <c:ser>
          <c:idx val="0"/>
          <c:order val="3"/>
          <c:tx>
            <c:strRef>
              <c:f>'Adjusted to Inflation'!$A$45</c:f>
              <c:strCache>
                <c:ptCount val="1"/>
                <c:pt idx="0">
                  <c:v>Uranium-2020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'Adjusted to Inflation'!$B$2:$U$2</c:f>
              <c:numCache>
                <c:formatCode>General</c:formatCode>
                <c:ptCount val="2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</c:numCache>
            </c:numRef>
          </c:cat>
          <c:val>
            <c:numRef>
              <c:f>'Adjusted to Inflation'!$B$45:$U$45</c:f>
              <c:numCache>
                <c:formatCode>General</c:formatCode>
                <c:ptCount val="20"/>
                <c:pt idx="1">
                  <c:v>0.64797858756507221</c:v>
                </c:pt>
                <c:pt idx="2">
                  <c:v>0.64998133778607203</c:v>
                </c:pt>
                <c:pt idx="3">
                  <c:v>0.6509832040074649</c:v>
                </c:pt>
                <c:pt idx="4">
                  <c:v>0.65298595422846473</c:v>
                </c:pt>
                <c:pt idx="5">
                  <c:v>0.65398782044985759</c:v>
                </c:pt>
                <c:pt idx="6">
                  <c:v>0.65498870444946466</c:v>
                </c:pt>
                <c:pt idx="7">
                  <c:v>0.65699243689225029</c:v>
                </c:pt>
                <c:pt idx="8">
                  <c:v>0.65799332089185736</c:v>
                </c:pt>
                <c:pt idx="9">
                  <c:v>0.6599960711128573</c:v>
                </c:pt>
                <c:pt idx="10">
                  <c:v>0.66099793733425005</c:v>
                </c:pt>
                <c:pt idx="11">
                  <c:v>0.66199980355564281</c:v>
                </c:pt>
                <c:pt idx="12">
                  <c:v>0.66300068755524999</c:v>
                </c:pt>
                <c:pt idx="13">
                  <c:v>0.66500441999803561</c:v>
                </c:pt>
                <c:pt idx="14">
                  <c:v>0.66700717021903544</c:v>
                </c:pt>
                <c:pt idx="15">
                  <c:v>0.66800903644042831</c:v>
                </c:pt>
                <c:pt idx="16">
                  <c:v>0.67001178666142824</c:v>
                </c:pt>
                <c:pt idx="17">
                  <c:v>0.67201453688242796</c:v>
                </c:pt>
                <c:pt idx="18">
                  <c:v>0.67301640310382083</c:v>
                </c:pt>
                <c:pt idx="19">
                  <c:v>0.67501915332482076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E-40A9-A813-CC45BC827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234303"/>
        <c:axId val="1883214047"/>
      </c:lineChart>
      <c:catAx>
        <c:axId val="189523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214047"/>
        <c:crosses val="autoZero"/>
        <c:auto val="1"/>
        <c:lblAlgn val="ctr"/>
        <c:lblOffset val="100"/>
        <c:noMultiLvlLbl val="0"/>
      </c:catAx>
      <c:valAx>
        <c:axId val="18832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138111</xdr:rowOff>
    </xdr:from>
    <xdr:to>
      <xdr:col>9</xdr:col>
      <xdr:colOff>381000</xdr:colOff>
      <xdr:row>71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B440A-8412-4352-BC85-D263E33A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50</xdr:row>
      <xdr:rowOff>133350</xdr:rowOff>
    </xdr:from>
    <xdr:to>
      <xdr:col>21</xdr:col>
      <xdr:colOff>200025</xdr:colOff>
      <xdr:row>71</xdr:row>
      <xdr:rowOff>33340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DD52E6-6A41-45E8-9219-AC9FE7A7E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67</xdr:row>
      <xdr:rowOff>38100</xdr:rowOff>
    </xdr:from>
    <xdr:to>
      <xdr:col>9</xdr:col>
      <xdr:colOff>400050</xdr:colOff>
      <xdr:row>87</xdr:row>
      <xdr:rowOff>128590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EA0A25-1B25-4557-B87B-DDF073BBD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</xdr:colOff>
      <xdr:row>67</xdr:row>
      <xdr:rowOff>38100</xdr:rowOff>
    </xdr:from>
    <xdr:to>
      <xdr:col>21</xdr:col>
      <xdr:colOff>257175</xdr:colOff>
      <xdr:row>87</xdr:row>
      <xdr:rowOff>128590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C8ACD2-55F2-4D8E-A762-B0AC75267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66528-473A-458A-BF54-5DA2F82AC44F}">
  <dimension ref="A1:U45"/>
  <sheetViews>
    <sheetView topLeftCell="A22" workbookViewId="0">
      <selection activeCell="C43" sqref="C43"/>
    </sheetView>
  </sheetViews>
  <sheetFormatPr defaultRowHeight="15" x14ac:dyDescent="0.25"/>
  <cols>
    <col min="1" max="1" width="16.42578125" bestFit="1" customWidth="1"/>
  </cols>
  <sheetData>
    <row r="1" spans="1:21" x14ac:dyDescent="0.25">
      <c r="A1" t="s">
        <v>0</v>
      </c>
      <c r="B1" t="s">
        <v>10</v>
      </c>
    </row>
    <row r="2" spans="1:21" x14ac:dyDescent="0.25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  <c r="Q2">
        <v>2031</v>
      </c>
      <c r="R2">
        <v>2032</v>
      </c>
      <c r="S2">
        <v>2033</v>
      </c>
      <c r="T2">
        <v>2034</v>
      </c>
      <c r="U2">
        <v>2035</v>
      </c>
    </row>
    <row r="3" spans="1:21" x14ac:dyDescent="0.25">
      <c r="A3" t="s">
        <v>1</v>
      </c>
      <c r="B3">
        <v>18.092302</v>
      </c>
      <c r="C3">
        <v>17.89115</v>
      </c>
      <c r="D3">
        <v>17.901028</v>
      </c>
      <c r="E3">
        <v>18.169224</v>
      </c>
      <c r="F3">
        <v>18.421123999999999</v>
      </c>
      <c r="G3">
        <v>18.809335999999998</v>
      </c>
      <c r="H3">
        <v>19.214562999999998</v>
      </c>
      <c r="I3">
        <v>19.655922</v>
      </c>
      <c r="J3">
        <v>20.097902000000001</v>
      </c>
      <c r="K3">
        <v>20.552123999999999</v>
      </c>
      <c r="L3">
        <v>21.048462000000001</v>
      </c>
      <c r="M3">
        <v>21.528147000000001</v>
      </c>
      <c r="N3">
        <v>22.090050000000002</v>
      </c>
      <c r="O3">
        <v>22.642434999999999</v>
      </c>
      <c r="P3">
        <v>23.221516000000001</v>
      </c>
      <c r="Q3">
        <v>23.788778000000001</v>
      </c>
      <c r="R3">
        <v>24.372191999999998</v>
      </c>
      <c r="S3">
        <v>24.984228000000002</v>
      </c>
      <c r="T3">
        <v>25.615746999999999</v>
      </c>
      <c r="U3">
        <v>26.260265</v>
      </c>
    </row>
    <row r="4" spans="1:21" x14ac:dyDescent="0.25">
      <c r="A4" t="s">
        <v>2</v>
      </c>
      <c r="B4">
        <v>11.343304</v>
      </c>
      <c r="C4">
        <v>10.173848</v>
      </c>
      <c r="D4">
        <v>10.223411</v>
      </c>
      <c r="E4">
        <v>10.484375</v>
      </c>
      <c r="F4">
        <v>10.737382999999999</v>
      </c>
      <c r="G4">
        <v>11.070833</v>
      </c>
      <c r="H4">
        <v>11.421386999999999</v>
      </c>
      <c r="I4">
        <v>11.780362</v>
      </c>
      <c r="J4">
        <v>12.152695</v>
      </c>
      <c r="K4">
        <v>12.530732</v>
      </c>
      <c r="L4">
        <v>12.934253999999999</v>
      </c>
      <c r="M4">
        <v>13.340852</v>
      </c>
      <c r="N4">
        <v>13.753613</v>
      </c>
      <c r="O4">
        <v>14.186064999999999</v>
      </c>
      <c r="P4">
        <v>14.635467999999999</v>
      </c>
      <c r="Q4">
        <v>15.122304</v>
      </c>
      <c r="R4">
        <v>15.602226</v>
      </c>
      <c r="S4">
        <v>16.055353</v>
      </c>
      <c r="T4">
        <v>16.590508</v>
      </c>
      <c r="U4">
        <v>17.107018</v>
      </c>
    </row>
    <row r="5" spans="1:21" x14ac:dyDescent="0.25">
      <c r="A5" t="s">
        <v>3</v>
      </c>
      <c r="B5">
        <v>2.9106610000000002</v>
      </c>
      <c r="C5">
        <v>3.3437100000000002</v>
      </c>
      <c r="D5">
        <v>3.6872090000000002</v>
      </c>
      <c r="E5">
        <v>4.2780329999999998</v>
      </c>
      <c r="F5">
        <v>4.7377050000000001</v>
      </c>
      <c r="G5">
        <v>5.1163109999999996</v>
      </c>
      <c r="H5">
        <v>5.3770049999999996</v>
      </c>
      <c r="I5">
        <v>5.6309870000000002</v>
      </c>
      <c r="J5">
        <v>5.8742700000000001</v>
      </c>
      <c r="K5">
        <v>6.1072470000000001</v>
      </c>
      <c r="L5">
        <v>6.1245659999999997</v>
      </c>
      <c r="M5">
        <v>5.9669369999999997</v>
      </c>
      <c r="N5">
        <v>5.7391899999999998</v>
      </c>
      <c r="O5">
        <v>5.5903869999999998</v>
      </c>
      <c r="P5">
        <v>5.4479069999999998</v>
      </c>
      <c r="Q5">
        <v>5.4712560000000003</v>
      </c>
      <c r="R5">
        <v>5.5729759999999997</v>
      </c>
      <c r="S5">
        <v>5.6983030000000001</v>
      </c>
      <c r="T5">
        <v>5.7874610000000004</v>
      </c>
      <c r="U5">
        <v>5.9985299999999997</v>
      </c>
    </row>
    <row r="6" spans="1:21" x14ac:dyDescent="0.25">
      <c r="A6" t="s">
        <v>4</v>
      </c>
      <c r="B6">
        <v>2.4314529999999999</v>
      </c>
      <c r="C6">
        <v>2.456842</v>
      </c>
      <c r="D6">
        <v>2.521109</v>
      </c>
      <c r="E6">
        <v>2.5613899999999998</v>
      </c>
      <c r="F6">
        <v>2.6091609999999998</v>
      </c>
      <c r="G6">
        <v>2.6423580000000002</v>
      </c>
      <c r="H6">
        <v>2.6683490000000001</v>
      </c>
      <c r="I6">
        <v>2.6890329999999998</v>
      </c>
      <c r="J6">
        <v>2.7051029999999998</v>
      </c>
      <c r="K6">
        <v>2.7306789999999999</v>
      </c>
      <c r="L6">
        <v>2.7537340000000001</v>
      </c>
      <c r="M6">
        <v>2.7775099999999999</v>
      </c>
      <c r="N6">
        <v>2.800249</v>
      </c>
      <c r="O6">
        <v>2.821539</v>
      </c>
      <c r="P6">
        <v>2.8487300000000002</v>
      </c>
      <c r="Q6">
        <v>2.8787370000000001</v>
      </c>
      <c r="R6">
        <v>2.907562</v>
      </c>
      <c r="S6">
        <v>2.9370970000000001</v>
      </c>
      <c r="T6">
        <v>2.9565459999999999</v>
      </c>
      <c r="U6">
        <v>2.963994</v>
      </c>
    </row>
    <row r="8" spans="1:21" x14ac:dyDescent="0.25">
      <c r="A8" t="s">
        <v>5</v>
      </c>
      <c r="B8" t="s">
        <v>6</v>
      </c>
    </row>
    <row r="9" spans="1:21" x14ac:dyDescent="0.25">
      <c r="B9">
        <v>2016</v>
      </c>
      <c r="C9">
        <v>2017</v>
      </c>
      <c r="D9">
        <v>2018</v>
      </c>
      <c r="E9">
        <v>2019</v>
      </c>
      <c r="F9">
        <v>2020</v>
      </c>
      <c r="G9">
        <v>2021</v>
      </c>
      <c r="H9">
        <v>2022</v>
      </c>
      <c r="I9">
        <v>2023</v>
      </c>
      <c r="J9">
        <v>2024</v>
      </c>
      <c r="K9">
        <v>2025</v>
      </c>
      <c r="L9">
        <v>2026</v>
      </c>
      <c r="M9">
        <v>2027</v>
      </c>
      <c r="N9">
        <v>2028</v>
      </c>
      <c r="O9">
        <v>2029</v>
      </c>
      <c r="P9">
        <v>2030</v>
      </c>
      <c r="Q9">
        <v>2031</v>
      </c>
      <c r="R9">
        <v>2032</v>
      </c>
      <c r="S9">
        <v>2033</v>
      </c>
      <c r="T9">
        <v>2034</v>
      </c>
      <c r="U9">
        <v>2035</v>
      </c>
    </row>
    <row r="10" spans="1:21" x14ac:dyDescent="0.25">
      <c r="A10" t="s">
        <v>1</v>
      </c>
      <c r="B10">
        <v>11.56179</v>
      </c>
      <c r="C10">
        <v>13.100918999999999</v>
      </c>
      <c r="D10">
        <v>15.302849</v>
      </c>
      <c r="E10">
        <v>18.110614999999999</v>
      </c>
      <c r="F10">
        <v>19.695150000000002</v>
      </c>
      <c r="G10">
        <v>21.000630999999998</v>
      </c>
      <c r="H10">
        <v>22.145782000000001</v>
      </c>
      <c r="I10">
        <v>22.573149000000001</v>
      </c>
      <c r="J10">
        <v>22.951069</v>
      </c>
      <c r="K10">
        <v>23.416184999999999</v>
      </c>
      <c r="L10">
        <v>23.962195999999999</v>
      </c>
      <c r="M10">
        <v>24.421059</v>
      </c>
      <c r="N10">
        <v>24.774214000000001</v>
      </c>
      <c r="O10">
        <v>25.309812999999998</v>
      </c>
      <c r="P10">
        <v>25.661560000000001</v>
      </c>
      <c r="Q10">
        <v>26.248915</v>
      </c>
      <c r="R10">
        <v>26.874656999999999</v>
      </c>
      <c r="S10">
        <v>27.496570999999999</v>
      </c>
      <c r="T10">
        <v>28.197638999999999</v>
      </c>
      <c r="U10">
        <v>28.661885999999999</v>
      </c>
    </row>
    <row r="11" spans="1:21" x14ac:dyDescent="0.25">
      <c r="A11" t="s">
        <v>2</v>
      </c>
      <c r="B11">
        <v>8.2270109999999992</v>
      </c>
      <c r="C11">
        <v>9.5462640000000007</v>
      </c>
      <c r="D11">
        <v>10.863911</v>
      </c>
      <c r="E11">
        <v>12.646805000000001</v>
      </c>
      <c r="F11">
        <v>13.551513</v>
      </c>
      <c r="G11">
        <v>14.194288999999999</v>
      </c>
      <c r="H11">
        <v>14.695652000000001</v>
      </c>
      <c r="I11">
        <v>15.072533</v>
      </c>
      <c r="J11">
        <v>15.388566000000001</v>
      </c>
      <c r="K11">
        <v>15.750987</v>
      </c>
      <c r="L11">
        <v>16.214312</v>
      </c>
      <c r="M11">
        <v>16.584661000000001</v>
      </c>
      <c r="N11">
        <v>16.857866000000001</v>
      </c>
      <c r="O11">
        <v>17.254871000000001</v>
      </c>
      <c r="P11">
        <v>17.525074</v>
      </c>
      <c r="Q11">
        <v>17.988316999999999</v>
      </c>
      <c r="R11">
        <v>18.470617000000001</v>
      </c>
      <c r="S11">
        <v>18.966190000000001</v>
      </c>
      <c r="T11">
        <v>19.510684999999999</v>
      </c>
      <c r="U11">
        <v>19.806733999999999</v>
      </c>
    </row>
    <row r="12" spans="1:21" x14ac:dyDescent="0.25">
      <c r="A12" t="s">
        <v>3</v>
      </c>
      <c r="B12">
        <v>2.8801830000000002</v>
      </c>
      <c r="C12">
        <v>3.165683</v>
      </c>
      <c r="D12">
        <v>3.1915580000000001</v>
      </c>
      <c r="E12">
        <v>3.5082719999999998</v>
      </c>
      <c r="F12">
        <v>3.8408609999999999</v>
      </c>
      <c r="G12">
        <v>3.9397489999999999</v>
      </c>
      <c r="H12">
        <v>4.039771</v>
      </c>
      <c r="I12">
        <v>4.1677809999999997</v>
      </c>
      <c r="J12">
        <v>4.41228</v>
      </c>
      <c r="K12">
        <v>4.5649290000000002</v>
      </c>
      <c r="L12">
        <v>4.6263639999999997</v>
      </c>
      <c r="M12">
        <v>4.7488900000000003</v>
      </c>
      <c r="N12">
        <v>4.8162279999999997</v>
      </c>
      <c r="O12">
        <v>5.0061809999999998</v>
      </c>
      <c r="P12">
        <v>5.0892629999999999</v>
      </c>
      <c r="Q12">
        <v>5.0211629999999996</v>
      </c>
      <c r="R12">
        <v>4.9138440000000001</v>
      </c>
      <c r="S12">
        <v>4.9178110000000004</v>
      </c>
      <c r="T12">
        <v>4.934088</v>
      </c>
      <c r="U12">
        <v>4.92387</v>
      </c>
    </row>
    <row r="13" spans="1:21" x14ac:dyDescent="0.25">
      <c r="A13" t="s">
        <v>4</v>
      </c>
      <c r="B13">
        <v>2.5939580000000002</v>
      </c>
      <c r="C13">
        <v>2.5494020000000002</v>
      </c>
      <c r="D13">
        <v>2.5488780000000002</v>
      </c>
      <c r="E13">
        <v>2.5593590000000002</v>
      </c>
      <c r="F13">
        <v>2.583151</v>
      </c>
      <c r="G13">
        <v>2.5833110000000001</v>
      </c>
      <c r="H13">
        <v>2.5979899999999998</v>
      </c>
      <c r="I13">
        <v>2.6106060000000002</v>
      </c>
      <c r="J13">
        <v>2.6156450000000002</v>
      </c>
      <c r="K13">
        <v>2.6204710000000002</v>
      </c>
      <c r="L13">
        <v>2.6213660000000001</v>
      </c>
      <c r="M13">
        <v>2.6055429999999999</v>
      </c>
      <c r="N13">
        <v>2.5909849999999999</v>
      </c>
      <c r="O13">
        <v>2.5707439999999999</v>
      </c>
      <c r="P13">
        <v>2.5574810000000001</v>
      </c>
      <c r="Q13">
        <v>2.5596739999999998</v>
      </c>
      <c r="R13">
        <v>2.5691709999999999</v>
      </c>
      <c r="S13">
        <v>2.575456</v>
      </c>
      <c r="T13">
        <v>2.5839940000000001</v>
      </c>
      <c r="U13">
        <v>2.5918049999999999</v>
      </c>
    </row>
    <row r="15" spans="1:21" x14ac:dyDescent="0.25">
      <c r="A15" t="s">
        <v>7</v>
      </c>
      <c r="B15" t="s">
        <v>11</v>
      </c>
    </row>
    <row r="16" spans="1:21" x14ac:dyDescent="0.25">
      <c r="B16">
        <v>2016</v>
      </c>
      <c r="C16">
        <v>2017</v>
      </c>
      <c r="D16">
        <v>2018</v>
      </c>
      <c r="E16">
        <v>2019</v>
      </c>
      <c r="F16">
        <v>2020</v>
      </c>
      <c r="G16">
        <v>2021</v>
      </c>
      <c r="H16">
        <v>2022</v>
      </c>
      <c r="I16">
        <v>2023</v>
      </c>
      <c r="J16">
        <v>2024</v>
      </c>
      <c r="K16">
        <v>2025</v>
      </c>
      <c r="L16">
        <v>2026</v>
      </c>
      <c r="M16">
        <v>2027</v>
      </c>
      <c r="N16">
        <v>2028</v>
      </c>
      <c r="O16">
        <v>2029</v>
      </c>
      <c r="P16">
        <v>2030</v>
      </c>
      <c r="Q16">
        <v>2031</v>
      </c>
      <c r="R16">
        <v>2032</v>
      </c>
      <c r="S16">
        <v>2033</v>
      </c>
      <c r="T16">
        <v>2034</v>
      </c>
      <c r="U16">
        <v>2035</v>
      </c>
    </row>
    <row r="17" spans="1:21" x14ac:dyDescent="0.25">
      <c r="A17" t="s">
        <v>1</v>
      </c>
      <c r="B17">
        <v>11.929852</v>
      </c>
      <c r="C17">
        <v>14.312099999999999</v>
      </c>
      <c r="D17">
        <v>16.635508999999999</v>
      </c>
      <c r="E17">
        <v>18.168091</v>
      </c>
      <c r="F17">
        <v>19.101842999999999</v>
      </c>
      <c r="G17">
        <v>19.932936000000002</v>
      </c>
      <c r="H17">
        <v>20.655221999999998</v>
      </c>
      <c r="I17">
        <v>20.988821000000002</v>
      </c>
      <c r="J17">
        <v>21.311125000000001</v>
      </c>
      <c r="K17">
        <v>21.788923</v>
      </c>
      <c r="L17">
        <v>22.159738999999998</v>
      </c>
      <c r="M17">
        <v>22.35717</v>
      </c>
      <c r="N17">
        <v>22.398492999999998</v>
      </c>
      <c r="O17">
        <v>22.617636000000001</v>
      </c>
      <c r="P17">
        <v>23.077787000000001</v>
      </c>
      <c r="Q17">
        <v>23.487584999999999</v>
      </c>
      <c r="R17">
        <v>23.982503999999999</v>
      </c>
      <c r="S17">
        <v>23.899944000000001</v>
      </c>
      <c r="T17">
        <v>24.209181000000001</v>
      </c>
      <c r="U17">
        <v>24.425280000000001</v>
      </c>
    </row>
    <row r="18" spans="1:21" x14ac:dyDescent="0.25">
      <c r="A18" t="s">
        <v>2</v>
      </c>
      <c r="B18">
        <v>8.9520420000000005</v>
      </c>
      <c r="C18">
        <v>10.254834000000001</v>
      </c>
      <c r="D18">
        <v>11.165039999999999</v>
      </c>
      <c r="E18">
        <v>11.410856000000001</v>
      </c>
      <c r="F18">
        <v>11.303248999999999</v>
      </c>
      <c r="G18">
        <v>11.025781</v>
      </c>
      <c r="H18">
        <v>10.635242</v>
      </c>
      <c r="I18">
        <v>11.003848</v>
      </c>
      <c r="J18">
        <v>11.284903999999999</v>
      </c>
      <c r="K18">
        <v>11.685131999999999</v>
      </c>
      <c r="L18">
        <v>12.012936</v>
      </c>
      <c r="M18">
        <v>12.140853999999999</v>
      </c>
      <c r="N18">
        <v>12.199114</v>
      </c>
      <c r="O18">
        <v>12.447488</v>
      </c>
      <c r="P18">
        <v>12.775627999999999</v>
      </c>
      <c r="Q18">
        <v>13.103674</v>
      </c>
      <c r="R18">
        <v>13.473589</v>
      </c>
      <c r="S18">
        <v>13.459650999999999</v>
      </c>
      <c r="T18">
        <v>13.723314</v>
      </c>
      <c r="U18">
        <v>13.857597999999999</v>
      </c>
    </row>
    <row r="19" spans="1:21" x14ac:dyDescent="0.25">
      <c r="A19" t="s">
        <v>3</v>
      </c>
      <c r="B19">
        <v>2.8515329999999999</v>
      </c>
      <c r="C19">
        <v>2.9820419999999999</v>
      </c>
      <c r="D19">
        <v>3.173651</v>
      </c>
      <c r="E19">
        <v>3.5093269999999999</v>
      </c>
      <c r="F19">
        <v>3.9501529999999998</v>
      </c>
      <c r="G19">
        <v>4.1183699999999996</v>
      </c>
      <c r="H19">
        <v>4.2577639999999999</v>
      </c>
      <c r="I19">
        <v>4.3474339999999998</v>
      </c>
      <c r="J19">
        <v>4.4208249999999998</v>
      </c>
      <c r="K19">
        <v>4.429608</v>
      </c>
      <c r="L19">
        <v>4.3949939999999996</v>
      </c>
      <c r="M19">
        <v>4.464607</v>
      </c>
      <c r="N19">
        <v>4.5362730000000004</v>
      </c>
      <c r="O19">
        <v>4.6219910000000004</v>
      </c>
      <c r="P19">
        <v>4.6746230000000004</v>
      </c>
      <c r="Q19">
        <v>4.6438949999999997</v>
      </c>
      <c r="R19">
        <v>4.6505029999999996</v>
      </c>
      <c r="S19">
        <v>4.6243129999999999</v>
      </c>
      <c r="T19">
        <v>4.7193940000000003</v>
      </c>
      <c r="U19">
        <v>4.8797540000000001</v>
      </c>
    </row>
    <row r="20" spans="1:21" x14ac:dyDescent="0.25">
      <c r="A20" t="s">
        <v>4</v>
      </c>
      <c r="B20">
        <v>2.559345</v>
      </c>
      <c r="C20">
        <v>2.5790459999999999</v>
      </c>
      <c r="D20">
        <v>2.5627200000000001</v>
      </c>
      <c r="E20">
        <v>2.5843929999999999</v>
      </c>
      <c r="F20">
        <v>2.6111970000000002</v>
      </c>
      <c r="G20">
        <v>2.614414</v>
      </c>
      <c r="H20">
        <v>2.6290740000000001</v>
      </c>
      <c r="I20">
        <v>2.6406540000000001</v>
      </c>
      <c r="J20">
        <v>2.6522929999999998</v>
      </c>
      <c r="K20">
        <v>2.657673</v>
      </c>
      <c r="L20">
        <v>2.6574840000000002</v>
      </c>
      <c r="M20">
        <v>2.6516609999999998</v>
      </c>
      <c r="N20">
        <v>2.6446040000000002</v>
      </c>
      <c r="O20">
        <v>2.6554700000000002</v>
      </c>
      <c r="P20">
        <v>2.6622509999999999</v>
      </c>
      <c r="Q20">
        <v>2.6291690000000001</v>
      </c>
      <c r="R20">
        <v>2.588876</v>
      </c>
      <c r="S20">
        <v>2.594862</v>
      </c>
      <c r="T20">
        <v>2.603256</v>
      </c>
      <c r="U20">
        <v>2.605839</v>
      </c>
    </row>
    <row r="21" spans="1:21" x14ac:dyDescent="0.25">
      <c r="A21" t="s">
        <v>12</v>
      </c>
      <c r="B21">
        <v>0.559805</v>
      </c>
      <c r="C21">
        <v>0.59691300000000003</v>
      </c>
      <c r="D21">
        <v>0.617058</v>
      </c>
      <c r="E21">
        <v>0.61917800000000001</v>
      </c>
      <c r="F21">
        <v>0.617058</v>
      </c>
      <c r="G21">
        <v>0.63614199999999999</v>
      </c>
      <c r="H21">
        <v>0.66052699999999998</v>
      </c>
      <c r="I21">
        <v>0.687033</v>
      </c>
      <c r="J21">
        <v>0.70187699999999997</v>
      </c>
      <c r="K21">
        <v>0.73686399999999996</v>
      </c>
      <c r="L21">
        <v>0.75700900000000004</v>
      </c>
      <c r="M21">
        <v>0.77609300000000003</v>
      </c>
      <c r="N21">
        <v>0.79729799999999995</v>
      </c>
      <c r="O21">
        <v>0.80684</v>
      </c>
      <c r="P21">
        <v>0.81638200000000005</v>
      </c>
      <c r="Q21">
        <v>0.83864700000000003</v>
      </c>
      <c r="R21">
        <v>0.86303200000000002</v>
      </c>
      <c r="S21">
        <v>0.88741800000000004</v>
      </c>
      <c r="T21">
        <v>0.91180300000000003</v>
      </c>
      <c r="U21">
        <v>0.937249</v>
      </c>
    </row>
    <row r="23" spans="1:21" x14ac:dyDescent="0.25">
      <c r="A23" t="s">
        <v>8</v>
      </c>
      <c r="B23" t="s">
        <v>13</v>
      </c>
    </row>
    <row r="24" spans="1:21" x14ac:dyDescent="0.25">
      <c r="B24">
        <v>2016</v>
      </c>
      <c r="C24">
        <v>2017</v>
      </c>
      <c r="D24">
        <v>2018</v>
      </c>
      <c r="E24">
        <v>2019</v>
      </c>
      <c r="F24">
        <v>2020</v>
      </c>
      <c r="G24">
        <v>2021</v>
      </c>
      <c r="H24">
        <v>2022</v>
      </c>
      <c r="I24">
        <v>2023</v>
      </c>
      <c r="J24">
        <v>2024</v>
      </c>
      <c r="K24">
        <v>2025</v>
      </c>
      <c r="L24">
        <v>2026</v>
      </c>
      <c r="M24">
        <v>2027</v>
      </c>
      <c r="N24">
        <v>2028</v>
      </c>
      <c r="O24">
        <v>2029</v>
      </c>
      <c r="P24">
        <v>2030</v>
      </c>
      <c r="Q24">
        <v>2031</v>
      </c>
      <c r="R24">
        <v>2032</v>
      </c>
      <c r="S24">
        <v>2033</v>
      </c>
      <c r="T24">
        <v>2034</v>
      </c>
      <c r="U24">
        <v>2035</v>
      </c>
    </row>
    <row r="25" spans="1:21" x14ac:dyDescent="0.25">
      <c r="A25" t="s">
        <v>1</v>
      </c>
      <c r="B25">
        <v>12.105645000000001</v>
      </c>
      <c r="C25">
        <v>14.091727000000001</v>
      </c>
      <c r="D25">
        <v>14.640264</v>
      </c>
      <c r="E25">
        <v>15.954369</v>
      </c>
      <c r="F25">
        <v>19.605370000000001</v>
      </c>
      <c r="G25">
        <v>21.484269999999999</v>
      </c>
      <c r="H25">
        <v>22.535026999999999</v>
      </c>
      <c r="I25">
        <v>23.410067000000002</v>
      </c>
      <c r="J25">
        <v>23.581726</v>
      </c>
      <c r="K25">
        <v>23.678249000000001</v>
      </c>
      <c r="L25">
        <v>23.699712999999999</v>
      </c>
      <c r="M25">
        <v>23.975546000000001</v>
      </c>
      <c r="N25">
        <v>24.189671000000001</v>
      </c>
      <c r="O25">
        <v>24.571753999999999</v>
      </c>
      <c r="P25">
        <v>24.781148999999999</v>
      </c>
      <c r="Q25">
        <v>25.144278</v>
      </c>
      <c r="R25">
        <v>25.385290000000001</v>
      </c>
      <c r="S25">
        <v>25.657561999999999</v>
      </c>
      <c r="T25">
        <v>25.932639999999999</v>
      </c>
      <c r="U25">
        <v>26.051092000000001</v>
      </c>
    </row>
    <row r="26" spans="1:21" x14ac:dyDescent="0.25">
      <c r="A26" t="s">
        <v>2</v>
      </c>
      <c r="B26">
        <v>9.8169210000000007</v>
      </c>
      <c r="C26">
        <v>11.613853000000001</v>
      </c>
      <c r="D26">
        <v>11.349042000000001</v>
      </c>
      <c r="E26">
        <v>11.245091</v>
      </c>
      <c r="F26">
        <v>13.148152</v>
      </c>
      <c r="G26">
        <v>13.431081000000001</v>
      </c>
      <c r="H26">
        <v>13.030156</v>
      </c>
      <c r="I26">
        <v>12.508983000000001</v>
      </c>
      <c r="J26">
        <v>12.592472000000001</v>
      </c>
      <c r="K26">
        <v>12.608188</v>
      </c>
      <c r="L26">
        <v>12.839164</v>
      </c>
      <c r="M26">
        <v>13.045401</v>
      </c>
      <c r="N26">
        <v>13.204155999999999</v>
      </c>
      <c r="O26">
        <v>13.504797</v>
      </c>
      <c r="P26">
        <v>13.686446999999999</v>
      </c>
      <c r="Q26">
        <v>13.962569</v>
      </c>
      <c r="R26">
        <v>14.101889999999999</v>
      </c>
      <c r="S26">
        <v>14.301314</v>
      </c>
      <c r="T26">
        <v>14.469806</v>
      </c>
      <c r="U26">
        <v>14.66489</v>
      </c>
    </row>
    <row r="27" spans="1:21" x14ac:dyDescent="0.25">
      <c r="A27" t="s">
        <v>3</v>
      </c>
      <c r="B27">
        <v>2.8651209999999998</v>
      </c>
      <c r="C27">
        <v>3.256157</v>
      </c>
      <c r="D27">
        <v>3.557782</v>
      </c>
      <c r="E27">
        <v>3.8790399999999998</v>
      </c>
      <c r="F27">
        <v>4.0811380000000002</v>
      </c>
      <c r="G27">
        <v>3.982615</v>
      </c>
      <c r="H27">
        <v>3.9911539999999999</v>
      </c>
      <c r="I27">
        <v>4.0805499999999997</v>
      </c>
      <c r="J27">
        <v>4.1405690000000002</v>
      </c>
      <c r="K27">
        <v>4.2298150000000003</v>
      </c>
      <c r="L27">
        <v>4.2329850000000002</v>
      </c>
      <c r="M27">
        <v>4.2612569999999996</v>
      </c>
      <c r="N27">
        <v>4.2466910000000002</v>
      </c>
      <c r="O27">
        <v>4.3339480000000004</v>
      </c>
      <c r="P27">
        <v>4.3275069999999998</v>
      </c>
      <c r="Q27">
        <v>4.3280019999999997</v>
      </c>
      <c r="R27">
        <v>4.3460539999999996</v>
      </c>
      <c r="S27">
        <v>4.336322</v>
      </c>
      <c r="T27">
        <v>4.3507350000000002</v>
      </c>
      <c r="U27">
        <v>4.3445910000000003</v>
      </c>
    </row>
    <row r="28" spans="1:21" x14ac:dyDescent="0.25">
      <c r="A28" t="s">
        <v>4</v>
      </c>
      <c r="B28">
        <v>2.5345689999999998</v>
      </c>
      <c r="C28">
        <v>2.5102850000000001</v>
      </c>
      <c r="D28">
        <v>2.5049670000000002</v>
      </c>
      <c r="E28">
        <v>2.5260880000000001</v>
      </c>
      <c r="F28">
        <v>2.5529389999999998</v>
      </c>
      <c r="G28">
        <v>2.5567039999999999</v>
      </c>
      <c r="H28">
        <v>2.5555150000000002</v>
      </c>
      <c r="I28">
        <v>2.5551499999999998</v>
      </c>
      <c r="J28">
        <v>2.5655220000000001</v>
      </c>
      <c r="K28">
        <v>2.5756749999999999</v>
      </c>
      <c r="L28">
        <v>2.5765630000000002</v>
      </c>
      <c r="M28">
        <v>2.5708199999999999</v>
      </c>
      <c r="N28">
        <v>2.571488</v>
      </c>
      <c r="O28">
        <v>2.5846770000000001</v>
      </c>
      <c r="P28">
        <v>2.5900129999999999</v>
      </c>
      <c r="Q28">
        <v>2.605639</v>
      </c>
      <c r="R28">
        <v>2.6183939999999999</v>
      </c>
      <c r="S28">
        <v>2.6279319999999999</v>
      </c>
      <c r="T28">
        <v>2.633848</v>
      </c>
      <c r="U28">
        <v>2.6438069999999998</v>
      </c>
    </row>
    <row r="29" spans="1:21" x14ac:dyDescent="0.25">
      <c r="A29" t="s">
        <v>12</v>
      </c>
      <c r="B29">
        <v>0.64600000000000002</v>
      </c>
      <c r="C29">
        <v>0.64700000000000002</v>
      </c>
      <c r="D29">
        <v>0.64900000000000002</v>
      </c>
      <c r="E29">
        <v>0.65</v>
      </c>
      <c r="F29">
        <v>0.65200000000000002</v>
      </c>
      <c r="G29">
        <v>0.65300000000000002</v>
      </c>
      <c r="H29">
        <v>0.65400000000000003</v>
      </c>
      <c r="I29">
        <v>0.65600000000000003</v>
      </c>
      <c r="J29">
        <v>0.65700000000000003</v>
      </c>
      <c r="K29">
        <v>0.65900000000000003</v>
      </c>
      <c r="L29">
        <v>0.66</v>
      </c>
      <c r="M29">
        <v>0.66200000000000003</v>
      </c>
      <c r="N29">
        <v>0.66300000000000003</v>
      </c>
      <c r="O29">
        <v>0.66400000000000003</v>
      </c>
      <c r="P29">
        <v>0.66600000000000004</v>
      </c>
      <c r="Q29">
        <v>0.66700000000000004</v>
      </c>
      <c r="R29">
        <v>0.66900000000000004</v>
      </c>
      <c r="S29">
        <v>0.67100000000000004</v>
      </c>
      <c r="T29">
        <v>0.67200000000000004</v>
      </c>
      <c r="U29">
        <v>0.67400000000000004</v>
      </c>
    </row>
    <row r="31" spans="1:21" x14ac:dyDescent="0.25">
      <c r="A31" t="s">
        <v>9</v>
      </c>
      <c r="B31" t="s">
        <v>14</v>
      </c>
    </row>
    <row r="32" spans="1:21" x14ac:dyDescent="0.25">
      <c r="B32">
        <v>2016</v>
      </c>
      <c r="C32">
        <v>2017</v>
      </c>
      <c r="D32">
        <v>2018</v>
      </c>
      <c r="E32">
        <v>2019</v>
      </c>
      <c r="F32">
        <v>2020</v>
      </c>
      <c r="G32">
        <v>2021</v>
      </c>
      <c r="H32">
        <v>2022</v>
      </c>
      <c r="I32">
        <v>2023</v>
      </c>
      <c r="J32">
        <v>2024</v>
      </c>
      <c r="K32">
        <v>2025</v>
      </c>
      <c r="L32">
        <v>2026</v>
      </c>
      <c r="M32">
        <v>2027</v>
      </c>
      <c r="N32">
        <v>2028</v>
      </c>
      <c r="O32">
        <v>2029</v>
      </c>
      <c r="P32">
        <v>2030</v>
      </c>
      <c r="Q32">
        <v>2031</v>
      </c>
      <c r="R32">
        <v>2032</v>
      </c>
      <c r="S32">
        <v>2033</v>
      </c>
      <c r="T32">
        <v>2034</v>
      </c>
      <c r="U32">
        <v>2035</v>
      </c>
    </row>
    <row r="33" spans="1:21" x14ac:dyDescent="0.25">
      <c r="A33" t="s">
        <v>1</v>
      </c>
      <c r="C33">
        <v>18.561222000000001</v>
      </c>
      <c r="D33">
        <v>22.207867</v>
      </c>
      <c r="E33">
        <v>23.500591</v>
      </c>
      <c r="F33">
        <v>23.429886</v>
      </c>
      <c r="G33">
        <v>23.066545000000001</v>
      </c>
      <c r="H33">
        <v>22.539455</v>
      </c>
      <c r="I33">
        <v>22.429527</v>
      </c>
      <c r="J33">
        <v>22.678287999999998</v>
      </c>
      <c r="K33">
        <v>23.041039999999999</v>
      </c>
      <c r="L33">
        <v>23.482642999999999</v>
      </c>
      <c r="M33">
        <v>24.157812</v>
      </c>
      <c r="N33">
        <v>24.302548999999999</v>
      </c>
      <c r="O33">
        <v>24.768512999999999</v>
      </c>
      <c r="P33">
        <v>24.928995</v>
      </c>
      <c r="Q33">
        <v>25.132556999999998</v>
      </c>
      <c r="R33">
        <v>25.409545999999999</v>
      </c>
      <c r="S33">
        <v>25.790175999999999</v>
      </c>
      <c r="T33">
        <v>25.816867999999999</v>
      </c>
      <c r="U33">
        <v>26.023164999999999</v>
      </c>
    </row>
    <row r="34" spans="1:21" x14ac:dyDescent="0.25">
      <c r="A34" t="s">
        <v>2</v>
      </c>
      <c r="C34">
        <v>12.348421999999999</v>
      </c>
      <c r="D34">
        <v>14.277863999999999</v>
      </c>
      <c r="E34">
        <v>13.660442</v>
      </c>
      <c r="F34">
        <v>13.403036</v>
      </c>
      <c r="G34">
        <v>12.969652999999999</v>
      </c>
      <c r="H34">
        <v>12.377608</v>
      </c>
      <c r="I34">
        <v>12.152188000000001</v>
      </c>
      <c r="J34">
        <v>12.100839000000001</v>
      </c>
      <c r="K34">
        <v>12.323090000000001</v>
      </c>
      <c r="L34">
        <v>12.721168</v>
      </c>
      <c r="M34">
        <v>13.265556</v>
      </c>
      <c r="N34">
        <v>13.462165000000001</v>
      </c>
      <c r="O34">
        <v>13.876970999999999</v>
      </c>
      <c r="P34">
        <v>13.982229</v>
      </c>
      <c r="Q34">
        <v>14.182194000000001</v>
      </c>
      <c r="R34">
        <v>14.416736</v>
      </c>
      <c r="S34">
        <v>14.502940000000001</v>
      </c>
      <c r="T34">
        <v>14.644420999999999</v>
      </c>
      <c r="U34">
        <v>14.782583000000001</v>
      </c>
    </row>
    <row r="35" spans="1:21" x14ac:dyDescent="0.25">
      <c r="A35" t="s">
        <v>3</v>
      </c>
      <c r="C35">
        <v>3.3334670000000002</v>
      </c>
      <c r="D35">
        <v>3.3884989999999999</v>
      </c>
      <c r="E35">
        <v>3.296332</v>
      </c>
      <c r="F35">
        <v>3.386501</v>
      </c>
      <c r="G35">
        <v>3.3257460000000001</v>
      </c>
      <c r="H35">
        <v>3.3877290000000002</v>
      </c>
      <c r="I35">
        <v>3.5486819999999999</v>
      </c>
      <c r="J35">
        <v>3.7297400000000001</v>
      </c>
      <c r="K35">
        <v>3.900881</v>
      </c>
      <c r="L35">
        <v>3.9324370000000002</v>
      </c>
      <c r="M35">
        <v>3.9243489999999999</v>
      </c>
      <c r="N35">
        <v>3.968261</v>
      </c>
      <c r="O35">
        <v>3.9393500000000001</v>
      </c>
      <c r="P35">
        <v>3.964658</v>
      </c>
      <c r="Q35">
        <v>3.942739</v>
      </c>
      <c r="R35">
        <v>4.1172800000000001</v>
      </c>
      <c r="S35">
        <v>4.1673109999999998</v>
      </c>
      <c r="T35">
        <v>4.190194</v>
      </c>
      <c r="U35">
        <v>4.2258420000000001</v>
      </c>
    </row>
    <row r="36" spans="1:21" x14ac:dyDescent="0.25">
      <c r="A36" t="s">
        <v>4</v>
      </c>
      <c r="C36">
        <v>2.2094480000000001</v>
      </c>
      <c r="D36">
        <v>2.2773680000000001</v>
      </c>
      <c r="E36">
        <v>2.252402</v>
      </c>
      <c r="F36">
        <v>2.2694559999999999</v>
      </c>
      <c r="G36">
        <v>2.358644</v>
      </c>
      <c r="H36">
        <v>2.3580239999999999</v>
      </c>
      <c r="I36">
        <v>2.3693949999999999</v>
      </c>
      <c r="J36">
        <v>2.3742839999999998</v>
      </c>
      <c r="K36">
        <v>2.4055589999999998</v>
      </c>
      <c r="L36">
        <v>2.415727</v>
      </c>
      <c r="M36">
        <v>2.426545</v>
      </c>
      <c r="N36">
        <v>2.4310200000000002</v>
      </c>
      <c r="O36">
        <v>2.4370479999999999</v>
      </c>
      <c r="P36">
        <v>2.445208</v>
      </c>
      <c r="Q36">
        <v>2.454647</v>
      </c>
      <c r="R36">
        <v>2.4391250000000002</v>
      </c>
      <c r="S36">
        <v>2.4391280000000002</v>
      </c>
      <c r="T36">
        <v>2.4472589999999999</v>
      </c>
      <c r="U36">
        <v>2.4561519999999999</v>
      </c>
    </row>
    <row r="37" spans="1:21" x14ac:dyDescent="0.25">
      <c r="A37" t="s">
        <v>12</v>
      </c>
      <c r="C37">
        <v>0.65970700000000004</v>
      </c>
      <c r="D37">
        <v>0.66174599999999995</v>
      </c>
      <c r="E37">
        <v>0.66276599999999997</v>
      </c>
      <c r="F37">
        <v>0.66480499999999998</v>
      </c>
      <c r="G37">
        <v>0.665825</v>
      </c>
      <c r="H37">
        <v>0.66684399999999999</v>
      </c>
      <c r="I37">
        <v>0.66888400000000003</v>
      </c>
      <c r="J37">
        <v>0.66990300000000003</v>
      </c>
      <c r="K37">
        <v>0.67194200000000004</v>
      </c>
      <c r="L37">
        <v>0.67296199999999995</v>
      </c>
      <c r="M37">
        <v>0.67398199999999997</v>
      </c>
      <c r="N37">
        <v>0.67500099999999996</v>
      </c>
      <c r="O37">
        <v>0.677041</v>
      </c>
      <c r="P37">
        <v>0.67908000000000002</v>
      </c>
      <c r="Q37">
        <v>0.68010000000000004</v>
      </c>
      <c r="R37">
        <v>0.68213900000000005</v>
      </c>
      <c r="S37">
        <v>0.68417799999999995</v>
      </c>
      <c r="T37">
        <v>0.68519799999999997</v>
      </c>
      <c r="U37">
        <v>0.68723699999999999</v>
      </c>
    </row>
    <row r="39" spans="1:21" x14ac:dyDescent="0.25">
      <c r="A39" t="s">
        <v>45</v>
      </c>
      <c r="B39" t="s">
        <v>46</v>
      </c>
    </row>
    <row r="40" spans="1:21" x14ac:dyDescent="0.25">
      <c r="B40">
        <v>2016</v>
      </c>
      <c r="C40">
        <v>2017</v>
      </c>
      <c r="D40">
        <v>2018</v>
      </c>
      <c r="E40">
        <v>2019</v>
      </c>
      <c r="F40">
        <v>2020</v>
      </c>
      <c r="G40">
        <v>2021</v>
      </c>
      <c r="H40">
        <v>2022</v>
      </c>
      <c r="I40">
        <v>2023</v>
      </c>
      <c r="J40">
        <v>2024</v>
      </c>
      <c r="K40">
        <v>2025</v>
      </c>
      <c r="L40">
        <v>2026</v>
      </c>
      <c r="M40">
        <v>2027</v>
      </c>
      <c r="N40">
        <v>2028</v>
      </c>
      <c r="O40">
        <v>2029</v>
      </c>
      <c r="P40">
        <v>2030</v>
      </c>
      <c r="Q40">
        <v>2031</v>
      </c>
      <c r="R40">
        <v>2032</v>
      </c>
      <c r="S40">
        <v>2033</v>
      </c>
      <c r="T40">
        <v>2034</v>
      </c>
      <c r="U40">
        <v>2035</v>
      </c>
    </row>
    <row r="41" spans="1:21" x14ac:dyDescent="0.25">
      <c r="A41" t="s">
        <v>1</v>
      </c>
      <c r="C41">
        <v>18.69425</v>
      </c>
      <c r="D41">
        <v>22.239955999999999</v>
      </c>
      <c r="E41">
        <v>22.638173999999999</v>
      </c>
      <c r="F41">
        <v>22.165009999999999</v>
      </c>
      <c r="G41">
        <v>21.399750000000001</v>
      </c>
      <c r="H41">
        <v>20.430983000000001</v>
      </c>
      <c r="I41">
        <v>19.918900000000001</v>
      </c>
      <c r="J41">
        <v>19.752050000000001</v>
      </c>
      <c r="K41">
        <v>20.103366999999999</v>
      </c>
      <c r="L41">
        <v>20.495049000000002</v>
      </c>
      <c r="M41">
        <v>21.115786</v>
      </c>
      <c r="N41">
        <v>21.201930999999998</v>
      </c>
      <c r="O41">
        <v>21.717043</v>
      </c>
      <c r="P41">
        <v>21.836302</v>
      </c>
      <c r="Q41">
        <v>21.905995999999998</v>
      </c>
      <c r="R41">
        <v>22.171693999999999</v>
      </c>
      <c r="S41">
        <v>22.496175999999998</v>
      </c>
      <c r="T41">
        <v>22.53285</v>
      </c>
      <c r="U41">
        <v>22.757597000000001</v>
      </c>
    </row>
    <row r="42" spans="1:21" x14ac:dyDescent="0.25">
      <c r="A42" t="s">
        <v>2</v>
      </c>
      <c r="C42">
        <v>10.822438999999999</v>
      </c>
      <c r="D42">
        <v>12.712944</v>
      </c>
      <c r="E42">
        <v>12.202261999999999</v>
      </c>
      <c r="F42">
        <v>12.104333</v>
      </c>
      <c r="G42">
        <v>13.990746</v>
      </c>
      <c r="H42">
        <v>13.831162000000001</v>
      </c>
      <c r="I42">
        <v>14.023963</v>
      </c>
      <c r="J42">
        <v>14.418233000000001</v>
      </c>
      <c r="K42">
        <v>14.722059</v>
      </c>
      <c r="L42">
        <v>15.13977</v>
      </c>
      <c r="M42">
        <v>15.681253999999999</v>
      </c>
      <c r="N42">
        <v>15.906167</v>
      </c>
      <c r="O42">
        <v>16.295940000000002</v>
      </c>
      <c r="P42">
        <v>16.388263999999999</v>
      </c>
      <c r="Q42">
        <v>16.572831999999998</v>
      </c>
      <c r="R42">
        <v>16.794257999999999</v>
      </c>
      <c r="S42">
        <v>16.950551999999998</v>
      </c>
      <c r="T42">
        <v>17.048586</v>
      </c>
      <c r="U42">
        <v>17.213132999999999</v>
      </c>
    </row>
    <row r="43" spans="1:21" x14ac:dyDescent="0.25">
      <c r="A43" t="s">
        <v>3</v>
      </c>
      <c r="C43">
        <v>3.4665550000000001</v>
      </c>
      <c r="D43">
        <v>3.4226549999999998</v>
      </c>
      <c r="E43">
        <v>3.2812260000000002</v>
      </c>
      <c r="F43">
        <v>3.4080699999999999</v>
      </c>
      <c r="G43">
        <v>3.3537140000000001</v>
      </c>
      <c r="H43">
        <v>3.4095689999999998</v>
      </c>
      <c r="I43">
        <v>3.5779610000000002</v>
      </c>
      <c r="J43">
        <v>3.8019349999999998</v>
      </c>
      <c r="K43">
        <v>4.027406</v>
      </c>
      <c r="L43">
        <v>4.0943649999999998</v>
      </c>
      <c r="M43">
        <v>4.1023560000000003</v>
      </c>
      <c r="N43">
        <v>4.1799770000000001</v>
      </c>
      <c r="O43">
        <v>4.1739069999999998</v>
      </c>
      <c r="P43">
        <v>4.2118659999999997</v>
      </c>
      <c r="Q43">
        <v>4.2022199999999996</v>
      </c>
      <c r="R43">
        <v>4.3537860000000004</v>
      </c>
      <c r="S43">
        <v>4.4091079999999998</v>
      </c>
      <c r="T43">
        <v>4.4500650000000004</v>
      </c>
      <c r="U43">
        <v>4.4872059999999996</v>
      </c>
    </row>
    <row r="44" spans="1:21" x14ac:dyDescent="0.25">
      <c r="A44" t="s">
        <v>4</v>
      </c>
      <c r="C44">
        <v>2.0931289999999998</v>
      </c>
      <c r="D44">
        <v>2.105029</v>
      </c>
      <c r="E44">
        <v>2.0951900000000001</v>
      </c>
      <c r="F44">
        <v>2.094827</v>
      </c>
      <c r="G44">
        <v>2.1876609999999999</v>
      </c>
      <c r="H44">
        <v>2.1945350000000001</v>
      </c>
      <c r="I44">
        <v>2.1960820000000001</v>
      </c>
      <c r="J44">
        <v>2.1590560000000001</v>
      </c>
      <c r="K44">
        <v>2.1708219999999998</v>
      </c>
      <c r="L44">
        <v>2.166013</v>
      </c>
      <c r="M44">
        <v>2.1713749999999998</v>
      </c>
      <c r="N44">
        <v>2.1755909999999998</v>
      </c>
      <c r="O44">
        <v>2.1986300000000001</v>
      </c>
      <c r="P44">
        <v>2.217403</v>
      </c>
      <c r="Q44">
        <v>2.2130139999999998</v>
      </c>
      <c r="R44">
        <v>2.2004959999999998</v>
      </c>
      <c r="S44">
        <v>2.203039</v>
      </c>
      <c r="T44">
        <v>2.200304</v>
      </c>
      <c r="U44">
        <v>2.2067929999999998</v>
      </c>
    </row>
    <row r="45" spans="1:21" x14ac:dyDescent="0.25">
      <c r="A45" t="s">
        <v>12</v>
      </c>
      <c r="C45">
        <v>0.65970700000000004</v>
      </c>
      <c r="D45">
        <v>0.66174599999999995</v>
      </c>
      <c r="E45">
        <v>0.66276599999999997</v>
      </c>
      <c r="F45">
        <v>0.66480499999999998</v>
      </c>
      <c r="G45">
        <v>0.665825</v>
      </c>
      <c r="H45">
        <v>0.66684399999999999</v>
      </c>
      <c r="I45">
        <v>0.66888400000000003</v>
      </c>
      <c r="J45">
        <v>0.66990300000000003</v>
      </c>
      <c r="K45">
        <v>0.67194200000000004</v>
      </c>
      <c r="L45">
        <v>0.67296199999999995</v>
      </c>
      <c r="M45">
        <v>0.67398199999999997</v>
      </c>
      <c r="N45">
        <v>0.67500099999999996</v>
      </c>
      <c r="O45">
        <v>0.677041</v>
      </c>
      <c r="P45">
        <v>0.67908000000000002</v>
      </c>
      <c r="Q45">
        <v>0.68010000000000004</v>
      </c>
      <c r="R45">
        <v>0.68213900000000005</v>
      </c>
      <c r="S45">
        <v>0.68417799999999995</v>
      </c>
      <c r="T45">
        <v>0.68519799999999997</v>
      </c>
      <c r="U45">
        <v>0.68723699999999999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F4570-F982-4560-89C9-1152DACBF843}">
  <dimension ref="A1:F4"/>
  <sheetViews>
    <sheetView workbookViewId="0">
      <selection activeCell="F13" sqref="F13"/>
    </sheetView>
  </sheetViews>
  <sheetFormatPr defaultRowHeight="15" x14ac:dyDescent="0.25"/>
  <cols>
    <col min="1" max="1" width="15.28515625" bestFit="1" customWidth="1"/>
  </cols>
  <sheetData>
    <row r="1" spans="1:6" x14ac:dyDescent="0.25">
      <c r="B1">
        <v>2017</v>
      </c>
      <c r="C1">
        <v>2018</v>
      </c>
    </row>
    <row r="2" spans="1:6" x14ac:dyDescent="0.25">
      <c r="A2" t="s">
        <v>1</v>
      </c>
      <c r="B2">
        <v>18.561</v>
      </c>
      <c r="C2">
        <v>22.207999999999998</v>
      </c>
      <c r="E2">
        <f>12.106*1.0242</f>
        <v>12.398965199999999</v>
      </c>
      <c r="F2">
        <f>14.092*1.0244</f>
        <v>14.4358448</v>
      </c>
    </row>
    <row r="3" spans="1:6" x14ac:dyDescent="0.25">
      <c r="A3" t="s">
        <v>3</v>
      </c>
      <c r="B3">
        <v>3.3330000000000002</v>
      </c>
      <c r="C3">
        <v>3.3879999999999999</v>
      </c>
    </row>
    <row r="4" spans="1:6" x14ac:dyDescent="0.25">
      <c r="A4" t="s">
        <v>4</v>
      </c>
      <c r="B4">
        <v>2.2090000000000001</v>
      </c>
      <c r="C4">
        <v>2.2770000000000001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3B0E-AC28-4959-BFFA-186C2915E732}">
  <dimension ref="A1:AH50"/>
  <sheetViews>
    <sheetView tabSelected="1" topLeftCell="A22" workbookViewId="0">
      <pane xSplit="1" topLeftCell="I1" activePane="topRight" state="frozen"/>
      <selection pane="topRight" activeCell="V49" sqref="V49"/>
    </sheetView>
  </sheetViews>
  <sheetFormatPr defaultRowHeight="15" x14ac:dyDescent="0.25"/>
  <cols>
    <col min="1" max="1" width="25.28515625" customWidth="1"/>
  </cols>
  <sheetData>
    <row r="1" spans="1:21" s="1" customFormat="1" x14ac:dyDescent="0.25">
      <c r="A1" s="1" t="s">
        <v>0</v>
      </c>
      <c r="B1" s="1" t="s">
        <v>14</v>
      </c>
    </row>
    <row r="2" spans="1:21" x14ac:dyDescent="0.25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  <c r="Q2">
        <v>2031</v>
      </c>
      <c r="R2">
        <v>2032</v>
      </c>
      <c r="S2">
        <v>2033</v>
      </c>
      <c r="T2">
        <v>2034</v>
      </c>
      <c r="U2">
        <v>2035</v>
      </c>
    </row>
    <row r="3" spans="1:21" x14ac:dyDescent="0.25">
      <c r="A3" t="s">
        <v>15</v>
      </c>
      <c r="B3">
        <f>Raw!B3*(1+0.0779)</f>
        <v>19.501692325800001</v>
      </c>
      <c r="C3">
        <f>Raw!C3*(1+0.0779)</f>
        <v>19.284870585</v>
      </c>
      <c r="D3">
        <f>Raw!D3*(1+0.0779)</f>
        <v>19.295518081200001</v>
      </c>
      <c r="E3">
        <f>Raw!E3*(1+0.0779)</f>
        <v>19.5846065496</v>
      </c>
      <c r="F3">
        <f>Raw!F3*(1+0.0779)</f>
        <v>19.856129559599999</v>
      </c>
      <c r="G3">
        <f>Raw!G3*(1+0.0779)</f>
        <v>20.274583274400001</v>
      </c>
      <c r="H3">
        <f>Raw!H3*(1+0.0779)</f>
        <v>20.711377457699999</v>
      </c>
      <c r="I3">
        <f>Raw!I3*(1+0.0779)</f>
        <v>21.187118323800004</v>
      </c>
      <c r="J3">
        <f>Raw!J3*(1+0.0779)</f>
        <v>21.663528565800004</v>
      </c>
      <c r="K3">
        <f>Raw!K3*(1+0.0779)</f>
        <v>22.1531344596</v>
      </c>
      <c r="L3">
        <f>Raw!L3*(1+0.0779)</f>
        <v>22.688137189800003</v>
      </c>
      <c r="M3">
        <f>Raw!M3*(1+0.0779)</f>
        <v>23.205189651300003</v>
      </c>
      <c r="N3">
        <f>Raw!N3*(1+0.0779)</f>
        <v>23.810864895000002</v>
      </c>
      <c r="O3">
        <f>Raw!O3*(1+0.0779)</f>
        <v>24.406280686500001</v>
      </c>
      <c r="P3">
        <f>Raw!P3*(1+0.0779)</f>
        <v>25.030472096400004</v>
      </c>
      <c r="Q3">
        <f>Raw!Q3*(1+0.0779)</f>
        <v>25.641923806200001</v>
      </c>
      <c r="R3">
        <f>Raw!R3*(1+0.0779)</f>
        <v>26.270785756799999</v>
      </c>
      <c r="S3">
        <f>Raw!S3*(1+0.0779)</f>
        <v>26.930499361200003</v>
      </c>
      <c r="T3">
        <f>Raw!T3*(1+0.0779)</f>
        <v>27.611213691300001</v>
      </c>
      <c r="U3">
        <f>Raw!U3*(1+0.0779)</f>
        <v>28.305939643500004</v>
      </c>
    </row>
    <row r="4" spans="1:21" x14ac:dyDescent="0.25">
      <c r="A4" t="s">
        <v>16</v>
      </c>
      <c r="B4">
        <f>Raw!B4*(1+0.0779)</f>
        <v>12.2269473816</v>
      </c>
      <c r="C4">
        <f>Raw!C4*(1+0.0779)</f>
        <v>10.966390759200001</v>
      </c>
      <c r="D4">
        <f>Raw!D4*(1+0.0779)</f>
        <v>11.019814716900001</v>
      </c>
      <c r="E4">
        <f>Raw!E4*(1+0.0779)</f>
        <v>11.301107812500002</v>
      </c>
      <c r="F4">
        <f>Raw!F4*(1+0.0779)</f>
        <v>11.5738251357</v>
      </c>
      <c r="G4">
        <f>Raw!G4*(1+0.0779)</f>
        <v>11.933250890700002</v>
      </c>
      <c r="H4">
        <f>Raw!H4*(1+0.0779)</f>
        <v>12.311113047300001</v>
      </c>
      <c r="I4">
        <f>Raw!I4*(1+0.0779)</f>
        <v>12.698052199800001</v>
      </c>
      <c r="J4">
        <f>Raw!J4*(1+0.0779)</f>
        <v>13.0993899405</v>
      </c>
      <c r="K4">
        <f>Raw!K4*(1+0.0779)</f>
        <v>13.506876022800002</v>
      </c>
      <c r="L4">
        <f>Raw!L4*(1+0.0779)</f>
        <v>13.9418323866</v>
      </c>
      <c r="M4">
        <f>Raw!M4*(1+0.0779)</f>
        <v>14.380104370800002</v>
      </c>
      <c r="N4">
        <f>Raw!N4*(1+0.0779)</f>
        <v>14.825019452700001</v>
      </c>
      <c r="O4">
        <f>Raw!O4*(1+0.0779)</f>
        <v>15.2911594635</v>
      </c>
      <c r="P4">
        <f>Raw!P4*(1+0.0779)</f>
        <v>15.775570957200001</v>
      </c>
      <c r="Q4">
        <f>Raw!Q4*(1+0.0779)</f>
        <v>16.300331481600001</v>
      </c>
      <c r="R4">
        <f>Raw!R4*(1+0.0779)</f>
        <v>16.817639405400001</v>
      </c>
      <c r="S4">
        <f>Raw!S4*(1+0.0779)</f>
        <v>17.306064998700002</v>
      </c>
      <c r="T4">
        <f>Raw!T4*(1+0.0779)</f>
        <v>17.882908573200002</v>
      </c>
      <c r="U4">
        <f>Raw!U4*(1+0.0779)</f>
        <v>18.439654702200002</v>
      </c>
    </row>
    <row r="5" spans="1:21" x14ac:dyDescent="0.25">
      <c r="A5" t="s">
        <v>17</v>
      </c>
      <c r="B5">
        <f>Raw!B5*(1+0.0779)</f>
        <v>3.1374014919000004</v>
      </c>
      <c r="C5">
        <f>Raw!C5*(1+0.0779)</f>
        <v>3.6041850090000005</v>
      </c>
      <c r="D5">
        <f>Raw!D5*(1+0.0779)</f>
        <v>3.9744425811000004</v>
      </c>
      <c r="E5">
        <f>Raw!E5*(1+0.0779)</f>
        <v>4.6112917707000003</v>
      </c>
      <c r="F5">
        <f>Raw!F5*(1+0.0779)</f>
        <v>5.1067722195000007</v>
      </c>
      <c r="G5">
        <f>Raw!G5*(1+0.0779)</f>
        <v>5.5148716268999998</v>
      </c>
      <c r="H5">
        <f>Raw!H5*(1+0.0779)</f>
        <v>5.7958736894999996</v>
      </c>
      <c r="I5">
        <f>Raw!I5*(1+0.0779)</f>
        <v>6.0696408873000003</v>
      </c>
      <c r="J5">
        <f>Raw!J5*(1+0.0779)</f>
        <v>6.331875633000001</v>
      </c>
      <c r="K5">
        <f>Raw!K5*(1+0.0779)</f>
        <v>6.5830015413000007</v>
      </c>
      <c r="L5">
        <f>Raw!L5*(1+0.0779)</f>
        <v>6.6016696914000006</v>
      </c>
      <c r="M5">
        <f>Raw!M5*(1+0.0779)</f>
        <v>6.4317613923000003</v>
      </c>
      <c r="N5">
        <f>Raw!N5*(1+0.0779)</f>
        <v>6.1862729010000006</v>
      </c>
      <c r="O5">
        <f>Raw!O5*(1+0.0779)</f>
        <v>6.0258781473000003</v>
      </c>
      <c r="P5">
        <f>Raw!P5*(1+0.0779)</f>
        <v>5.8722989553000007</v>
      </c>
      <c r="Q5">
        <f>Raw!Q5*(1+0.0779)</f>
        <v>5.897466842400001</v>
      </c>
      <c r="R5">
        <f>Raw!R5*(1+0.0779)</f>
        <v>6.0071108304000003</v>
      </c>
      <c r="S5">
        <f>Raw!S5*(1+0.0779)</f>
        <v>6.1422008037000007</v>
      </c>
      <c r="T5">
        <f>Raw!T5*(1+0.0779)</f>
        <v>6.238304211900001</v>
      </c>
      <c r="U5">
        <f>Raw!U5*(1+0.0779)</f>
        <v>6.4658154870000004</v>
      </c>
    </row>
    <row r="6" spans="1:21" x14ac:dyDescent="0.25">
      <c r="A6" t="s">
        <v>18</v>
      </c>
      <c r="B6">
        <f>Raw!B6*(1+0.0779)</f>
        <v>2.6208631887</v>
      </c>
      <c r="C6">
        <f>Raw!C6*(1+0.0779)</f>
        <v>2.6482299918000001</v>
      </c>
      <c r="D6">
        <f>Raw!D6*(1+0.0779)</f>
        <v>2.7175033911000002</v>
      </c>
      <c r="E6">
        <f>Raw!E6*(1+0.0779)</f>
        <v>2.760922281</v>
      </c>
      <c r="F6">
        <f>Raw!F6*(1+0.0779)</f>
        <v>2.8124146419000002</v>
      </c>
      <c r="G6">
        <f>Raw!G6*(1+0.0779)</f>
        <v>2.8481976882000004</v>
      </c>
      <c r="H6">
        <f>Raw!H6*(1+0.0779)</f>
        <v>2.8762133871000004</v>
      </c>
      <c r="I6">
        <f>Raw!I6*(1+0.0779)</f>
        <v>2.8985086707000001</v>
      </c>
      <c r="J6">
        <f>Raw!J6*(1+0.0779)</f>
        <v>2.9158305237</v>
      </c>
      <c r="K6">
        <f>Raw!K6*(1+0.0779)</f>
        <v>2.9433988941</v>
      </c>
      <c r="L6">
        <f>Raw!L6*(1+0.0779)</f>
        <v>2.9682498786000004</v>
      </c>
      <c r="M6">
        <f>Raw!M6*(1+0.0779)</f>
        <v>2.9938780290000002</v>
      </c>
      <c r="N6">
        <f>Raw!N6*(1+0.0779)</f>
        <v>3.0183883971000003</v>
      </c>
      <c r="O6">
        <f>Raw!O6*(1+0.0779)</f>
        <v>3.0413368881000005</v>
      </c>
      <c r="P6">
        <f>Raw!P6*(1+0.0779)</f>
        <v>3.0706460670000006</v>
      </c>
      <c r="Q6">
        <f>Raw!Q6*(1+0.0779)</f>
        <v>3.1029906123000002</v>
      </c>
      <c r="R6">
        <f>Raw!R6*(1+0.0779)</f>
        <v>3.1340610798000004</v>
      </c>
      <c r="S6">
        <f>Raw!S6*(1+0.0779)</f>
        <v>3.1658968563000003</v>
      </c>
      <c r="T6">
        <f>Raw!T6*(1+0.0779)</f>
        <v>3.1868609334000002</v>
      </c>
      <c r="U6">
        <f>Raw!U6*(1+0.0779)</f>
        <v>3.1948891326000002</v>
      </c>
    </row>
    <row r="8" spans="1:21" s="1" customFormat="1" x14ac:dyDescent="0.25">
      <c r="A8" s="1" t="s">
        <v>5</v>
      </c>
      <c r="B8" s="1" t="s">
        <v>14</v>
      </c>
    </row>
    <row r="9" spans="1:21" x14ac:dyDescent="0.25">
      <c r="B9">
        <v>2016</v>
      </c>
      <c r="C9">
        <v>2017</v>
      </c>
      <c r="D9">
        <v>2018</v>
      </c>
      <c r="E9">
        <v>2019</v>
      </c>
      <c r="F9">
        <v>2020</v>
      </c>
      <c r="G9">
        <v>2021</v>
      </c>
      <c r="H9">
        <v>2022</v>
      </c>
      <c r="I9">
        <v>2023</v>
      </c>
      <c r="J9">
        <v>2024</v>
      </c>
      <c r="K9">
        <v>2025</v>
      </c>
      <c r="L9">
        <v>2026</v>
      </c>
      <c r="M9">
        <v>2027</v>
      </c>
      <c r="N9">
        <v>2028</v>
      </c>
      <c r="O9">
        <v>2029</v>
      </c>
      <c r="P9">
        <v>2030</v>
      </c>
      <c r="Q9">
        <v>2031</v>
      </c>
      <c r="R9">
        <v>2032</v>
      </c>
      <c r="S9">
        <v>2033</v>
      </c>
      <c r="T9">
        <v>2034</v>
      </c>
      <c r="U9">
        <v>2035</v>
      </c>
    </row>
    <row r="10" spans="1:21" x14ac:dyDescent="0.25">
      <c r="A10" t="s">
        <v>19</v>
      </c>
      <c r="B10">
        <f>Raw!B10*(1+0.0594)</f>
        <v>12.248560326</v>
      </c>
      <c r="C10">
        <f>Raw!C10*(1+0.0594)</f>
        <v>13.879113588599997</v>
      </c>
      <c r="D10">
        <f>Raw!D10*(1+0.0594)</f>
        <v>16.211838230599998</v>
      </c>
      <c r="E10">
        <f>Raw!E10*(1+0.0594)</f>
        <v>19.186385530999999</v>
      </c>
      <c r="F10">
        <f>Raw!F10*(1+0.0594)</f>
        <v>20.865041909999999</v>
      </c>
      <c r="G10">
        <f>Raw!G10*(1+0.0594)</f>
        <v>22.248068481399997</v>
      </c>
      <c r="H10">
        <f>Raw!H10*(1+0.0594)</f>
        <v>23.461241450799999</v>
      </c>
      <c r="I10">
        <f>Raw!I10*(1+0.0594)</f>
        <v>23.913994050599999</v>
      </c>
      <c r="J10">
        <f>Raw!J10*(1+0.0594)</f>
        <v>24.314362498599998</v>
      </c>
      <c r="K10">
        <f>Raw!K10*(1+0.0594)</f>
        <v>24.807106388999998</v>
      </c>
      <c r="L10">
        <f>Raw!L10*(1+0.0594)</f>
        <v>25.385550442399996</v>
      </c>
      <c r="M10">
        <f>Raw!M10*(1+0.0594)</f>
        <v>25.871669904599997</v>
      </c>
      <c r="N10">
        <f>Raw!N10*(1+0.0594)</f>
        <v>26.245802311599999</v>
      </c>
      <c r="O10">
        <f>Raw!O10*(1+0.0594)</f>
        <v>26.813215892199995</v>
      </c>
      <c r="P10">
        <f>Raw!P10*(1+0.0594)</f>
        <v>27.185856663999999</v>
      </c>
      <c r="Q10">
        <f>Raw!Q10*(1+0.0594)</f>
        <v>27.808100550999999</v>
      </c>
      <c r="R10">
        <f>Raw!R10*(1+0.0594)</f>
        <v>28.471011625799996</v>
      </c>
      <c r="S10">
        <f>Raw!S10*(1+0.0594)</f>
        <v>29.129867317399995</v>
      </c>
      <c r="T10">
        <f>Raw!T10*(1+0.0594)</f>
        <v>29.872578756599996</v>
      </c>
      <c r="U10">
        <f>Raw!U10*(1+0.0594)</f>
        <v>30.364402028399997</v>
      </c>
    </row>
    <row r="11" spans="1:21" x14ac:dyDescent="0.25">
      <c r="A11" t="s">
        <v>20</v>
      </c>
      <c r="B11">
        <f>Raw!B11*(1+0.0594)</f>
        <v>8.7156954533999986</v>
      </c>
      <c r="C11">
        <f>Raw!C11*(1+0.0594)</f>
        <v>10.1133120816</v>
      </c>
      <c r="D11">
        <f>Raw!D11*(1+0.0594)</f>
        <v>11.509227313399998</v>
      </c>
      <c r="E11">
        <f>Raw!E11*(1+0.0594)</f>
        <v>13.398025216999999</v>
      </c>
      <c r="F11">
        <f>Raw!F11*(1+0.0594)</f>
        <v>14.356472872199998</v>
      </c>
      <c r="G11">
        <f>Raw!G11*(1+0.0594)</f>
        <v>15.037429766599997</v>
      </c>
      <c r="H11">
        <f>Raw!H11*(1+0.0594)</f>
        <v>15.568573728799999</v>
      </c>
      <c r="I11">
        <f>Raw!I11*(1+0.0594)</f>
        <v>15.967841460199999</v>
      </c>
      <c r="J11">
        <f>Raw!J11*(1+0.0594)</f>
        <v>16.3026468204</v>
      </c>
      <c r="K11">
        <f>Raw!K11*(1+0.0594)</f>
        <v>16.686595627799999</v>
      </c>
      <c r="L11">
        <f>Raw!L11*(1+0.0594)</f>
        <v>17.1774421328</v>
      </c>
      <c r="M11">
        <f>Raw!M11*(1+0.0594)</f>
        <v>17.5697898634</v>
      </c>
      <c r="N11">
        <f>Raw!N11*(1+0.0594)</f>
        <v>17.859223240399999</v>
      </c>
      <c r="O11">
        <f>Raw!O11*(1+0.0594)</f>
        <v>18.279810337400001</v>
      </c>
      <c r="P11">
        <f>Raw!P11*(1+0.0594)</f>
        <v>18.566063395599997</v>
      </c>
      <c r="Q11">
        <f>Raw!Q11*(1+0.0594)</f>
        <v>19.056823029799997</v>
      </c>
      <c r="R11">
        <f>Raw!R11*(1+0.0594)</f>
        <v>19.567771649799997</v>
      </c>
      <c r="S11">
        <f>Raw!S11*(1+0.0594)</f>
        <v>20.092781685999999</v>
      </c>
      <c r="T11">
        <f>Raw!T11*(1+0.0594)</f>
        <v>20.669619688999997</v>
      </c>
      <c r="U11">
        <f>Raw!U11*(1+0.0594)</f>
        <v>20.983253999599995</v>
      </c>
    </row>
    <row r="12" spans="1:21" x14ac:dyDescent="0.25">
      <c r="A12" t="s">
        <v>21</v>
      </c>
      <c r="B12">
        <f>Raw!B12*(1+0.0594)</f>
        <v>3.0512658702</v>
      </c>
      <c r="C12">
        <f>Raw!C12*(1+0.0594)</f>
        <v>3.3537245701999998</v>
      </c>
      <c r="D12">
        <f>Raw!D12*(1+0.0594)</f>
        <v>3.3811365452</v>
      </c>
      <c r="E12">
        <f>Raw!E12*(1+0.0594)</f>
        <v>3.7166633567999994</v>
      </c>
      <c r="F12">
        <f>Raw!F12*(1+0.0594)</f>
        <v>4.0690081433999996</v>
      </c>
      <c r="G12">
        <f>Raw!G12*(1+0.0594)</f>
        <v>4.1737700905999997</v>
      </c>
      <c r="H12">
        <f>Raw!H12*(1+0.0594)</f>
        <v>4.2797333973999994</v>
      </c>
      <c r="I12">
        <f>Raw!I12*(1+0.0594)</f>
        <v>4.4153471913999995</v>
      </c>
      <c r="J12">
        <f>Raw!J12*(1+0.0594)</f>
        <v>4.6743694319999998</v>
      </c>
      <c r="K12">
        <f>Raw!K12*(1+0.0594)</f>
        <v>4.8360857825999997</v>
      </c>
      <c r="L12">
        <f>Raw!L12*(1+0.0594)</f>
        <v>4.9011700215999996</v>
      </c>
      <c r="M12">
        <f>Raw!M12*(1+0.0594)</f>
        <v>5.0309740659999997</v>
      </c>
      <c r="N12">
        <f>Raw!N12*(1+0.0594)</f>
        <v>5.1023119431999993</v>
      </c>
      <c r="O12">
        <f>Raw!O12*(1+0.0594)</f>
        <v>5.3035481513999994</v>
      </c>
      <c r="P12">
        <f>Raw!P12*(1+0.0594)</f>
        <v>5.3915652221999997</v>
      </c>
      <c r="Q12">
        <f>Raw!Q12*(1+0.0594)</f>
        <v>5.3194200821999988</v>
      </c>
      <c r="R12">
        <f>Raw!R12*(1+0.0594)</f>
        <v>5.2057263335999995</v>
      </c>
      <c r="S12">
        <f>Raw!S12*(1+0.0594)</f>
        <v>5.2099289734000003</v>
      </c>
      <c r="T12">
        <f>Raw!T12*(1+0.0594)</f>
        <v>5.2271728271999995</v>
      </c>
      <c r="U12">
        <f>Raw!U12*(1+0.0594)</f>
        <v>5.2163478779999997</v>
      </c>
    </row>
    <row r="13" spans="1:21" x14ac:dyDescent="0.25">
      <c r="A13" t="s">
        <v>22</v>
      </c>
      <c r="B13">
        <f>Raw!B13*(1+0.0594)</f>
        <v>2.7480391052000002</v>
      </c>
      <c r="C13">
        <f>Raw!C13*(1+0.0594)</f>
        <v>2.7008364787999999</v>
      </c>
      <c r="D13">
        <f>Raw!D13*(1+0.0594)</f>
        <v>2.7002813531999998</v>
      </c>
      <c r="E13">
        <f>Raw!E13*(1+0.0594)</f>
        <v>2.7113849245999999</v>
      </c>
      <c r="F13">
        <f>Raw!F13*(1+0.0594)</f>
        <v>2.7365901693999999</v>
      </c>
      <c r="G13">
        <f>Raw!G13*(1+0.0594)</f>
        <v>2.7367596733999999</v>
      </c>
      <c r="H13">
        <f>Raw!H13*(1+0.0594)</f>
        <v>2.7523106059999995</v>
      </c>
      <c r="I13">
        <f>Raw!I13*(1+0.0594)</f>
        <v>2.7656759964000002</v>
      </c>
      <c r="J13">
        <f>Raw!J13*(1+0.0594)</f>
        <v>2.7710143129999998</v>
      </c>
      <c r="K13">
        <f>Raw!K13*(1+0.0594)</f>
        <v>2.7761269774000001</v>
      </c>
      <c r="L13">
        <f>Raw!L13*(1+0.0594)</f>
        <v>2.7770751404</v>
      </c>
      <c r="M13">
        <f>Raw!M13*(1+0.0594)</f>
        <v>2.7603122541999996</v>
      </c>
      <c r="N13">
        <f>Raw!N13*(1+0.0594)</f>
        <v>2.7448895089999996</v>
      </c>
      <c r="O13">
        <f>Raw!O13*(1+0.0594)</f>
        <v>2.7234461935999996</v>
      </c>
      <c r="P13">
        <f>Raw!P13*(1+0.0594)</f>
        <v>2.7093953713999999</v>
      </c>
      <c r="Q13">
        <f>Raw!Q13*(1+0.0594)</f>
        <v>2.7117186355999996</v>
      </c>
      <c r="R13">
        <f>Raw!R13*(1+0.0594)</f>
        <v>2.7217797573999998</v>
      </c>
      <c r="S13">
        <f>Raw!S13*(1+0.0594)</f>
        <v>2.7284380863999997</v>
      </c>
      <c r="T13">
        <f>Raw!T13*(1+0.0594)</f>
        <v>2.7374832435999998</v>
      </c>
      <c r="U13">
        <f>Raw!U13*(1+0.0594)</f>
        <v>2.7457582169999997</v>
      </c>
    </row>
    <row r="15" spans="1:21" s="1" customFormat="1" x14ac:dyDescent="0.25">
      <c r="A15" s="1" t="s">
        <v>7</v>
      </c>
      <c r="B15" s="1" t="s">
        <v>14</v>
      </c>
    </row>
    <row r="16" spans="1:21" x14ac:dyDescent="0.25">
      <c r="B16">
        <v>2016</v>
      </c>
      <c r="C16">
        <v>2017</v>
      </c>
      <c r="D16">
        <v>2018</v>
      </c>
      <c r="E16">
        <v>2019</v>
      </c>
      <c r="F16">
        <v>2020</v>
      </c>
      <c r="G16">
        <v>2021</v>
      </c>
      <c r="H16">
        <v>2022</v>
      </c>
      <c r="I16">
        <v>2023</v>
      </c>
      <c r="J16">
        <v>2024</v>
      </c>
      <c r="K16">
        <v>2025</v>
      </c>
      <c r="L16">
        <v>2026</v>
      </c>
      <c r="M16">
        <v>2027</v>
      </c>
      <c r="N16">
        <v>2028</v>
      </c>
      <c r="O16">
        <v>2029</v>
      </c>
      <c r="P16">
        <v>2030</v>
      </c>
      <c r="Q16">
        <v>2031</v>
      </c>
      <c r="R16">
        <v>2032</v>
      </c>
      <c r="S16">
        <v>2033</v>
      </c>
      <c r="T16">
        <v>2034</v>
      </c>
      <c r="U16">
        <v>2035</v>
      </c>
    </row>
    <row r="17" spans="1:34" x14ac:dyDescent="0.25">
      <c r="A17" t="s">
        <v>23</v>
      </c>
      <c r="B17">
        <f>Raw!B17*(1+0.0462)</f>
        <v>12.4810111624</v>
      </c>
      <c r="C17">
        <f>Raw!C17*(1+0.0462)</f>
        <v>14.97331902</v>
      </c>
      <c r="D17">
        <f>Raw!D17*(1+0.0462)</f>
        <v>17.4040695158</v>
      </c>
      <c r="E17">
        <f>Raw!E17*(1+0.0462)</f>
        <v>19.0074568042</v>
      </c>
      <c r="F17">
        <f>Raw!F17*(1+0.0462)</f>
        <v>19.984348146599999</v>
      </c>
      <c r="G17">
        <f>Raw!G17*(1+0.0462)</f>
        <v>20.853837643200002</v>
      </c>
      <c r="H17">
        <f>Raw!H17*(1+0.0462)</f>
        <v>21.6094932564</v>
      </c>
      <c r="I17">
        <f>Raw!I17*(1+0.0462)</f>
        <v>21.958504530200003</v>
      </c>
      <c r="J17">
        <f>Raw!J17*(1+0.0462)</f>
        <v>22.295698975000001</v>
      </c>
      <c r="K17">
        <f>Raw!K17*(1+0.0462)</f>
        <v>22.795571242600001</v>
      </c>
      <c r="L17">
        <f>Raw!L17*(1+0.0462)</f>
        <v>23.183518941799999</v>
      </c>
      <c r="M17">
        <f>Raw!M17*(1+0.0462)</f>
        <v>23.390071253999999</v>
      </c>
      <c r="N17">
        <f>Raw!N17*(1+0.0462)</f>
        <v>23.433303376599998</v>
      </c>
      <c r="O17">
        <f>Raw!O17*(1+0.0462)</f>
        <v>23.662570783200003</v>
      </c>
      <c r="P17">
        <f>Raw!P17*(1+0.0462)</f>
        <v>24.143980759400002</v>
      </c>
      <c r="Q17">
        <f>Raw!Q17*(1+0.0462)</f>
        <v>24.572711426999998</v>
      </c>
      <c r="R17">
        <f>Raw!R17*(1+0.0462)</f>
        <v>25.0904956848</v>
      </c>
      <c r="S17">
        <f>Raw!S17*(1+0.0462)</f>
        <v>25.004121412800004</v>
      </c>
      <c r="T17">
        <f>Raw!T17*(1+0.0462)</f>
        <v>25.327645162200003</v>
      </c>
      <c r="U17">
        <f>Raw!U17*(1+0.0462)</f>
        <v>25.553727936000001</v>
      </c>
      <c r="W17" s="3">
        <f>P17/D17-1</f>
        <v>0.38726064829155527</v>
      </c>
    </row>
    <row r="18" spans="1:34" x14ac:dyDescent="0.25">
      <c r="A18" t="s">
        <v>24</v>
      </c>
      <c r="B18">
        <f>Raw!B18*(1+0.0462)</f>
        <v>9.3656263404000004</v>
      </c>
      <c r="C18">
        <f>Raw!C18*(1+0.0462)</f>
        <v>10.728607330800001</v>
      </c>
      <c r="D18">
        <f>Raw!D18*(1+0.0462)</f>
        <v>11.680864847999999</v>
      </c>
      <c r="E18">
        <f>Raw!E18*(1+0.0462)</f>
        <v>11.9380375472</v>
      </c>
      <c r="F18">
        <f>Raw!F18*(1+0.0462)</f>
        <v>11.8254591038</v>
      </c>
      <c r="G18">
        <f>Raw!G18*(1+0.0462)</f>
        <v>11.535172082200001</v>
      </c>
      <c r="H18">
        <f>Raw!H18*(1+0.0462)</f>
        <v>11.126590180400001</v>
      </c>
      <c r="I18">
        <f>Raw!I18*(1+0.0462)</f>
        <v>11.512225777599999</v>
      </c>
      <c r="J18">
        <f>Raw!J18*(1+0.0462)</f>
        <v>11.8062665648</v>
      </c>
      <c r="K18">
        <f>Raw!K18*(1+0.0462)</f>
        <v>12.224985098399999</v>
      </c>
      <c r="L18">
        <f>Raw!L18*(1+0.0462)</f>
        <v>12.5679336432</v>
      </c>
      <c r="M18">
        <f>Raw!M18*(1+0.0462)</f>
        <v>12.7017614548</v>
      </c>
      <c r="N18">
        <f>Raw!N18*(1+0.0462)</f>
        <v>12.7627130668</v>
      </c>
      <c r="O18">
        <f>Raw!O18*(1+0.0462)</f>
        <v>13.0225619456</v>
      </c>
      <c r="P18">
        <f>Raw!P18*(1+0.0462)</f>
        <v>13.365862013599999</v>
      </c>
      <c r="Q18">
        <f>Raw!Q18*(1+0.0462)</f>
        <v>13.709063738799999</v>
      </c>
      <c r="R18">
        <f>Raw!R18*(1+0.0462)</f>
        <v>14.0960688118</v>
      </c>
      <c r="S18">
        <f>Raw!S18*(1+0.0462)</f>
        <v>14.0814868762</v>
      </c>
      <c r="T18">
        <f>Raw!T18*(1+0.0462)</f>
        <v>14.3573311068</v>
      </c>
      <c r="U18">
        <f>Raw!U18*(1+0.0462)</f>
        <v>14.4978190276</v>
      </c>
      <c r="W18" s="3">
        <f t="shared" ref="W18:W21" si="0">P18/D18-1</f>
        <v>0.14425277473255815</v>
      </c>
    </row>
    <row r="19" spans="1:34" x14ac:dyDescent="0.25">
      <c r="A19" t="s">
        <v>25</v>
      </c>
      <c r="B19">
        <f>Raw!B19*(1+0.0462)</f>
        <v>2.9832738245999999</v>
      </c>
      <c r="C19">
        <f>Raw!C19*(1+0.0462)</f>
        <v>3.1198123403999998</v>
      </c>
      <c r="D19">
        <f>Raw!D19*(1+0.0462)</f>
        <v>3.3202736762000002</v>
      </c>
      <c r="E19">
        <f>Raw!E19*(1+0.0462)</f>
        <v>3.6714579073999998</v>
      </c>
      <c r="F19">
        <f>Raw!F19*(1+0.0462)</f>
        <v>4.1326500686000003</v>
      </c>
      <c r="G19">
        <f>Raw!G19*(1+0.0462)</f>
        <v>4.3086386939999999</v>
      </c>
      <c r="H19">
        <f>Raw!H19*(1+0.0462)</f>
        <v>4.4544726967999999</v>
      </c>
      <c r="I19">
        <f>Raw!I19*(1+0.0462)</f>
        <v>4.5482854507999999</v>
      </c>
      <c r="J19">
        <f>Raw!J19*(1+0.0462)</f>
        <v>4.6250671150000002</v>
      </c>
      <c r="K19">
        <f>Raw!K19*(1+0.0462)</f>
        <v>4.6342558896000003</v>
      </c>
      <c r="L19">
        <f>Raw!L19*(1+0.0462)</f>
        <v>4.5980427227999998</v>
      </c>
      <c r="M19">
        <f>Raw!M19*(1+0.0462)</f>
        <v>4.6708718434000005</v>
      </c>
      <c r="N19">
        <f>Raw!N19*(1+0.0462)</f>
        <v>4.7458488126000002</v>
      </c>
      <c r="O19">
        <f>Raw!O19*(1+0.0462)</f>
        <v>4.8355269842000004</v>
      </c>
      <c r="P19">
        <f>Raw!P19*(1+0.0462)</f>
        <v>4.8905905826000007</v>
      </c>
      <c r="Q19">
        <f>Raw!Q19*(1+0.0462)</f>
        <v>4.8584429489999996</v>
      </c>
      <c r="R19">
        <f>Raw!R19*(1+0.0462)</f>
        <v>4.8653562385999995</v>
      </c>
      <c r="S19">
        <f>Raw!S19*(1+0.0462)</f>
        <v>4.8379562606000004</v>
      </c>
      <c r="T19">
        <f>Raw!T19*(1+0.0462)</f>
        <v>4.9374300028000002</v>
      </c>
      <c r="U19">
        <f>Raw!U19*(1+0.0462)</f>
        <v>5.1051986348000007</v>
      </c>
      <c r="W19" s="3">
        <f t="shared" si="0"/>
        <v>0.47294803366847837</v>
      </c>
    </row>
    <row r="20" spans="1:34" x14ac:dyDescent="0.25">
      <c r="A20" t="s">
        <v>26</v>
      </c>
      <c r="B20">
        <f>Raw!B20*(1+0.0462)</f>
        <v>2.6775867390000001</v>
      </c>
      <c r="C20">
        <f>Raw!C20*(1+0.0462)</f>
        <v>2.6981979252000001</v>
      </c>
      <c r="D20">
        <f>Raw!D20*(1+0.0462)</f>
        <v>2.6811176640000003</v>
      </c>
      <c r="E20">
        <f>Raw!E20*(1+0.0462)</f>
        <v>2.7037919565999999</v>
      </c>
      <c r="F20">
        <f>Raw!F20*(1+0.0462)</f>
        <v>2.7318343014000002</v>
      </c>
      <c r="G20">
        <f>Raw!G20*(1+0.0462)</f>
        <v>2.7351999268</v>
      </c>
      <c r="H20">
        <f>Raw!H20*(1+0.0462)</f>
        <v>2.7505372188000003</v>
      </c>
      <c r="I20">
        <f>Raw!I20*(1+0.0462)</f>
        <v>2.7626522148000001</v>
      </c>
      <c r="J20">
        <f>Raw!J20*(1+0.0462)</f>
        <v>2.7748289365999996</v>
      </c>
      <c r="K20">
        <f>Raw!K20*(1+0.0462)</f>
        <v>2.7804574926000001</v>
      </c>
      <c r="L20">
        <f>Raw!L20*(1+0.0462)</f>
        <v>2.7802597608000004</v>
      </c>
      <c r="M20">
        <f>Raw!M20*(1+0.0462)</f>
        <v>2.7741677382000001</v>
      </c>
      <c r="N20">
        <f>Raw!N20*(1+0.0462)</f>
        <v>2.7667847048</v>
      </c>
      <c r="O20">
        <f>Raw!O20*(1+0.0462)</f>
        <v>2.7781527140000004</v>
      </c>
      <c r="P20">
        <f>Raw!P20*(1+0.0462)</f>
        <v>2.7852469962000002</v>
      </c>
      <c r="Q20">
        <f>Raw!Q20*(1+0.0462)</f>
        <v>2.7506366078000002</v>
      </c>
      <c r="R20">
        <f>Raw!R20*(1+0.0462)</f>
        <v>2.7084820712000002</v>
      </c>
      <c r="S20">
        <f>Raw!S20*(1+0.0462)</f>
        <v>2.7147446244000002</v>
      </c>
      <c r="T20">
        <f>Raw!T20*(1+0.0462)</f>
        <v>2.7235264271999999</v>
      </c>
      <c r="U20">
        <f>Raw!U20*(1+0.0462)</f>
        <v>2.7262287617999998</v>
      </c>
      <c r="W20" s="3">
        <f t="shared" si="0"/>
        <v>3.8838031466566614E-2</v>
      </c>
    </row>
    <row r="21" spans="1:34" x14ac:dyDescent="0.25">
      <c r="A21" t="s">
        <v>27</v>
      </c>
      <c r="B21">
        <f>Raw!B21*(1+0.0462)</f>
        <v>0.585667991</v>
      </c>
      <c r="C21">
        <f>Raw!C21*(1+0.0462)</f>
        <v>0.62449038060000006</v>
      </c>
      <c r="D21">
        <f>Raw!D21*(1+0.0462)</f>
        <v>0.64556607960000001</v>
      </c>
      <c r="E21">
        <f>Raw!E21*(1+0.0462)</f>
        <v>0.64778402359999998</v>
      </c>
      <c r="F21">
        <f>Raw!F21*(1+0.0462)</f>
        <v>0.64556607960000001</v>
      </c>
      <c r="G21">
        <f>Raw!G21*(1+0.0462)</f>
        <v>0.66553176039999995</v>
      </c>
      <c r="H21">
        <f>Raw!H21*(1+0.0462)</f>
        <v>0.69104334739999995</v>
      </c>
      <c r="I21">
        <f>Raw!I21*(1+0.0462)</f>
        <v>0.7187739246</v>
      </c>
      <c r="J21">
        <f>Raw!J21*(1+0.0462)</f>
        <v>0.7343037174</v>
      </c>
      <c r="K21">
        <f>Raw!K21*(1+0.0462)</f>
        <v>0.77090711680000001</v>
      </c>
      <c r="L21">
        <f>Raw!L21*(1+0.0462)</f>
        <v>0.79198281580000007</v>
      </c>
      <c r="M21">
        <f>Raw!M21*(1+0.0462)</f>
        <v>0.81194849660000001</v>
      </c>
      <c r="N21">
        <f>Raw!N21*(1+0.0462)</f>
        <v>0.8341331676</v>
      </c>
      <c r="O21">
        <f>Raw!O21*(1+0.0462)</f>
        <v>0.84411600799999997</v>
      </c>
      <c r="P21">
        <f>Raw!P21*(1+0.0462)</f>
        <v>0.85409884840000005</v>
      </c>
      <c r="Q21">
        <f>Raw!Q21*(1+0.0462)</f>
        <v>0.87739249140000009</v>
      </c>
      <c r="R21">
        <f>Raw!R21*(1+0.0462)</f>
        <v>0.90290407840000009</v>
      </c>
      <c r="S21">
        <f>Raw!S21*(1+0.0462)</f>
        <v>0.92841671160000006</v>
      </c>
      <c r="T21">
        <f>Raw!T21*(1+0.0462)</f>
        <v>0.95392829860000006</v>
      </c>
      <c r="U21">
        <f>Raw!U21*(1+0.0462)</f>
        <v>0.98054990380000007</v>
      </c>
      <c r="W21" s="3">
        <f t="shared" si="0"/>
        <v>0.32302311938261896</v>
      </c>
    </row>
    <row r="23" spans="1:34" s="1" customFormat="1" x14ac:dyDescent="0.25">
      <c r="A23" s="1" t="s">
        <v>8</v>
      </c>
      <c r="B23" s="1" t="s">
        <v>14</v>
      </c>
    </row>
    <row r="24" spans="1:34" x14ac:dyDescent="0.25">
      <c r="B24">
        <v>2016</v>
      </c>
      <c r="C24">
        <v>2017</v>
      </c>
      <c r="D24">
        <v>2018</v>
      </c>
      <c r="E24">
        <v>2019</v>
      </c>
      <c r="F24">
        <v>2020</v>
      </c>
      <c r="G24">
        <v>2021</v>
      </c>
      <c r="H24">
        <v>2022</v>
      </c>
      <c r="I24">
        <v>2023</v>
      </c>
      <c r="J24">
        <v>2024</v>
      </c>
      <c r="K24">
        <v>2025</v>
      </c>
      <c r="L24">
        <v>2026</v>
      </c>
      <c r="M24">
        <v>2027</v>
      </c>
      <c r="N24">
        <v>2028</v>
      </c>
      <c r="O24">
        <v>2029</v>
      </c>
      <c r="P24">
        <v>2030</v>
      </c>
      <c r="Q24">
        <v>2031</v>
      </c>
      <c r="R24">
        <v>2032</v>
      </c>
      <c r="S24">
        <v>2033</v>
      </c>
      <c r="T24">
        <v>2034</v>
      </c>
      <c r="U24">
        <v>2035</v>
      </c>
      <c r="W24">
        <v>2019</v>
      </c>
      <c r="X24">
        <v>2020</v>
      </c>
      <c r="Y24">
        <v>2021</v>
      </c>
      <c r="Z24">
        <v>2022</v>
      </c>
      <c r="AA24">
        <v>2023</v>
      </c>
      <c r="AB24">
        <v>2024</v>
      </c>
      <c r="AC24">
        <v>2025</v>
      </c>
      <c r="AD24">
        <v>2026</v>
      </c>
      <c r="AE24">
        <v>2027</v>
      </c>
      <c r="AF24">
        <v>2028</v>
      </c>
      <c r="AG24">
        <v>2029</v>
      </c>
      <c r="AH24">
        <v>2030</v>
      </c>
    </row>
    <row r="25" spans="1:34" x14ac:dyDescent="0.25">
      <c r="A25" t="s">
        <v>28</v>
      </c>
      <c r="B25">
        <f>Raw!B25*(1+0.0244)</f>
        <v>12.401022738</v>
      </c>
      <c r="C25">
        <f>Raw!C25*(1+0.0244)</f>
        <v>14.435565138799999</v>
      </c>
      <c r="D25">
        <f>Raw!D25*(1+0.0244)</f>
        <v>14.9974864416</v>
      </c>
      <c r="E25">
        <f>Raw!E25*(1+0.0244)</f>
        <v>16.343655603599998</v>
      </c>
      <c r="F25">
        <f>Raw!F25*(1+0.0244)</f>
        <v>20.083741027999999</v>
      </c>
      <c r="G25">
        <f>Raw!G25*(1+0.0244)</f>
        <v>22.008486187999999</v>
      </c>
      <c r="H25">
        <f>Raw!H25*(1+0.0244)</f>
        <v>23.084881658800001</v>
      </c>
      <c r="I25">
        <f>Raw!I25*(1+0.0244)</f>
        <v>23.9812726348</v>
      </c>
      <c r="J25">
        <f>Raw!J25*(1+0.0244)</f>
        <v>24.157120114399998</v>
      </c>
      <c r="K25">
        <f>Raw!K25*(1+0.0244)</f>
        <v>24.2559982756</v>
      </c>
      <c r="L25">
        <f>Raw!L25*(1+0.0244)</f>
        <v>24.277985997199998</v>
      </c>
      <c r="M25">
        <f>Raw!M25*(1+0.0244)</f>
        <v>24.5605493224</v>
      </c>
      <c r="N25">
        <f>Raw!N25*(1+0.0244)</f>
        <v>24.779898972400002</v>
      </c>
      <c r="O25">
        <f>Raw!O25*(1+0.0244)</f>
        <v>25.171304797599998</v>
      </c>
      <c r="P25">
        <f>Raw!P25*(1+0.0244)</f>
        <v>25.385809035599998</v>
      </c>
      <c r="Q25">
        <f>Raw!Q25*(1+0.0244)</f>
        <v>25.757798383200001</v>
      </c>
      <c r="R25">
        <f>Raw!R25*(1+0.0244)</f>
        <v>26.004691076</v>
      </c>
      <c r="S25">
        <f>Raw!S25*(1+0.0244)</f>
        <v>26.283606512799999</v>
      </c>
      <c r="T25">
        <f>Raw!T25*(1+0.0244)</f>
        <v>26.565396415999999</v>
      </c>
      <c r="U25">
        <f>Raw!U25*(1+0.0244)</f>
        <v>26.686738644799998</v>
      </c>
      <c r="W25" s="2">
        <f>E25/$D$25-1</f>
        <v>8.975965187513002E-2</v>
      </c>
      <c r="X25" s="2">
        <f>F25/$D$25-1</f>
        <v>0.33914046905165085</v>
      </c>
      <c r="Y25" s="2">
        <f>G25/$D$25-1</f>
        <v>0.46747831869698531</v>
      </c>
      <c r="Z25" s="2">
        <f t="shared" ref="Z25:AF25" si="1">H25/$D$25-1</f>
        <v>0.5392500435784493</v>
      </c>
      <c r="AA25" s="2">
        <f t="shared" si="1"/>
        <v>0.59901945757262309</v>
      </c>
      <c r="AB25" s="2">
        <f t="shared" si="1"/>
        <v>0.61074458766590545</v>
      </c>
      <c r="AC25" s="2">
        <f t="shared" si="1"/>
        <v>0.61733756986895871</v>
      </c>
      <c r="AD25" s="2">
        <f t="shared" si="1"/>
        <v>0.61880366364978112</v>
      </c>
      <c r="AE25" s="2">
        <f t="shared" si="1"/>
        <v>0.63764437581180244</v>
      </c>
      <c r="AF25" s="2">
        <f t="shared" si="1"/>
        <v>0.65227013665873801</v>
      </c>
      <c r="AG25" s="2">
        <f>O25/$D$25-1</f>
        <v>0.67836823161112392</v>
      </c>
      <c r="AH25" s="2">
        <f>P25/$D$25-1</f>
        <v>0.69267091085242716</v>
      </c>
    </row>
    <row r="26" spans="1:34" x14ac:dyDescent="0.25">
      <c r="A26" t="s">
        <v>29</v>
      </c>
      <c r="B26">
        <f>Raw!B26*(1+0.0244)</f>
        <v>10.056453872400001</v>
      </c>
      <c r="C26">
        <f>Raw!C26*(1+0.0244)</f>
        <v>11.897231013200001</v>
      </c>
      <c r="D26">
        <f>Raw!D26*(1+0.0244)</f>
        <v>11.625958624800001</v>
      </c>
      <c r="E26">
        <f>Raw!E26*(1+0.0244)</f>
        <v>11.5194712204</v>
      </c>
      <c r="F26">
        <f>Raw!F26*(1+0.0244)</f>
        <v>13.468966908799999</v>
      </c>
      <c r="G26">
        <f>Raw!G26*(1+0.0244)</f>
        <v>13.758799376400001</v>
      </c>
      <c r="H26">
        <f>Raw!H26*(1+0.0244)</f>
        <v>13.348091806399999</v>
      </c>
      <c r="I26">
        <f>Raw!I26*(1+0.0244)</f>
        <v>12.814202185200001</v>
      </c>
      <c r="J26">
        <f>Raw!J26*(1+0.0244)</f>
        <v>12.899728316800001</v>
      </c>
      <c r="K26">
        <f>Raw!K26*(1+0.0244)</f>
        <v>12.9158277872</v>
      </c>
      <c r="L26">
        <f>Raw!L26*(1+0.0244)</f>
        <v>13.152439601599999</v>
      </c>
      <c r="M26">
        <f>Raw!M26*(1+0.0244)</f>
        <v>13.3637087844</v>
      </c>
      <c r="N26">
        <f>Raw!N26*(1+0.0244)</f>
        <v>13.5263374064</v>
      </c>
      <c r="O26">
        <f>Raw!O26*(1+0.0244)</f>
        <v>13.834314046799999</v>
      </c>
      <c r="P26">
        <f>Raw!P26*(1+0.0244)</f>
        <v>14.020396306799999</v>
      </c>
      <c r="Q26">
        <f>Raw!Q26*(1+0.0244)</f>
        <v>14.3032556836</v>
      </c>
      <c r="R26">
        <f>Raw!R26*(1+0.0244)</f>
        <v>14.445976115999999</v>
      </c>
      <c r="S26">
        <f>Raw!S26*(1+0.0244)</f>
        <v>14.6502660616</v>
      </c>
      <c r="T26">
        <f>Raw!T26*(1+0.0244)</f>
        <v>14.8228692664</v>
      </c>
      <c r="U26">
        <f>Raw!U26*(1+0.0244)</f>
        <v>15.022713315999999</v>
      </c>
      <c r="W26" s="2">
        <f>E26/$D$26-1</f>
        <v>-9.1594515202253479E-3</v>
      </c>
      <c r="X26" s="2">
        <f>F26/$D$26-1</f>
        <v>0.15852527464432664</v>
      </c>
      <c r="Y26" s="2">
        <f t="shared" ref="Y26:AG26" si="2">G26/$D$26-1</f>
        <v>0.18345504404688961</v>
      </c>
      <c r="Z26" s="2">
        <f t="shared" si="2"/>
        <v>0.14812827373447024</v>
      </c>
      <c r="AA26" s="2">
        <f t="shared" si="2"/>
        <v>0.10220607166666573</v>
      </c>
      <c r="AB26" s="2">
        <f t="shared" si="2"/>
        <v>0.10956255162330009</v>
      </c>
      <c r="AC26" s="2">
        <f t="shared" si="2"/>
        <v>0.11094733811012403</v>
      </c>
      <c r="AD26" s="2">
        <f t="shared" si="2"/>
        <v>0.13129936429876632</v>
      </c>
      <c r="AE26" s="2">
        <f t="shared" si="2"/>
        <v>0.1494715589210085</v>
      </c>
      <c r="AF26" s="2">
        <f t="shared" si="2"/>
        <v>0.1634599642859722</v>
      </c>
      <c r="AG26" s="2">
        <f t="shared" si="2"/>
        <v>0.18995039405088088</v>
      </c>
      <c r="AH26" s="2">
        <f>P26/$D$26-1</f>
        <v>0.20595615030766456</v>
      </c>
    </row>
    <row r="27" spans="1:34" x14ac:dyDescent="0.25">
      <c r="A27" t="s">
        <v>30</v>
      </c>
      <c r="B27">
        <f>Raw!B27*(1+0.0244)</f>
        <v>2.9350299523999999</v>
      </c>
      <c r="C27">
        <f>Raw!C27*(1+0.0244)</f>
        <v>3.3356072308</v>
      </c>
      <c r="D27">
        <f>Raw!D27*(1+0.0244)</f>
        <v>3.6445918807999997</v>
      </c>
      <c r="E27">
        <f>Raw!E27*(1+0.0244)</f>
        <v>3.9736885759999998</v>
      </c>
      <c r="F27">
        <f>Raw!F27*(1+0.0244)</f>
        <v>4.1807177672</v>
      </c>
      <c r="G27">
        <f>Raw!G27*(1+0.0244)</f>
        <v>4.0797908060000001</v>
      </c>
      <c r="H27">
        <f>Raw!H27*(1+0.0244)</f>
        <v>4.0885381575999995</v>
      </c>
      <c r="I27">
        <f>Raw!I27*(1+0.0244)</f>
        <v>4.1801154199999999</v>
      </c>
      <c r="J27">
        <f>Raw!J27*(1+0.0244)</f>
        <v>4.2415988836</v>
      </c>
      <c r="K27">
        <f>Raw!K27*(1+0.0244)</f>
        <v>4.333022486</v>
      </c>
      <c r="L27">
        <f>Raw!L27*(1+0.0244)</f>
        <v>4.3362698340000003</v>
      </c>
      <c r="M27">
        <f>Raw!M27*(1+0.0244)</f>
        <v>4.3652316707999992</v>
      </c>
      <c r="N27">
        <f>Raw!N27*(1+0.0244)</f>
        <v>4.3503102603999997</v>
      </c>
      <c r="O27">
        <f>Raw!O27*(1+0.0244)</f>
        <v>4.4396963312000004</v>
      </c>
      <c r="P27">
        <f>Raw!P27*(1+0.0244)</f>
        <v>4.4330981707999992</v>
      </c>
      <c r="Q27">
        <f>Raw!Q27*(1+0.0244)</f>
        <v>4.4336052487999993</v>
      </c>
      <c r="R27">
        <f>Raw!R27*(1+0.0244)</f>
        <v>4.4520977175999992</v>
      </c>
      <c r="S27">
        <f>Raw!S27*(1+0.0244)</f>
        <v>4.4421282568000002</v>
      </c>
      <c r="T27">
        <f>Raw!T27*(1+0.0244)</f>
        <v>4.4568929339999999</v>
      </c>
      <c r="U27">
        <f>Raw!U27*(1+0.0244)</f>
        <v>4.4505990204000003</v>
      </c>
      <c r="W27" s="2">
        <f>E27/$D$27-1</f>
        <v>9.029726947856842E-2</v>
      </c>
      <c r="X27" s="2">
        <f>F27/$D$27-1</f>
        <v>0.14710176171558587</v>
      </c>
      <c r="Y27" s="2">
        <f t="shared" ref="Y27:AG27" si="3">G27/$D$27-1</f>
        <v>0.11940950850839105</v>
      </c>
      <c r="Z27" s="2">
        <f t="shared" si="3"/>
        <v>0.12180959935150604</v>
      </c>
      <c r="AA27" s="2">
        <f t="shared" si="3"/>
        <v>0.14693649020653887</v>
      </c>
      <c r="AB27" s="2">
        <f t="shared" si="3"/>
        <v>0.16380627031110961</v>
      </c>
      <c r="AC27" s="2">
        <f t="shared" si="3"/>
        <v>0.18889100006689574</v>
      </c>
      <c r="AD27" s="2">
        <f t="shared" si="3"/>
        <v>0.18978200463097528</v>
      </c>
      <c r="AE27" s="2">
        <f t="shared" si="3"/>
        <v>0.19772852861698653</v>
      </c>
      <c r="AF27" s="2">
        <f t="shared" si="3"/>
        <v>0.19363440480614047</v>
      </c>
      <c r="AG27" s="2">
        <f t="shared" si="3"/>
        <v>0.21816007838591589</v>
      </c>
      <c r="AH27" s="2">
        <f>P27/$D$27-1</f>
        <v>0.21634968078426375</v>
      </c>
    </row>
    <row r="28" spans="1:34" x14ac:dyDescent="0.25">
      <c r="A28" t="s">
        <v>31</v>
      </c>
      <c r="B28">
        <f>Raw!B28*(1+0.0244)</f>
        <v>2.5964124836</v>
      </c>
      <c r="C28">
        <f>Raw!C28*(1+0.0244)</f>
        <v>2.5715359540000002</v>
      </c>
      <c r="D28">
        <f>Raw!D28*(1+0.0244)</f>
        <v>2.5660881948000003</v>
      </c>
      <c r="E28">
        <f>Raw!E28*(1+0.0244)</f>
        <v>2.5877245472000001</v>
      </c>
      <c r="F28">
        <f>Raw!F28*(1+0.0244)</f>
        <v>2.6152307115999998</v>
      </c>
      <c r="G28">
        <f>Raw!G28*(1+0.0244)</f>
        <v>2.6190875775999998</v>
      </c>
      <c r="H28">
        <f>Raw!H28*(1+0.0244)</f>
        <v>2.617869566</v>
      </c>
      <c r="I28">
        <f>Raw!I28*(1+0.0244)</f>
        <v>2.6174956599999999</v>
      </c>
      <c r="J28">
        <f>Raw!J28*(1+0.0244)</f>
        <v>2.6281207368000001</v>
      </c>
      <c r="K28">
        <f>Raw!K28*(1+0.0244)</f>
        <v>2.6385214699999997</v>
      </c>
      <c r="L28">
        <f>Raw!L28*(1+0.0244)</f>
        <v>2.6394311371999999</v>
      </c>
      <c r="M28">
        <f>Raw!M28*(1+0.0244)</f>
        <v>2.633548008</v>
      </c>
      <c r="N28">
        <f>Raw!N28*(1+0.0244)</f>
        <v>2.6342323072</v>
      </c>
      <c r="O28">
        <f>Raw!O28*(1+0.0244)</f>
        <v>2.6477431188000002</v>
      </c>
      <c r="P28">
        <f>Raw!P28*(1+0.0244)</f>
        <v>2.6532093172</v>
      </c>
      <c r="Q28">
        <f>Raw!Q28*(1+0.0244)</f>
        <v>2.6692165916000001</v>
      </c>
      <c r="R28">
        <f>Raw!R28*(1+0.0244)</f>
        <v>2.6822828135999996</v>
      </c>
      <c r="S28">
        <f>Raw!S28*(1+0.0244)</f>
        <v>2.6920535407999999</v>
      </c>
      <c r="T28">
        <f>Raw!T28*(1+0.0244)</f>
        <v>2.6981138911999998</v>
      </c>
      <c r="U28">
        <f>Raw!U28*(1+0.0244)</f>
        <v>2.7083158907999998</v>
      </c>
      <c r="W28" s="2">
        <f>E28/$D$28-1</f>
        <v>8.4316480017501139E-3</v>
      </c>
      <c r="X28" s="2">
        <f>F28/$D$28-1</f>
        <v>1.9150751287342116E-2</v>
      </c>
      <c r="Y28" s="2">
        <f t="shared" ref="Y28:AG28" si="4">G28/$D$28-1</f>
        <v>2.065376509950001E-2</v>
      </c>
      <c r="Z28" s="2">
        <f t="shared" si="4"/>
        <v>2.0179108147931668E-2</v>
      </c>
      <c r="AA28" s="2">
        <f t="shared" si="4"/>
        <v>2.003339764555756E-2</v>
      </c>
      <c r="AB28" s="2">
        <f t="shared" si="4"/>
        <v>2.4173971154110907E-2</v>
      </c>
      <c r="AC28" s="2">
        <f t="shared" si="4"/>
        <v>2.82271183612397E-2</v>
      </c>
      <c r="AD28" s="2">
        <f t="shared" si="4"/>
        <v>2.8581614049206783E-2</v>
      </c>
      <c r="AE28" s="2">
        <f t="shared" si="4"/>
        <v>2.6288969076239121E-2</v>
      </c>
      <c r="AF28" s="2">
        <f t="shared" si="4"/>
        <v>2.65556392559263E-2</v>
      </c>
      <c r="AG28" s="2">
        <f t="shared" si="4"/>
        <v>3.1820778477321232E-2</v>
      </c>
      <c r="AH28" s="2">
        <f>P28/$D$28-1</f>
        <v>3.3950946259970527E-2</v>
      </c>
    </row>
    <row r="29" spans="1:34" x14ac:dyDescent="0.25">
      <c r="A29" t="s">
        <v>32</v>
      </c>
      <c r="B29">
        <f>Raw!B29*(1+0.0244)</f>
        <v>0.66176239999999997</v>
      </c>
      <c r="C29">
        <f>Raw!C29*(1+0.0244)</f>
        <v>0.66278680000000001</v>
      </c>
      <c r="D29">
        <f>Raw!D29*(1+0.0244)</f>
        <v>0.66483559999999997</v>
      </c>
      <c r="E29">
        <f>Raw!E29*(1+0.0244)</f>
        <v>0.66586000000000001</v>
      </c>
      <c r="F29">
        <f>Raw!F29*(1+0.0244)</f>
        <v>0.66790879999999997</v>
      </c>
      <c r="G29">
        <f>Raw!G29*(1+0.0244)</f>
        <v>0.66893320000000001</v>
      </c>
      <c r="H29">
        <f>Raw!H29*(1+0.0244)</f>
        <v>0.66995760000000004</v>
      </c>
      <c r="I29">
        <f>Raw!I29*(1+0.0244)</f>
        <v>0.6720064</v>
      </c>
      <c r="J29">
        <f>Raw!J29*(1+0.0244)</f>
        <v>0.67303080000000004</v>
      </c>
      <c r="K29">
        <f>Raw!K29*(1+0.0244)</f>
        <v>0.6750796</v>
      </c>
      <c r="L29">
        <f>Raw!L29*(1+0.0244)</f>
        <v>0.67610400000000004</v>
      </c>
      <c r="M29">
        <f>Raw!M29*(1+0.0244)</f>
        <v>0.6781528</v>
      </c>
      <c r="N29">
        <f>Raw!N29*(1+0.0244)</f>
        <v>0.67917720000000004</v>
      </c>
      <c r="O29">
        <f>Raw!O29*(1+0.0244)</f>
        <v>0.68020160000000007</v>
      </c>
      <c r="P29">
        <f>Raw!P29*(1+0.0244)</f>
        <v>0.68225040000000003</v>
      </c>
      <c r="Q29">
        <f>Raw!Q29*(1+0.0244)</f>
        <v>0.68327480000000007</v>
      </c>
      <c r="R29">
        <f>Raw!R29*(1+0.0244)</f>
        <v>0.68532360000000003</v>
      </c>
      <c r="S29">
        <f>Raw!S29*(1+0.0244)</f>
        <v>0.68737239999999999</v>
      </c>
      <c r="T29">
        <f>Raw!T29*(1+0.0244)</f>
        <v>0.68839680000000003</v>
      </c>
      <c r="U29">
        <f>Raw!U29*(1+0.0244)</f>
        <v>0.69044559999999999</v>
      </c>
      <c r="W29" s="2">
        <f>E29/$D$29-1</f>
        <v>1.5408320493066618E-3</v>
      </c>
      <c r="X29" s="2">
        <f>F29/$D$29-1</f>
        <v>4.6224961479197635E-3</v>
      </c>
      <c r="Y29" s="2">
        <f t="shared" ref="Y29:AG29" si="5">G29/$D$29-1</f>
        <v>6.1633281972266474E-3</v>
      </c>
      <c r="Z29" s="2">
        <f t="shared" si="5"/>
        <v>7.7041602465333092E-3</v>
      </c>
      <c r="AA29" s="2">
        <f t="shared" si="5"/>
        <v>1.0785824345146411E-2</v>
      </c>
      <c r="AB29" s="2">
        <f t="shared" si="5"/>
        <v>1.2326656394453073E-2</v>
      </c>
      <c r="AC29" s="2">
        <f t="shared" si="5"/>
        <v>1.5408320493066396E-2</v>
      </c>
      <c r="AD29" s="2">
        <f t="shared" si="5"/>
        <v>1.6949152542373058E-2</v>
      </c>
      <c r="AE29" s="2">
        <f t="shared" si="5"/>
        <v>2.003081664098616E-2</v>
      </c>
      <c r="AF29" s="2">
        <f t="shared" si="5"/>
        <v>2.1571648690292822E-2</v>
      </c>
      <c r="AG29" s="2">
        <f t="shared" si="5"/>
        <v>2.3112480739599484E-2</v>
      </c>
      <c r="AH29" s="2">
        <f>P29/$D$29-1</f>
        <v>2.6194144838212807E-2</v>
      </c>
    </row>
    <row r="30" spans="1:34" x14ac:dyDescent="0.25">
      <c r="X30" s="2">
        <f>F27/E27-1</f>
        <v>5.2100004124731925E-2</v>
      </c>
      <c r="Y30" s="2">
        <f>G27/F27-1</f>
        <v>-2.4141060655140767E-2</v>
      </c>
      <c r="Z30" s="2">
        <f t="shared" ref="Z30:AH30" si="6">H27/G27-1</f>
        <v>2.1440686584064395E-3</v>
      </c>
      <c r="AA30" s="2">
        <f t="shared" si="6"/>
        <v>2.2398534358734512E-2</v>
      </c>
      <c r="AB30" s="2">
        <f t="shared" si="6"/>
        <v>1.470855644459701E-2</v>
      </c>
      <c r="AC30" s="2">
        <f t="shared" si="6"/>
        <v>2.1554042451653377E-2</v>
      </c>
      <c r="AD30" s="2">
        <f t="shared" si="6"/>
        <v>7.494417604554382E-4</v>
      </c>
      <c r="AE30" s="2">
        <f t="shared" si="6"/>
        <v>6.6789747660336296E-3</v>
      </c>
      <c r="AF30" s="2">
        <f t="shared" si="6"/>
        <v>-3.4182402047094884E-3</v>
      </c>
      <c r="AG30" s="2">
        <f t="shared" si="6"/>
        <v>2.054705652000588E-2</v>
      </c>
      <c r="AH30" s="2">
        <f t="shared" si="6"/>
        <v>-1.4861738073463915E-3</v>
      </c>
    </row>
    <row r="31" spans="1:34" s="1" customFormat="1" x14ac:dyDescent="0.25">
      <c r="A31" s="1" t="s">
        <v>9</v>
      </c>
      <c r="B31" s="1" t="s">
        <v>14</v>
      </c>
    </row>
    <row r="32" spans="1:34" x14ac:dyDescent="0.25">
      <c r="B32">
        <v>2016</v>
      </c>
      <c r="C32">
        <v>2017</v>
      </c>
      <c r="D32">
        <v>2018</v>
      </c>
      <c r="E32">
        <v>2019</v>
      </c>
      <c r="F32">
        <v>2020</v>
      </c>
      <c r="G32">
        <v>2021</v>
      </c>
      <c r="H32">
        <v>2022</v>
      </c>
      <c r="I32">
        <v>2023</v>
      </c>
      <c r="J32">
        <v>2024</v>
      </c>
      <c r="K32">
        <v>2025</v>
      </c>
      <c r="L32">
        <v>2026</v>
      </c>
      <c r="M32">
        <v>2027</v>
      </c>
      <c r="N32">
        <v>2028</v>
      </c>
      <c r="O32">
        <v>2029</v>
      </c>
      <c r="P32">
        <v>2030</v>
      </c>
      <c r="Q32">
        <v>2031</v>
      </c>
      <c r="R32">
        <v>2032</v>
      </c>
      <c r="S32">
        <v>2033</v>
      </c>
      <c r="T32">
        <v>2034</v>
      </c>
      <c r="U32">
        <v>2035</v>
      </c>
      <c r="W32">
        <v>2019</v>
      </c>
      <c r="X32">
        <v>2020</v>
      </c>
      <c r="Y32">
        <v>2021</v>
      </c>
      <c r="Z32">
        <v>2022</v>
      </c>
      <c r="AA32">
        <v>2023</v>
      </c>
      <c r="AB32">
        <v>2024</v>
      </c>
      <c r="AC32">
        <v>2025</v>
      </c>
      <c r="AD32">
        <v>2026</v>
      </c>
      <c r="AE32">
        <v>2027</v>
      </c>
      <c r="AF32">
        <v>2028</v>
      </c>
      <c r="AG32">
        <v>2029</v>
      </c>
      <c r="AH32">
        <v>2030</v>
      </c>
    </row>
    <row r="33" spans="1:34" x14ac:dyDescent="0.25">
      <c r="A33" t="s">
        <v>37</v>
      </c>
      <c r="C33">
        <f>Raw!C33</f>
        <v>18.561222000000001</v>
      </c>
      <c r="D33">
        <f>Raw!D33</f>
        <v>22.207867</v>
      </c>
      <c r="E33">
        <f>Raw!E33</f>
        <v>23.500591</v>
      </c>
      <c r="F33">
        <f>Raw!F33</f>
        <v>23.429886</v>
      </c>
      <c r="G33">
        <f>Raw!G33</f>
        <v>23.066545000000001</v>
      </c>
      <c r="H33">
        <f>Raw!H33</f>
        <v>22.539455</v>
      </c>
      <c r="I33">
        <f>Raw!I33</f>
        <v>22.429527</v>
      </c>
      <c r="J33">
        <f>Raw!J33</f>
        <v>22.678287999999998</v>
      </c>
      <c r="K33">
        <f>Raw!K33</f>
        <v>23.041039999999999</v>
      </c>
      <c r="L33">
        <f>Raw!L33</f>
        <v>23.482642999999999</v>
      </c>
      <c r="M33">
        <f>Raw!M33</f>
        <v>24.157812</v>
      </c>
      <c r="N33">
        <f>Raw!N33</f>
        <v>24.302548999999999</v>
      </c>
      <c r="O33">
        <f>Raw!O33</f>
        <v>24.768512999999999</v>
      </c>
      <c r="P33">
        <f>Raw!P33</f>
        <v>24.928995</v>
      </c>
      <c r="Q33">
        <f>Raw!Q33</f>
        <v>25.132556999999998</v>
      </c>
      <c r="R33">
        <f>Raw!R33</f>
        <v>25.409545999999999</v>
      </c>
      <c r="S33">
        <f>Raw!S33</f>
        <v>25.790175999999999</v>
      </c>
      <c r="T33">
        <f>Raw!T33</f>
        <v>25.816867999999999</v>
      </c>
      <c r="U33">
        <f>Raw!U33</f>
        <v>26.023164999999999</v>
      </c>
      <c r="W33" s="2">
        <f>E33/$D$33-1</f>
        <v>5.8210182905003904E-2</v>
      </c>
      <c r="X33" s="2">
        <f t="shared" ref="X33:AG33" si="7">F33/$D$33-1</f>
        <v>5.5026401229798516E-2</v>
      </c>
      <c r="Y33" s="2">
        <f t="shared" si="7"/>
        <v>3.8665487324829551E-2</v>
      </c>
      <c r="Z33" s="2">
        <f t="shared" si="7"/>
        <v>1.4931105270037826E-2</v>
      </c>
      <c r="AA33" s="2">
        <f t="shared" si="7"/>
        <v>9.9811476716786807E-3</v>
      </c>
      <c r="AB33" s="2">
        <f t="shared" si="7"/>
        <v>2.1182628660375125E-2</v>
      </c>
      <c r="AC33" s="2">
        <f t="shared" si="7"/>
        <v>3.7517020432443982E-2</v>
      </c>
      <c r="AD33" s="2">
        <f t="shared" si="7"/>
        <v>5.7402000831507038E-2</v>
      </c>
      <c r="AE33" s="2">
        <f t="shared" si="7"/>
        <v>8.7804245225351796E-2</v>
      </c>
      <c r="AF33" s="2">
        <f t="shared" si="7"/>
        <v>9.4321620351923041E-2</v>
      </c>
      <c r="AG33" s="2">
        <f t="shared" si="7"/>
        <v>0.11530355436656747</v>
      </c>
      <c r="AH33" s="2">
        <f>P33/$D$33-1</f>
        <v>0.12252991248551703</v>
      </c>
    </row>
    <row r="34" spans="1:34" x14ac:dyDescent="0.25">
      <c r="A34" t="s">
        <v>33</v>
      </c>
      <c r="C34">
        <f>Raw!C34</f>
        <v>12.348421999999999</v>
      </c>
      <c r="D34">
        <f>Raw!D34</f>
        <v>14.277863999999999</v>
      </c>
      <c r="E34">
        <f>Raw!E34</f>
        <v>13.660442</v>
      </c>
      <c r="F34">
        <f>Raw!F34</f>
        <v>13.403036</v>
      </c>
      <c r="G34">
        <f>Raw!G34</f>
        <v>12.969652999999999</v>
      </c>
      <c r="H34">
        <f>Raw!H34</f>
        <v>12.377608</v>
      </c>
      <c r="I34">
        <f>Raw!I34</f>
        <v>12.152188000000001</v>
      </c>
      <c r="J34">
        <f>Raw!J34</f>
        <v>12.100839000000001</v>
      </c>
      <c r="K34">
        <f>Raw!K34</f>
        <v>12.323090000000001</v>
      </c>
      <c r="L34">
        <f>Raw!L34</f>
        <v>12.721168</v>
      </c>
      <c r="M34">
        <f>Raw!M34</f>
        <v>13.265556</v>
      </c>
      <c r="N34">
        <f>Raw!N34</f>
        <v>13.462165000000001</v>
      </c>
      <c r="O34">
        <f>Raw!O34</f>
        <v>13.876970999999999</v>
      </c>
      <c r="P34">
        <f>Raw!P34</f>
        <v>13.982229</v>
      </c>
      <c r="Q34">
        <f>Raw!Q34</f>
        <v>14.182194000000001</v>
      </c>
      <c r="R34">
        <f>Raw!R34</f>
        <v>14.416736</v>
      </c>
      <c r="S34">
        <f>Raw!S34</f>
        <v>14.502940000000001</v>
      </c>
      <c r="T34">
        <f>Raw!T34</f>
        <v>14.644420999999999</v>
      </c>
      <c r="U34">
        <f>Raw!U34</f>
        <v>14.782583000000001</v>
      </c>
      <c r="W34" s="2">
        <f>E34/$D$34-1</f>
        <v>-4.3243303059897431E-2</v>
      </c>
      <c r="X34" s="2">
        <f t="shared" ref="X34:AG34" si="8">F34/$D$34-1</f>
        <v>-6.127162998610991E-2</v>
      </c>
      <c r="Y34" s="2">
        <f t="shared" si="8"/>
        <v>-9.1625119835852198E-2</v>
      </c>
      <c r="Z34" s="2">
        <f t="shared" si="8"/>
        <v>-0.13309105619720141</v>
      </c>
      <c r="AA34" s="2">
        <f t="shared" si="8"/>
        <v>-0.14887913206064984</v>
      </c>
      <c r="AB34" s="2">
        <f t="shared" si="8"/>
        <v>-0.15247553835783834</v>
      </c>
      <c r="AC34" s="2">
        <f t="shared" si="8"/>
        <v>-0.13690941446143479</v>
      </c>
      <c r="AD34" s="2">
        <f t="shared" si="8"/>
        <v>-0.10902863341463398</v>
      </c>
      <c r="AE34" s="2">
        <f t="shared" si="8"/>
        <v>-7.0900521254439686E-2</v>
      </c>
      <c r="AF34" s="2">
        <f t="shared" si="8"/>
        <v>-5.7130324255784903E-2</v>
      </c>
      <c r="AG34" s="2">
        <f t="shared" si="8"/>
        <v>-2.8077939389253181E-2</v>
      </c>
      <c r="AH34" s="2">
        <f>P34/$D$34-1</f>
        <v>-2.0705828266749049E-2</v>
      </c>
    </row>
    <row r="35" spans="1:34" x14ac:dyDescent="0.25">
      <c r="A35" t="s">
        <v>34</v>
      </c>
      <c r="C35">
        <f>Raw!C35</f>
        <v>3.3334670000000002</v>
      </c>
      <c r="D35">
        <f>Raw!D35</f>
        <v>3.3884989999999999</v>
      </c>
      <c r="E35">
        <f>Raw!E35</f>
        <v>3.296332</v>
      </c>
      <c r="F35">
        <f>Raw!F35</f>
        <v>3.386501</v>
      </c>
      <c r="G35">
        <f>Raw!G35</f>
        <v>3.3257460000000001</v>
      </c>
      <c r="H35">
        <f>Raw!H35</f>
        <v>3.3877290000000002</v>
      </c>
      <c r="I35">
        <f>Raw!I35</f>
        <v>3.5486819999999999</v>
      </c>
      <c r="J35">
        <f>Raw!J35</f>
        <v>3.7297400000000001</v>
      </c>
      <c r="K35">
        <f>Raw!K35</f>
        <v>3.900881</v>
      </c>
      <c r="L35">
        <f>Raw!L35</f>
        <v>3.9324370000000002</v>
      </c>
      <c r="M35">
        <f>Raw!M35</f>
        <v>3.9243489999999999</v>
      </c>
      <c r="N35">
        <f>Raw!N35</f>
        <v>3.968261</v>
      </c>
      <c r="O35">
        <f>Raw!O35</f>
        <v>3.9393500000000001</v>
      </c>
      <c r="P35">
        <f>Raw!P35</f>
        <v>3.964658</v>
      </c>
      <c r="Q35">
        <f>Raw!Q35</f>
        <v>3.942739</v>
      </c>
      <c r="R35">
        <f>Raw!R35</f>
        <v>4.1172800000000001</v>
      </c>
      <c r="S35">
        <f>Raw!S35</f>
        <v>4.1673109999999998</v>
      </c>
      <c r="T35">
        <f>Raw!T35</f>
        <v>4.190194</v>
      </c>
      <c r="U35">
        <f>Raw!U35</f>
        <v>4.2258420000000001</v>
      </c>
      <c r="W35" s="2">
        <f>E35/$D$35-1</f>
        <v>-2.7199949003968937E-2</v>
      </c>
      <c r="X35" s="2">
        <f t="shared" ref="X35:AG35" si="9">F35/$D$35-1</f>
        <v>-5.8964160827545964E-4</v>
      </c>
      <c r="Y35" s="2">
        <f t="shared" si="9"/>
        <v>-1.8519409331388292E-2</v>
      </c>
      <c r="Z35" s="2">
        <f t="shared" si="9"/>
        <v>-2.2723925844447823E-4</v>
      </c>
      <c r="AA35" s="2">
        <f t="shared" si="9"/>
        <v>4.727255342262171E-2</v>
      </c>
      <c r="AB35" s="2">
        <f t="shared" si="9"/>
        <v>0.10070565167645018</v>
      </c>
      <c r="AC35" s="2">
        <f t="shared" si="9"/>
        <v>0.15121208535106545</v>
      </c>
      <c r="AD35" s="2">
        <f t="shared" si="9"/>
        <v>0.16052476332441001</v>
      </c>
      <c r="AE35" s="2">
        <f t="shared" si="9"/>
        <v>0.15813786576298239</v>
      </c>
      <c r="AF35" s="2">
        <f t="shared" si="9"/>
        <v>0.17109699604456141</v>
      </c>
      <c r="AG35" s="2">
        <f t="shared" si="9"/>
        <v>0.16256489967976973</v>
      </c>
      <c r="AH35" s="2">
        <f>P35/$D$35-1</f>
        <v>0.17003369338459295</v>
      </c>
    </row>
    <row r="36" spans="1:34" x14ac:dyDescent="0.25">
      <c r="A36" t="s">
        <v>35</v>
      </c>
      <c r="C36">
        <f>Raw!C36</f>
        <v>2.2094480000000001</v>
      </c>
      <c r="D36">
        <f>Raw!D36</f>
        <v>2.2773680000000001</v>
      </c>
      <c r="E36">
        <f>Raw!E36</f>
        <v>2.252402</v>
      </c>
      <c r="F36">
        <f>Raw!F36</f>
        <v>2.2694559999999999</v>
      </c>
      <c r="G36">
        <f>Raw!G36</f>
        <v>2.358644</v>
      </c>
      <c r="H36">
        <f>Raw!H36</f>
        <v>2.3580239999999999</v>
      </c>
      <c r="I36">
        <f>Raw!I36</f>
        <v>2.3693949999999999</v>
      </c>
      <c r="J36">
        <f>Raw!J36</f>
        <v>2.3742839999999998</v>
      </c>
      <c r="K36">
        <f>Raw!K36</f>
        <v>2.4055589999999998</v>
      </c>
      <c r="L36">
        <f>Raw!L36</f>
        <v>2.415727</v>
      </c>
      <c r="M36">
        <f>Raw!M36</f>
        <v>2.426545</v>
      </c>
      <c r="N36">
        <f>Raw!N36</f>
        <v>2.4310200000000002</v>
      </c>
      <c r="O36">
        <f>Raw!O36</f>
        <v>2.4370479999999999</v>
      </c>
      <c r="P36">
        <f>Raw!P36</f>
        <v>2.445208</v>
      </c>
      <c r="Q36">
        <f>Raw!Q36</f>
        <v>2.454647</v>
      </c>
      <c r="R36">
        <f>Raw!R36</f>
        <v>2.4391250000000002</v>
      </c>
      <c r="S36">
        <f>Raw!S36</f>
        <v>2.4391280000000002</v>
      </c>
      <c r="T36">
        <f>Raw!T36</f>
        <v>2.4472589999999999</v>
      </c>
      <c r="U36">
        <f>Raw!U36</f>
        <v>2.4561519999999999</v>
      </c>
      <c r="W36" s="2">
        <f>E36/$D$36-1</f>
        <v>-1.0962655135226318E-2</v>
      </c>
      <c r="X36" s="2">
        <f t="shared" ref="X36:AG36" si="10">F36/$D$36-1</f>
        <v>-3.4741859901430416E-3</v>
      </c>
      <c r="Y36" s="2">
        <f t="shared" si="10"/>
        <v>3.5688566801676203E-2</v>
      </c>
      <c r="Z36" s="2">
        <f t="shared" si="10"/>
        <v>3.5416322702347625E-2</v>
      </c>
      <c r="AA36" s="2">
        <f t="shared" si="10"/>
        <v>4.0409367304713006E-2</v>
      </c>
      <c r="AB36" s="2">
        <f t="shared" si="10"/>
        <v>4.2556143758935683E-2</v>
      </c>
      <c r="AC36" s="2">
        <f t="shared" si="10"/>
        <v>5.6289102156524384E-2</v>
      </c>
      <c r="AD36" s="2">
        <f t="shared" si="10"/>
        <v>6.0753905385515061E-2</v>
      </c>
      <c r="AE36" s="2">
        <f t="shared" si="10"/>
        <v>6.5504125815414982E-2</v>
      </c>
      <c r="AF36" s="2">
        <f t="shared" si="10"/>
        <v>6.7469113467827802E-2</v>
      </c>
      <c r="AG36" s="2">
        <f t="shared" si="10"/>
        <v>7.0116028678720355E-2</v>
      </c>
      <c r="AH36" s="2">
        <f>P36/$D$36-1</f>
        <v>7.3699112308594827E-2</v>
      </c>
    </row>
    <row r="37" spans="1:34" x14ac:dyDescent="0.25">
      <c r="A37" t="s">
        <v>36</v>
      </c>
      <c r="C37">
        <f>Raw!C37</f>
        <v>0.65970700000000004</v>
      </c>
      <c r="D37">
        <f>Raw!D37</f>
        <v>0.66174599999999995</v>
      </c>
      <c r="E37">
        <f>Raw!E37</f>
        <v>0.66276599999999997</v>
      </c>
      <c r="F37">
        <f>Raw!F37</f>
        <v>0.66480499999999998</v>
      </c>
      <c r="G37">
        <f>Raw!G37</f>
        <v>0.665825</v>
      </c>
      <c r="H37">
        <f>Raw!H37</f>
        <v>0.66684399999999999</v>
      </c>
      <c r="I37">
        <f>Raw!I37</f>
        <v>0.66888400000000003</v>
      </c>
      <c r="J37">
        <f>Raw!J37</f>
        <v>0.66990300000000003</v>
      </c>
      <c r="K37">
        <f>Raw!K37</f>
        <v>0.67194200000000004</v>
      </c>
      <c r="L37">
        <f>Raw!L37</f>
        <v>0.67296199999999995</v>
      </c>
      <c r="M37">
        <f>Raw!M37</f>
        <v>0.67398199999999997</v>
      </c>
      <c r="N37">
        <f>Raw!N37</f>
        <v>0.67500099999999996</v>
      </c>
      <c r="O37">
        <f>Raw!O37</f>
        <v>0.677041</v>
      </c>
      <c r="P37">
        <f>Raw!P37</f>
        <v>0.67908000000000002</v>
      </c>
      <c r="Q37">
        <f>Raw!Q37</f>
        <v>0.68010000000000004</v>
      </c>
      <c r="R37">
        <f>Raw!R37</f>
        <v>0.68213900000000005</v>
      </c>
      <c r="S37">
        <f>Raw!S37</f>
        <v>0.68417799999999995</v>
      </c>
      <c r="T37">
        <f>Raw!T37</f>
        <v>0.68519799999999997</v>
      </c>
      <c r="U37">
        <f>Raw!U37</f>
        <v>0.68723699999999999</v>
      </c>
      <c r="W37" s="2">
        <f>E37/$D$37-1</f>
        <v>1.5413769029204438E-3</v>
      </c>
      <c r="X37" s="2">
        <f t="shared" ref="X37:AH37" si="11">F37/$D$37-1</f>
        <v>4.6226195549350368E-3</v>
      </c>
      <c r="Y37" s="2">
        <f t="shared" si="11"/>
        <v>6.1639964578554807E-3</v>
      </c>
      <c r="Z37" s="2">
        <f t="shared" si="11"/>
        <v>7.7038622069496299E-3</v>
      </c>
      <c r="AA37" s="2">
        <f t="shared" si="11"/>
        <v>1.0786616012790518E-2</v>
      </c>
      <c r="AB37" s="2">
        <f t="shared" si="11"/>
        <v>1.2326481761884667E-2</v>
      </c>
      <c r="AC37" s="2">
        <f t="shared" si="11"/>
        <v>1.5407724413899038E-2</v>
      </c>
      <c r="AD37" s="2">
        <f t="shared" si="11"/>
        <v>1.6949101316819482E-2</v>
      </c>
      <c r="AE37" s="2">
        <f t="shared" si="11"/>
        <v>1.8490478219739925E-2</v>
      </c>
      <c r="AF37" s="2">
        <f t="shared" si="11"/>
        <v>2.0030343968834075E-2</v>
      </c>
      <c r="AG37" s="2">
        <f t="shared" si="11"/>
        <v>2.3113097774674962E-2</v>
      </c>
      <c r="AH37" s="2">
        <f t="shared" si="11"/>
        <v>2.6194340426689555E-2</v>
      </c>
    </row>
    <row r="38" spans="1:34" x14ac:dyDescent="0.25">
      <c r="X38" s="2">
        <f>F35/E35-1</f>
        <v>2.7354344161935051E-2</v>
      </c>
      <c r="Y38" s="2">
        <f>G35/F35-1</f>
        <v>-1.7940346097638837E-2</v>
      </c>
      <c r="Z38" s="2">
        <f t="shared" ref="Z38" si="12">H35/G35-1</f>
        <v>1.8637322272957668E-2</v>
      </c>
      <c r="AA38" s="2">
        <f t="shared" ref="AA38" si="13">I35/H35-1</f>
        <v>4.7510588952067723E-2</v>
      </c>
      <c r="AB38" s="2">
        <f t="shared" ref="AB38" si="14">J35/I35-1</f>
        <v>5.1021196038416594E-2</v>
      </c>
      <c r="AC38" s="2">
        <f t="shared" ref="AC38" si="15">K35/J35-1</f>
        <v>4.5885504083394535E-2</v>
      </c>
      <c r="AD38" s="2">
        <f t="shared" ref="AD38" si="16">L35/K35-1</f>
        <v>8.0894546642156229E-3</v>
      </c>
      <c r="AE38" s="2">
        <f t="shared" ref="AE38" si="17">M35/L35-1</f>
        <v>-2.0567398791132563E-3</v>
      </c>
      <c r="AF38" s="2">
        <f t="shared" ref="AF38" si="18">N35/M35-1</f>
        <v>1.1189626610681236E-2</v>
      </c>
      <c r="AG38" s="2">
        <f t="shared" ref="AG38" si="19">O35/N35-1</f>
        <v>-7.2855590899892908E-3</v>
      </c>
      <c r="AH38" s="2">
        <f t="shared" ref="AH38" si="20">P35/O35-1</f>
        <v>6.4244101184205427E-3</v>
      </c>
    </row>
    <row r="39" spans="1:34" s="1" customFormat="1" x14ac:dyDescent="0.25">
      <c r="A39" s="1" t="s">
        <v>45</v>
      </c>
      <c r="B39" s="1" t="s">
        <v>14</v>
      </c>
    </row>
    <row r="40" spans="1:34" x14ac:dyDescent="0.25">
      <c r="B40">
        <v>2016</v>
      </c>
      <c r="C40">
        <v>2017</v>
      </c>
      <c r="D40">
        <v>2018</v>
      </c>
      <c r="E40">
        <v>2019</v>
      </c>
      <c r="F40">
        <v>2020</v>
      </c>
      <c r="G40">
        <v>2021</v>
      </c>
      <c r="H40">
        <v>2022</v>
      </c>
      <c r="I40">
        <v>2023</v>
      </c>
      <c r="J40">
        <v>2024</v>
      </c>
      <c r="K40">
        <v>2025</v>
      </c>
      <c r="L40">
        <v>2026</v>
      </c>
      <c r="M40">
        <v>2027</v>
      </c>
      <c r="N40">
        <v>2028</v>
      </c>
      <c r="O40">
        <v>2029</v>
      </c>
      <c r="P40">
        <v>2030</v>
      </c>
      <c r="Q40">
        <v>2031</v>
      </c>
      <c r="R40">
        <v>2032</v>
      </c>
      <c r="S40">
        <v>2033</v>
      </c>
      <c r="T40">
        <v>2034</v>
      </c>
      <c r="U40">
        <v>2035</v>
      </c>
      <c r="W40">
        <v>2019</v>
      </c>
      <c r="X40">
        <v>2020</v>
      </c>
      <c r="Y40">
        <v>2021</v>
      </c>
      <c r="Z40">
        <v>2022</v>
      </c>
      <c r="AA40">
        <v>2023</v>
      </c>
      <c r="AB40">
        <v>2024</v>
      </c>
      <c r="AC40">
        <v>2025</v>
      </c>
      <c r="AD40">
        <v>2026</v>
      </c>
      <c r="AE40">
        <v>2027</v>
      </c>
      <c r="AF40">
        <v>2028</v>
      </c>
      <c r="AG40">
        <v>2029</v>
      </c>
      <c r="AH40">
        <v>2030</v>
      </c>
    </row>
    <row r="41" spans="1:34" x14ac:dyDescent="0.25">
      <c r="A41" t="s">
        <v>47</v>
      </c>
      <c r="C41">
        <f>Raw!C41/(1+0.0181)</f>
        <v>18.361899616933503</v>
      </c>
      <c r="D41">
        <f>Raw!D41/(1+0.0181)</f>
        <v>21.844569295746979</v>
      </c>
      <c r="E41">
        <f>Raw!E41/(1+0.0181)</f>
        <v>22.23570769079658</v>
      </c>
      <c r="F41">
        <f>Raw!F41/(1+0.0181)</f>
        <v>21.770955701797465</v>
      </c>
      <c r="G41">
        <f>Raw!G41/(1+0.0181)</f>
        <v>21.019300658088596</v>
      </c>
      <c r="H41">
        <f>Raw!H41/(1+0.0181)</f>
        <v>20.06775660544151</v>
      </c>
      <c r="I41">
        <f>Raw!I41/(1+0.0181)</f>
        <v>19.564777526765543</v>
      </c>
      <c r="J41">
        <f>Raw!J41/(1+0.0181)</f>
        <v>19.400893821824969</v>
      </c>
      <c r="K41">
        <f>Raw!K41/(1+0.0181)</f>
        <v>19.745965032904429</v>
      </c>
      <c r="L41">
        <f>Raw!L41/(1+0.0181)</f>
        <v>20.130683626362835</v>
      </c>
      <c r="M41">
        <f>Raw!M41/(1+0.0181)</f>
        <v>20.740385030939986</v>
      </c>
      <c r="N41">
        <f>Raw!N41/(1+0.0181)</f>
        <v>20.824998526667319</v>
      </c>
      <c r="O41">
        <f>Raw!O41/(1+0.0181)</f>
        <v>21.33095275513211</v>
      </c>
      <c r="P41">
        <f>Raw!P41/(1+0.0181)</f>
        <v>21.448091543070426</v>
      </c>
      <c r="Q41">
        <f>Raw!Q41/(1+0.0181)</f>
        <v>21.51654650820155</v>
      </c>
      <c r="R41">
        <f>Raw!R41/(1+0.0181)</f>
        <v>21.777520872212943</v>
      </c>
      <c r="S41">
        <f>Raw!S41/(1+0.0181)</f>
        <v>22.096234161673703</v>
      </c>
      <c r="T41">
        <f>Raw!T41/(1+0.0181)</f>
        <v>22.132256163441706</v>
      </c>
      <c r="U41">
        <f>Raw!U41/(1+0.0181)</f>
        <v>22.353007563107749</v>
      </c>
      <c r="W41" s="2">
        <f>E41/$D$41-1</f>
        <v>1.7905521036102767E-2</v>
      </c>
      <c r="X41" s="2">
        <f t="shared" ref="X41:AH41" si="21">F41/$D$41-1</f>
        <v>-3.3698807677496889E-3</v>
      </c>
      <c r="Y41" s="2">
        <f t="shared" si="21"/>
        <v>-3.7779121505456148E-2</v>
      </c>
      <c r="Z41" s="2">
        <f>H41/$D$41-1</f>
        <v>-8.1338874951011553E-2</v>
      </c>
      <c r="AA41" s="2">
        <f t="shared" si="21"/>
        <v>-0.10436423525298344</v>
      </c>
      <c r="AB41" s="2">
        <f t="shared" si="21"/>
        <v>-0.11186649829702888</v>
      </c>
      <c r="AC41" s="2">
        <f t="shared" si="21"/>
        <v>-9.6069839346804464E-2</v>
      </c>
      <c r="AD41" s="2">
        <f t="shared" si="21"/>
        <v>-7.8458203784215974E-2</v>
      </c>
      <c r="AE41" s="2">
        <f t="shared" si="21"/>
        <v>-5.0547312233891084E-2</v>
      </c>
      <c r="AF41" s="2">
        <f t="shared" si="21"/>
        <v>-4.6673878311629835E-2</v>
      </c>
      <c r="AG41" s="2">
        <f t="shared" si="21"/>
        <v>-2.3512321697039207E-2</v>
      </c>
      <c r="AH41" s="2">
        <f t="shared" si="21"/>
        <v>-1.8149945980108884E-2</v>
      </c>
    </row>
    <row r="42" spans="1:34" x14ac:dyDescent="0.25">
      <c r="A42" t="s">
        <v>48</v>
      </c>
      <c r="C42">
        <f>Raw!C42/(1+0.0181)</f>
        <v>10.630035359984284</v>
      </c>
      <c r="D42">
        <f>Raw!D42/(1+0.0181)</f>
        <v>12.486930556919752</v>
      </c>
      <c r="E42">
        <f>Raw!E42/(1+0.0181)</f>
        <v>11.985327570965524</v>
      </c>
      <c r="F42">
        <f>Raw!F42/(1+0.0181)</f>
        <v>11.889139573715745</v>
      </c>
      <c r="G42">
        <f>Raw!G42/(1+0.0181)</f>
        <v>13.742015519104214</v>
      </c>
      <c r="H42">
        <f>Raw!H42/(1+0.0181)</f>
        <v>13.585268637658384</v>
      </c>
      <c r="I42">
        <f>Raw!I42/(1+0.0181)</f>
        <v>13.774641980159121</v>
      </c>
      <c r="J42">
        <f>Raw!J42/(1+0.0181)</f>
        <v>14.161902563598861</v>
      </c>
      <c r="K42">
        <f>Raw!K42/(1+0.0181)</f>
        <v>14.460327079854631</v>
      </c>
      <c r="L42">
        <f>Raw!L42/(1+0.0181)</f>
        <v>14.870611924172479</v>
      </c>
      <c r="M42">
        <f>Raw!M42/(1+0.0181)</f>
        <v>15.402469305569197</v>
      </c>
      <c r="N42">
        <f>Raw!N42/(1+0.0181)</f>
        <v>15.623383754051664</v>
      </c>
      <c r="O42">
        <f>Raw!O42/(1+0.0181)</f>
        <v>16.006227286121209</v>
      </c>
      <c r="P42">
        <f>Raw!P42/(1+0.0181)</f>
        <v>16.096909930262253</v>
      </c>
      <c r="Q42">
        <f>Raw!Q42/(1+0.0181)</f>
        <v>16.27819664080149</v>
      </c>
      <c r="R42">
        <f>Raw!R42/(1+0.0181)</f>
        <v>16.495686081917295</v>
      </c>
      <c r="S42">
        <f>Raw!S42/(1+0.0181)</f>
        <v>16.649201453688242</v>
      </c>
      <c r="T42">
        <f>Raw!T42/(1+0.0181)</f>
        <v>16.74549258422552</v>
      </c>
      <c r="U42">
        <f>Raw!U42/(1+0.0181)</f>
        <v>16.907114232393674</v>
      </c>
      <c r="W42" s="2">
        <f>E42/$D$42-1</f>
        <v>-4.01702390886014E-2</v>
      </c>
      <c r="X42" s="2">
        <f t="shared" ref="X42:AH42" si="22">F42/$D$42-1</f>
        <v>-4.7873332880251751E-2</v>
      </c>
      <c r="Y42" s="2">
        <f t="shared" si="22"/>
        <v>0.1005118877263993</v>
      </c>
      <c r="Z42" s="2">
        <f t="shared" si="22"/>
        <v>8.7959012483654453E-2</v>
      </c>
      <c r="AA42" s="2">
        <f t="shared" si="22"/>
        <v>0.10312473648904619</v>
      </c>
      <c r="AB42" s="2">
        <f t="shared" si="22"/>
        <v>0.13413800926048292</v>
      </c>
      <c r="AC42" s="2">
        <f t="shared" si="22"/>
        <v>0.15803695823721076</v>
      </c>
      <c r="AD42" s="2">
        <f t="shared" si="22"/>
        <v>0.19089409974589699</v>
      </c>
      <c r="AE42" s="2">
        <f t="shared" si="22"/>
        <v>0.23348722373039621</v>
      </c>
      <c r="AF42" s="2">
        <f t="shared" si="22"/>
        <v>0.2511788772136494</v>
      </c>
      <c r="AG42" s="2">
        <f t="shared" si="22"/>
        <v>0.28183841602700399</v>
      </c>
      <c r="AH42" s="2">
        <f t="shared" si="22"/>
        <v>0.28910062059582731</v>
      </c>
    </row>
    <row r="43" spans="1:34" x14ac:dyDescent="0.25">
      <c r="A43" t="s">
        <v>49</v>
      </c>
      <c r="C43">
        <f>Raw!C43/(1+0.0181)</f>
        <v>3.4049258422551811</v>
      </c>
      <c r="D43">
        <f>Raw!D43/(1+0.0181)</f>
        <v>3.3618063058638636</v>
      </c>
      <c r="E43">
        <f>Raw!E43/(1+0.0181)</f>
        <v>3.2228916609370399</v>
      </c>
      <c r="F43">
        <f>Raw!F43/(1+0.0181)</f>
        <v>3.3474806011197327</v>
      </c>
      <c r="G43">
        <f>Raw!G43/(1+0.0181)</f>
        <v>3.2940909537373542</v>
      </c>
      <c r="H43">
        <f>Raw!H43/(1+0.0181)</f>
        <v>3.3489529515764658</v>
      </c>
      <c r="I43">
        <f>Raw!I43/(1+0.0181)</f>
        <v>3.5143512425105592</v>
      </c>
      <c r="J43">
        <f>Raw!J43/(1+0.0181)</f>
        <v>3.7343433847362735</v>
      </c>
      <c r="K43">
        <f>Raw!K43/(1+0.0181)</f>
        <v>3.9558059129751499</v>
      </c>
      <c r="L43">
        <f>Raw!L43/(1+0.0181)</f>
        <v>4.0215745015224433</v>
      </c>
      <c r="M43">
        <f>Raw!M43/(1+0.0181)</f>
        <v>4.0294234358118066</v>
      </c>
      <c r="N43">
        <f>Raw!N43/(1+0.0181)</f>
        <v>4.1056644730380123</v>
      </c>
      <c r="O43">
        <f>Raw!O43/(1+0.0181)</f>
        <v>4.0997023867989393</v>
      </c>
      <c r="P43">
        <f>Raw!P43/(1+0.0181)</f>
        <v>4.1369865435615356</v>
      </c>
      <c r="Q43">
        <f>Raw!Q43/(1+0.0181)</f>
        <v>4.1275120322168739</v>
      </c>
      <c r="R43">
        <f>Raw!R43/(1+0.0181)</f>
        <v>4.2763834593851291</v>
      </c>
      <c r="S43">
        <f>Raw!S43/(1+0.0181)</f>
        <v>4.330721933012474</v>
      </c>
      <c r="T43">
        <f>Raw!T43/(1+0.0181)</f>
        <v>4.3709507906885374</v>
      </c>
      <c r="U43">
        <f>Raw!U43/(1+0.0181)</f>
        <v>4.4074314900304481</v>
      </c>
      <c r="W43" s="2">
        <f>E43/$D$43-1</f>
        <v>-4.1321430293149386E-2</v>
      </c>
      <c r="X43" s="2">
        <f>F43/$D$43-1</f>
        <v>-4.2613117594381134E-3</v>
      </c>
      <c r="Y43" s="2">
        <f t="shared" ref="Y43:AH43" si="23">G43/$D$43-1</f>
        <v>-2.0142550154777283E-2</v>
      </c>
      <c r="Z43" s="2">
        <f t="shared" si="23"/>
        <v>-3.823347664313137E-3</v>
      </c>
      <c r="AA43" s="2">
        <f t="shared" si="23"/>
        <v>4.537588509505075E-2</v>
      </c>
      <c r="AB43" s="2">
        <f t="shared" si="23"/>
        <v>0.11081455770447235</v>
      </c>
      <c r="AC43" s="2">
        <f t="shared" si="23"/>
        <v>0.17669061006733089</v>
      </c>
      <c r="AD43" s="2">
        <f t="shared" si="23"/>
        <v>0.19625407760934133</v>
      </c>
      <c r="AE43" s="2">
        <f t="shared" si="23"/>
        <v>0.19858881482358015</v>
      </c>
      <c r="AF43" s="2">
        <f t="shared" si="23"/>
        <v>0.22126740790409816</v>
      </c>
      <c r="AG43" s="2">
        <f t="shared" si="23"/>
        <v>0.21949393088114366</v>
      </c>
      <c r="AH43" s="2">
        <f t="shared" si="23"/>
        <v>0.23058444394775401</v>
      </c>
    </row>
    <row r="44" spans="1:34" x14ac:dyDescent="0.25">
      <c r="A44" t="s">
        <v>50</v>
      </c>
      <c r="B44" t="s">
        <v>52</v>
      </c>
      <c r="C44">
        <f>Raw!C44/(1+0.0181)</f>
        <v>2.0559169040369314</v>
      </c>
      <c r="D44">
        <f>Raw!D44/(1+0.0181)</f>
        <v>2.0676053432865142</v>
      </c>
      <c r="E44">
        <f>Raw!E44/(1+0.0181)</f>
        <v>2.0579412631372165</v>
      </c>
      <c r="F44">
        <f>Raw!F44/(1+0.0181)</f>
        <v>2.0575847166290147</v>
      </c>
      <c r="G44">
        <f>Raw!G44/(1+0.0181)</f>
        <v>2.148768293880758</v>
      </c>
      <c r="H44">
        <f>Raw!H44/(1+0.0181)</f>
        <v>2.1555200864355171</v>
      </c>
      <c r="I44">
        <f>Raw!I44/(1+0.0181)</f>
        <v>2.157039583537963</v>
      </c>
      <c r="J44">
        <f>Raw!J44/(1+0.0181)</f>
        <v>2.1206718397014046</v>
      </c>
      <c r="K44">
        <f>Raw!K44/(1+0.0181)</f>
        <v>2.1322286612317058</v>
      </c>
      <c r="L44">
        <f>Raw!L44/(1+0.0181)</f>
        <v>2.1275051566643746</v>
      </c>
      <c r="M44">
        <f>Raw!M44/(1+0.0181)</f>
        <v>2.1327718298791867</v>
      </c>
      <c r="N44">
        <f>Raw!N44/(1+0.0181)</f>
        <v>2.1369128769276102</v>
      </c>
      <c r="O44">
        <f>Raw!O44/(1+0.0181)</f>
        <v>2.1595422846478733</v>
      </c>
      <c r="P44">
        <f>Raw!P44/(1+0.0181)</f>
        <v>2.1779815342304292</v>
      </c>
      <c r="Q44">
        <f>Raw!Q44/(1+0.0181)</f>
        <v>2.1736705628130828</v>
      </c>
      <c r="R44">
        <f>Raw!R44/(1+0.0181)</f>
        <v>2.1613751104999506</v>
      </c>
      <c r="S44">
        <f>Raw!S44/(1+0.0181)</f>
        <v>2.1638729005009329</v>
      </c>
      <c r="T44">
        <f>Raw!T44/(1+0.0181)</f>
        <v>2.1611865239171006</v>
      </c>
      <c r="U44">
        <f>Raw!U44/(1+0.0181)</f>
        <v>2.1675601610843724</v>
      </c>
      <c r="W44" s="2">
        <f>E44/$D$44-1</f>
        <v>-4.6740448706407145E-3</v>
      </c>
      <c r="X44" s="2">
        <f t="shared" ref="X44:AH44" si="24">F44/$D$44-1</f>
        <v>-4.8464890507448066E-3</v>
      </c>
      <c r="Y44" s="2">
        <f t="shared" si="24"/>
        <v>3.9254566089113041E-2</v>
      </c>
      <c r="Z44" s="2">
        <f t="shared" si="24"/>
        <v>4.2520079295819579E-2</v>
      </c>
      <c r="AA44" s="2">
        <f t="shared" si="24"/>
        <v>4.3254986035821785E-2</v>
      </c>
      <c r="AB44" s="2">
        <f t="shared" si="24"/>
        <v>2.5665679665220598E-2</v>
      </c>
      <c r="AC44" s="2">
        <f t="shared" si="24"/>
        <v>3.1255151354209199E-2</v>
      </c>
      <c r="AD44" s="2">
        <f t="shared" si="24"/>
        <v>2.8970622257460388E-2</v>
      </c>
      <c r="AE44" s="2">
        <f t="shared" si="24"/>
        <v>3.1517855573486075E-2</v>
      </c>
      <c r="AF44" s="2">
        <f t="shared" si="24"/>
        <v>3.3520678337447984E-2</v>
      </c>
      <c r="AG44" s="2">
        <f t="shared" si="24"/>
        <v>4.4465420666413458E-2</v>
      </c>
      <c r="AH44" s="2">
        <f t="shared" si="24"/>
        <v>5.3383587589529435E-2</v>
      </c>
    </row>
    <row r="45" spans="1:34" x14ac:dyDescent="0.25">
      <c r="A45" t="s">
        <v>51</v>
      </c>
      <c r="C45">
        <f>Raw!C45/(1+0.0181)</f>
        <v>0.64797858756507221</v>
      </c>
      <c r="D45">
        <f>Raw!D45/(1+0.0181)</f>
        <v>0.64998133778607203</v>
      </c>
      <c r="E45">
        <f>Raw!E45/(1+0.0181)</f>
        <v>0.6509832040074649</v>
      </c>
      <c r="F45">
        <f>Raw!F45/(1+0.0181)</f>
        <v>0.65298595422846473</v>
      </c>
      <c r="G45">
        <f>Raw!G45/(1+0.0181)</f>
        <v>0.65398782044985759</v>
      </c>
      <c r="H45">
        <f>Raw!H45/(1+0.0181)</f>
        <v>0.65498870444946466</v>
      </c>
      <c r="I45">
        <f>Raw!I45/(1+0.0181)</f>
        <v>0.65699243689225029</v>
      </c>
      <c r="J45">
        <f>Raw!J45/(1+0.0181)</f>
        <v>0.65799332089185736</v>
      </c>
      <c r="K45">
        <f>Raw!K45/(1+0.0181)</f>
        <v>0.6599960711128573</v>
      </c>
      <c r="L45">
        <f>Raw!L45/(1+0.0181)</f>
        <v>0.66099793733425005</v>
      </c>
      <c r="M45">
        <f>Raw!M45/(1+0.0181)</f>
        <v>0.66199980355564281</v>
      </c>
      <c r="N45">
        <f>Raw!N45/(1+0.0181)</f>
        <v>0.66300068755524999</v>
      </c>
      <c r="O45">
        <f>Raw!O45/(1+0.0181)</f>
        <v>0.66500441999803561</v>
      </c>
      <c r="P45">
        <f>Raw!P45/(1+0.0181)</f>
        <v>0.66700717021903544</v>
      </c>
      <c r="Q45">
        <f>Raw!Q45/(1+0.0181)</f>
        <v>0.66800903644042831</v>
      </c>
      <c r="R45">
        <f>Raw!R45/(1+0.0181)</f>
        <v>0.67001178666142824</v>
      </c>
      <c r="S45">
        <f>Raw!S45/(1+0.0181)</f>
        <v>0.67201453688242796</v>
      </c>
      <c r="T45">
        <f>Raw!T45/(1+0.0181)</f>
        <v>0.67301640310382083</v>
      </c>
      <c r="U45">
        <f>Raw!U45/(1+0.0181)</f>
        <v>0.67501915332482076</v>
      </c>
      <c r="W45" s="2">
        <f>E45/$D$45-1</f>
        <v>1.5413769029206659E-3</v>
      </c>
      <c r="X45" s="2">
        <f t="shared" ref="X45:AH45" si="25">F45/$D$45-1</f>
        <v>4.6226195549350368E-3</v>
      </c>
      <c r="Y45" s="2">
        <f t="shared" si="25"/>
        <v>6.1639964578554807E-3</v>
      </c>
      <c r="Z45" s="2">
        <f t="shared" si="25"/>
        <v>7.7038622069496299E-3</v>
      </c>
      <c r="AA45" s="2">
        <f t="shared" si="25"/>
        <v>1.0786616012790518E-2</v>
      </c>
      <c r="AB45" s="2">
        <f t="shared" si="25"/>
        <v>1.2326481761884445E-2</v>
      </c>
      <c r="AC45" s="2">
        <f t="shared" si="25"/>
        <v>1.5407724413899038E-2</v>
      </c>
      <c r="AD45" s="2">
        <f t="shared" si="25"/>
        <v>1.6949101316819482E-2</v>
      </c>
      <c r="AE45" s="2">
        <f t="shared" si="25"/>
        <v>1.8490478219739925E-2</v>
      </c>
      <c r="AF45" s="2">
        <f t="shared" si="25"/>
        <v>2.0030343968834075E-2</v>
      </c>
      <c r="AG45" s="2">
        <f t="shared" si="25"/>
        <v>2.3113097774674962E-2</v>
      </c>
      <c r="AH45" s="2">
        <f t="shared" si="25"/>
        <v>2.6194340426689555E-2</v>
      </c>
    </row>
    <row r="49" spans="1:5" x14ac:dyDescent="0.25">
      <c r="A49" t="s">
        <v>53</v>
      </c>
      <c r="D49" s="2"/>
      <c r="E49" s="4">
        <f>E43/3.512-1</f>
        <v>-8.2320142102209615E-2</v>
      </c>
    </row>
    <row r="50" spans="1:5" x14ac:dyDescent="0.25">
      <c r="E50" s="5">
        <f>E44/2.039-1</f>
        <v>9.2894865802923832E-3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54737-74B0-4258-B313-C975B136A1D8}">
  <dimension ref="A1:V27"/>
  <sheetViews>
    <sheetView workbookViewId="0">
      <selection activeCell="C6" sqref="C6"/>
    </sheetView>
  </sheetViews>
  <sheetFormatPr defaultRowHeight="15" x14ac:dyDescent="0.25"/>
  <cols>
    <col min="1" max="1" width="10.7109375" bestFit="1" customWidth="1"/>
  </cols>
  <sheetData>
    <row r="1" spans="1:22" x14ac:dyDescent="0.25">
      <c r="A1" t="s">
        <v>38</v>
      </c>
    </row>
    <row r="2" spans="1:22" x14ac:dyDescent="0.25">
      <c r="A2">
        <v>1997</v>
      </c>
      <c r="B2">
        <v>1998</v>
      </c>
      <c r="C2">
        <v>1999</v>
      </c>
      <c r="D2">
        <v>2000</v>
      </c>
      <c r="E2">
        <v>2001</v>
      </c>
      <c r="F2">
        <v>2002</v>
      </c>
      <c r="G2">
        <v>2003</v>
      </c>
      <c r="H2">
        <v>2004</v>
      </c>
      <c r="I2">
        <v>2005</v>
      </c>
      <c r="J2">
        <v>2006</v>
      </c>
      <c r="K2">
        <v>2007</v>
      </c>
      <c r="L2">
        <v>2008</v>
      </c>
      <c r="M2">
        <v>2009</v>
      </c>
      <c r="N2">
        <v>2010</v>
      </c>
      <c r="O2">
        <v>2011</v>
      </c>
      <c r="P2">
        <v>2012</v>
      </c>
      <c r="Q2">
        <v>2013</v>
      </c>
      <c r="R2">
        <v>2014</v>
      </c>
      <c r="S2">
        <v>2015</v>
      </c>
      <c r="T2">
        <v>2016</v>
      </c>
      <c r="U2">
        <v>2017</v>
      </c>
      <c r="V2">
        <v>2018</v>
      </c>
    </row>
    <row r="3" spans="1:22" x14ac:dyDescent="0.25">
      <c r="A3">
        <v>2.78</v>
      </c>
      <c r="B3">
        <v>2.4</v>
      </c>
      <c r="C3">
        <v>2.62</v>
      </c>
      <c r="D3">
        <v>4.38</v>
      </c>
      <c r="E3">
        <v>4.6100000000000003</v>
      </c>
      <c r="F3">
        <v>3.68</v>
      </c>
      <c r="G3">
        <v>5.57</v>
      </c>
      <c r="H3">
        <v>6.11</v>
      </c>
      <c r="I3">
        <v>8.4700000000000006</v>
      </c>
      <c r="J3">
        <v>7.11</v>
      </c>
      <c r="K3">
        <v>7.31</v>
      </c>
      <c r="L3">
        <v>9.26</v>
      </c>
      <c r="M3">
        <v>4.93</v>
      </c>
      <c r="N3">
        <v>5.27</v>
      </c>
      <c r="O3">
        <v>4.8899999999999997</v>
      </c>
      <c r="P3">
        <v>3.54</v>
      </c>
      <c r="Q3">
        <v>4.49</v>
      </c>
      <c r="R3">
        <v>5.19</v>
      </c>
      <c r="S3">
        <v>3.38</v>
      </c>
      <c r="T3">
        <v>2.99</v>
      </c>
      <c r="U3">
        <v>3.52</v>
      </c>
      <c r="V3">
        <v>3.67</v>
      </c>
    </row>
    <row r="4" spans="1:22" s="2" customFormat="1" x14ac:dyDescent="0.25">
      <c r="A4" s="2" t="s">
        <v>42</v>
      </c>
      <c r="B4" s="2">
        <f>(B3-A3)/A3</f>
        <v>-0.13669064748201437</v>
      </c>
      <c r="C4" s="2">
        <f t="shared" ref="C4" si="0">(C3-B3)/B3</f>
        <v>9.1666666666666757E-2</v>
      </c>
      <c r="D4" s="2">
        <f t="shared" ref="D4" si="1">(D3-C3)/C3</f>
        <v>0.67175572519083959</v>
      </c>
      <c r="E4" s="2">
        <f t="shared" ref="E4" si="2">(E3-D3)/D3</f>
        <v>5.2511415525114256E-2</v>
      </c>
      <c r="F4" s="2">
        <f t="shared" ref="F4" si="3">(F3-E3)/E3</f>
        <v>-0.20173535791757052</v>
      </c>
      <c r="G4" s="2">
        <f t="shared" ref="G4" si="4">(G3-F3)/F3</f>
        <v>0.51358695652173914</v>
      </c>
      <c r="H4" s="2">
        <f t="shared" ref="H4" si="5">(H3-G3)/G3</f>
        <v>9.6947935368043095E-2</v>
      </c>
      <c r="I4" s="2">
        <f t="shared" ref="I4" si="6">(I3-H3)/H3</f>
        <v>0.38625204582651396</v>
      </c>
      <c r="J4" s="2">
        <f t="shared" ref="J4" si="7">(J3-I3)/I3</f>
        <v>-0.1605667060212515</v>
      </c>
      <c r="K4" s="2">
        <f t="shared" ref="K4" si="8">(K3-J3)/J3</f>
        <v>2.8129395218002711E-2</v>
      </c>
      <c r="L4" s="2">
        <f t="shared" ref="L4" si="9">(L3-K3)/K3</f>
        <v>0.26675786593707257</v>
      </c>
      <c r="M4" s="2">
        <f t="shared" ref="M4" si="10">(M3-L3)/L3</f>
        <v>-0.46760259179265662</v>
      </c>
      <c r="N4" s="2">
        <f t="shared" ref="N4" si="11">(N3-M3)/M3</f>
        <v>6.8965517241379282E-2</v>
      </c>
      <c r="O4" s="2">
        <f t="shared" ref="O4" si="12">(O3-N3)/N3</f>
        <v>-7.2106261859582535E-2</v>
      </c>
      <c r="P4" s="2">
        <f t="shared" ref="P4" si="13">(P3-O3)/O3</f>
        <v>-0.2760736196319018</v>
      </c>
      <c r="Q4" s="2">
        <f t="shared" ref="Q4" si="14">(Q3-P3)/P3</f>
        <v>0.26836158192090398</v>
      </c>
      <c r="R4" s="2">
        <f t="shared" ref="R4" si="15">(R3-Q3)/Q3</f>
        <v>0.15590200445434302</v>
      </c>
      <c r="S4" s="2">
        <f t="shared" ref="S4" si="16">(S3-R3)/R3</f>
        <v>-0.34874759152215806</v>
      </c>
      <c r="T4" s="2">
        <f t="shared" ref="T4" si="17">(T3-S3)/S3</f>
        <v>-0.11538461538461529</v>
      </c>
      <c r="U4" s="2">
        <f t="shared" ref="U4" si="18">(U3-T3)/T3</f>
        <v>0.17725752508361195</v>
      </c>
      <c r="V4" s="2">
        <f t="shared" ref="V4" si="19">(V3-U3)/U3</f>
        <v>4.261363636363634E-2</v>
      </c>
    </row>
    <row r="5" spans="1:22" x14ac:dyDescent="0.25">
      <c r="A5" t="s">
        <v>43</v>
      </c>
      <c r="C5" s="2">
        <f>AVERAGE(Q4:U4)</f>
        <v>2.7477780910417117E-2</v>
      </c>
    </row>
    <row r="6" spans="1:22" x14ac:dyDescent="0.25">
      <c r="A6" t="s">
        <v>44</v>
      </c>
      <c r="C6" s="2">
        <f>AVERAGE(M4:U4)</f>
        <v>-6.7714227943408464E-2</v>
      </c>
    </row>
    <row r="8" spans="1:22" x14ac:dyDescent="0.25">
      <c r="A8" t="s">
        <v>39</v>
      </c>
    </row>
    <row r="9" spans="1:22" x14ac:dyDescent="0.25">
      <c r="A9">
        <v>1997</v>
      </c>
      <c r="B9">
        <v>1998</v>
      </c>
      <c r="C9">
        <v>1999</v>
      </c>
      <c r="D9">
        <v>2000</v>
      </c>
      <c r="E9">
        <v>2001</v>
      </c>
      <c r="F9">
        <v>2002</v>
      </c>
      <c r="G9">
        <v>2003</v>
      </c>
      <c r="H9">
        <v>2004</v>
      </c>
      <c r="I9">
        <v>2005</v>
      </c>
      <c r="J9">
        <v>2006</v>
      </c>
      <c r="K9">
        <v>2007</v>
      </c>
      <c r="L9">
        <v>2008</v>
      </c>
      <c r="M9">
        <v>2009</v>
      </c>
      <c r="N9">
        <v>2010</v>
      </c>
      <c r="O9">
        <v>2011</v>
      </c>
      <c r="P9">
        <v>2012</v>
      </c>
      <c r="Q9">
        <v>2013</v>
      </c>
      <c r="R9">
        <v>2014</v>
      </c>
      <c r="S9">
        <v>2015</v>
      </c>
      <c r="T9">
        <v>2016</v>
      </c>
      <c r="U9">
        <v>2017</v>
      </c>
      <c r="V9">
        <v>2018</v>
      </c>
    </row>
    <row r="10" spans="1:22" x14ac:dyDescent="0.25">
      <c r="A10">
        <v>0.38700000000000001</v>
      </c>
      <c r="B10">
        <v>0.28000000000000003</v>
      </c>
      <c r="C10">
        <v>0.35399999999999998</v>
      </c>
      <c r="D10">
        <v>0.56599999999999995</v>
      </c>
      <c r="E10">
        <v>0.47599999999999998</v>
      </c>
      <c r="F10">
        <v>0.53</v>
      </c>
      <c r="G10">
        <v>0.66100000000000003</v>
      </c>
      <c r="H10">
        <v>0.68100000000000005</v>
      </c>
      <c r="I10">
        <v>0.97099999999999997</v>
      </c>
      <c r="J10">
        <v>1.1359999999999999</v>
      </c>
      <c r="K10">
        <v>1.35</v>
      </c>
      <c r="L10">
        <v>1.8660000000000001</v>
      </c>
      <c r="M10">
        <v>1.3420000000000001</v>
      </c>
      <c r="N10">
        <v>1.6970000000000001</v>
      </c>
      <c r="O10">
        <v>2.3359999999999999</v>
      </c>
      <c r="P10">
        <v>2.4569999999999999</v>
      </c>
      <c r="Q10">
        <v>2.278</v>
      </c>
      <c r="R10">
        <v>2.044</v>
      </c>
      <c r="S10">
        <v>0.996</v>
      </c>
      <c r="T10">
        <v>0.745</v>
      </c>
      <c r="U10">
        <v>1.1160000000000001</v>
      </c>
      <c r="V10">
        <v>1.4630000000000001</v>
      </c>
    </row>
    <row r="11" spans="1:22" x14ac:dyDescent="0.25">
      <c r="A11" t="s">
        <v>42</v>
      </c>
      <c r="B11">
        <f>(B10-A10)/A10</f>
        <v>-0.27648578811369506</v>
      </c>
      <c r="C11">
        <f t="shared" ref="C11" si="20">(C10-B10)/B10</f>
        <v>0.26428571428571412</v>
      </c>
      <c r="D11">
        <f t="shared" ref="D11" si="21">(D10-C10)/C10</f>
        <v>0.59887005649717506</v>
      </c>
      <c r="E11">
        <f t="shared" ref="E11" si="22">(E10-D10)/D10</f>
        <v>-0.15901060070671375</v>
      </c>
      <c r="F11">
        <f t="shared" ref="F11" si="23">(F10-E10)/E10</f>
        <v>0.11344537815126061</v>
      </c>
      <c r="G11">
        <f t="shared" ref="G11" si="24">(G10-F10)/F10</f>
        <v>0.24716981132075472</v>
      </c>
      <c r="H11">
        <f t="shared" ref="H11" si="25">(H10-G10)/G10</f>
        <v>3.0257186081694427E-2</v>
      </c>
      <c r="I11">
        <f t="shared" ref="I11" si="26">(I10-H10)/H10</f>
        <v>0.42584434654919223</v>
      </c>
      <c r="J11">
        <f t="shared" ref="J11" si="27">(J10-I10)/I10</f>
        <v>0.16992790937178159</v>
      </c>
      <c r="K11">
        <f t="shared" ref="K11" si="28">(K10-J10)/J10</f>
        <v>0.18838028169014104</v>
      </c>
      <c r="L11">
        <f t="shared" ref="L11" si="29">(L10-K10)/K10</f>
        <v>0.38222222222222219</v>
      </c>
      <c r="M11">
        <f t="shared" ref="M11" si="30">(M10-L10)/L10</f>
        <v>-0.28081457663451231</v>
      </c>
      <c r="N11">
        <f t="shared" ref="N11" si="31">(N10-M10)/M10</f>
        <v>0.26453055141579729</v>
      </c>
      <c r="O11">
        <f t="shared" ref="O11" si="32">(O10-N10)/N10</f>
        <v>0.37654684737772526</v>
      </c>
      <c r="P11">
        <f t="shared" ref="P11" si="33">(P10-O10)/O10</f>
        <v>5.1797945205479451E-2</v>
      </c>
      <c r="Q11">
        <f t="shared" ref="Q11" si="34">(Q10-P10)/P10</f>
        <v>-7.2853072853072784E-2</v>
      </c>
      <c r="R11">
        <f t="shared" ref="R11" si="35">(R10-Q10)/Q10</f>
        <v>-0.10272168568920105</v>
      </c>
      <c r="S11">
        <f t="shared" ref="S11" si="36">(S10-R10)/R10</f>
        <v>-0.51272015655577297</v>
      </c>
      <c r="T11">
        <f t="shared" ref="T11" si="37">(T10-S10)/S10</f>
        <v>-0.25200803212851408</v>
      </c>
      <c r="U11">
        <f t="shared" ref="U11" si="38">(U10-T10)/T10</f>
        <v>0.4979865771812082</v>
      </c>
      <c r="V11">
        <f t="shared" ref="V11" si="39">(V10-U10)/U10</f>
        <v>0.31093189964157703</v>
      </c>
    </row>
    <row r="12" spans="1:22" x14ac:dyDescent="0.25">
      <c r="A12" t="s">
        <v>43</v>
      </c>
      <c r="C12" s="2">
        <f>AVERAGE(Q11:U11)</f>
        <v>-8.8463274009070544E-2</v>
      </c>
    </row>
    <row r="13" spans="1:22" x14ac:dyDescent="0.25">
      <c r="A13" t="s">
        <v>44</v>
      </c>
      <c r="C13" s="2">
        <f>AVERAGE(M11:U11)</f>
        <v>-3.3617336312069903E-3</v>
      </c>
    </row>
    <row r="15" spans="1:22" x14ac:dyDescent="0.25">
      <c r="A15" t="s">
        <v>40</v>
      </c>
    </row>
    <row r="16" spans="1:22" x14ac:dyDescent="0.25">
      <c r="L16">
        <v>2008</v>
      </c>
      <c r="M16">
        <v>2009</v>
      </c>
      <c r="N16">
        <v>2010</v>
      </c>
      <c r="O16">
        <v>2011</v>
      </c>
      <c r="P16">
        <v>2012</v>
      </c>
      <c r="Q16">
        <v>2013</v>
      </c>
      <c r="R16">
        <v>2014</v>
      </c>
      <c r="S16">
        <v>2015</v>
      </c>
      <c r="T16">
        <v>2016</v>
      </c>
      <c r="U16">
        <v>2017</v>
      </c>
    </row>
    <row r="17" spans="1:22" x14ac:dyDescent="0.25">
      <c r="L17">
        <v>40.69</v>
      </c>
      <c r="M17">
        <v>43.33</v>
      </c>
      <c r="N17">
        <v>44.27</v>
      </c>
      <c r="O17">
        <v>46.24</v>
      </c>
      <c r="P17">
        <v>45.77</v>
      </c>
      <c r="Q17">
        <v>45.02</v>
      </c>
      <c r="R17">
        <v>45.67</v>
      </c>
      <c r="S17">
        <v>42.6</v>
      </c>
      <c r="T17">
        <v>40.64</v>
      </c>
      <c r="U17">
        <v>39.18</v>
      </c>
    </row>
    <row r="18" spans="1:22" x14ac:dyDescent="0.25">
      <c r="A18" t="s">
        <v>42</v>
      </c>
      <c r="M18">
        <f t="shared" ref="M18" si="40">(M17-L17)/L17</f>
        <v>6.4880806094863616E-2</v>
      </c>
      <c r="N18">
        <f t="shared" ref="N18" si="41">(N17-M17)/M17</f>
        <v>2.1693976459727784E-2</v>
      </c>
      <c r="O18">
        <f t="shared" ref="O18" si="42">(O17-N17)/N17</f>
        <v>4.4499661170092582E-2</v>
      </c>
      <c r="P18">
        <f t="shared" ref="P18" si="43">(P17-O17)/O17</f>
        <v>-1.0164359861591671E-2</v>
      </c>
      <c r="Q18">
        <f t="shared" ref="Q18" si="44">(Q17-P17)/P17</f>
        <v>-1.6386279222197944E-2</v>
      </c>
      <c r="R18">
        <f t="shared" ref="R18" si="45">(R17-Q17)/Q17</f>
        <v>1.4438027543314051E-2</v>
      </c>
      <c r="S18">
        <f t="shared" ref="S18" si="46">(S17-R17)/R17</f>
        <v>-6.7221370702868405E-2</v>
      </c>
      <c r="T18">
        <f t="shared" ref="T18" si="47">(T17-S17)/S17</f>
        <v>-4.600938967136152E-2</v>
      </c>
      <c r="U18">
        <f t="shared" ref="U18" si="48">(U17-T17)/T17</f>
        <v>-3.592519685039372E-2</v>
      </c>
    </row>
    <row r="19" spans="1:22" x14ac:dyDescent="0.25">
      <c r="A19" t="s">
        <v>43</v>
      </c>
      <c r="C19" s="2">
        <f>AVERAGE(Q18:U18)</f>
        <v>-3.0220841780701509E-2</v>
      </c>
    </row>
    <row r="20" spans="1:22" x14ac:dyDescent="0.25">
      <c r="A20" t="s">
        <v>44</v>
      </c>
      <c r="C20" s="2">
        <f>AVERAGE(M18:U18)</f>
        <v>-3.3549027822683572E-3</v>
      </c>
    </row>
    <row r="22" spans="1:22" x14ac:dyDescent="0.25">
      <c r="A22" t="s">
        <v>41</v>
      </c>
    </row>
    <row r="23" spans="1:22" x14ac:dyDescent="0.25">
      <c r="A23">
        <v>1997</v>
      </c>
      <c r="B23">
        <v>1998</v>
      </c>
      <c r="C23">
        <v>1999</v>
      </c>
      <c r="D23">
        <v>2000</v>
      </c>
      <c r="E23">
        <v>2001</v>
      </c>
      <c r="F23">
        <v>2002</v>
      </c>
      <c r="G23">
        <v>2003</v>
      </c>
      <c r="H23">
        <v>2004</v>
      </c>
      <c r="I23">
        <v>2005</v>
      </c>
      <c r="J23">
        <v>2006</v>
      </c>
      <c r="K23">
        <v>2007</v>
      </c>
      <c r="L23">
        <v>2008</v>
      </c>
      <c r="M23">
        <v>2009</v>
      </c>
      <c r="N23">
        <v>2010</v>
      </c>
      <c r="O23">
        <v>2011</v>
      </c>
      <c r="P23">
        <v>2012</v>
      </c>
      <c r="Q23">
        <v>2013</v>
      </c>
      <c r="R23">
        <v>2014</v>
      </c>
      <c r="S23">
        <v>2015</v>
      </c>
      <c r="T23">
        <v>2016</v>
      </c>
      <c r="U23">
        <v>2017</v>
      </c>
      <c r="V23">
        <v>2018</v>
      </c>
    </row>
    <row r="24" spans="1:22" x14ac:dyDescent="0.25">
      <c r="A24">
        <v>12.88</v>
      </c>
      <c r="B24">
        <v>12.14</v>
      </c>
      <c r="C24">
        <v>11.63</v>
      </c>
      <c r="D24">
        <v>11.04</v>
      </c>
      <c r="E24">
        <v>10.15</v>
      </c>
      <c r="F24">
        <v>10.36</v>
      </c>
      <c r="G24">
        <v>10.81</v>
      </c>
      <c r="H24">
        <v>12.61</v>
      </c>
      <c r="I24">
        <v>14.36</v>
      </c>
      <c r="J24">
        <v>18.61</v>
      </c>
      <c r="K24">
        <v>32.78</v>
      </c>
      <c r="L24">
        <v>45.88</v>
      </c>
      <c r="M24">
        <v>45.86</v>
      </c>
      <c r="N24">
        <v>49.29</v>
      </c>
      <c r="O24">
        <v>55.64</v>
      </c>
      <c r="P24">
        <v>54.99</v>
      </c>
      <c r="Q24">
        <v>51.99</v>
      </c>
      <c r="R24">
        <v>46.16</v>
      </c>
      <c r="S24">
        <v>44.13</v>
      </c>
      <c r="T24">
        <v>42.43</v>
      </c>
      <c r="U24">
        <v>38.799999999999997</v>
      </c>
      <c r="V24">
        <v>38.81</v>
      </c>
    </row>
    <row r="25" spans="1:22" x14ac:dyDescent="0.25">
      <c r="A25" t="s">
        <v>42</v>
      </c>
      <c r="B25">
        <f>(B24-A24)/A24</f>
        <v>-5.7453416149068334E-2</v>
      </c>
      <c r="C25">
        <f t="shared" ref="C25:V25" si="49">(C24-B24)/B24</f>
        <v>-4.2009884678747923E-2</v>
      </c>
      <c r="D25">
        <f t="shared" si="49"/>
        <v>-5.0730868443680271E-2</v>
      </c>
      <c r="E25">
        <f t="shared" si="49"/>
        <v>-8.0615942028985407E-2</v>
      </c>
      <c r="F25">
        <f t="shared" si="49"/>
        <v>2.0689655172413703E-2</v>
      </c>
      <c r="G25">
        <f t="shared" si="49"/>
        <v>4.3436293436293544E-2</v>
      </c>
      <c r="H25">
        <f t="shared" si="49"/>
        <v>0.16651248843663263</v>
      </c>
      <c r="I25">
        <f t="shared" si="49"/>
        <v>0.13877874702616971</v>
      </c>
      <c r="J25">
        <f t="shared" si="49"/>
        <v>0.29596100278551535</v>
      </c>
      <c r="K25">
        <f t="shared" si="49"/>
        <v>0.7614185921547556</v>
      </c>
      <c r="L25">
        <f t="shared" si="49"/>
        <v>0.39963392312385604</v>
      </c>
      <c r="M25">
        <f t="shared" si="49"/>
        <v>-4.3591979075856854E-4</v>
      </c>
      <c r="N25">
        <f t="shared" si="49"/>
        <v>7.4792847797645001E-2</v>
      </c>
      <c r="O25">
        <f t="shared" si="49"/>
        <v>0.12882937715560969</v>
      </c>
      <c r="P25">
        <f t="shared" si="49"/>
        <v>-1.1682242990654179E-2</v>
      </c>
      <c r="Q25">
        <f t="shared" si="49"/>
        <v>-5.4555373704309872E-2</v>
      </c>
      <c r="R25">
        <f t="shared" si="49"/>
        <v>-0.11213694941334883</v>
      </c>
      <c r="S25">
        <f t="shared" si="49"/>
        <v>-4.3977469670710444E-2</v>
      </c>
      <c r="T25">
        <f t="shared" si="49"/>
        <v>-3.8522547020167747E-2</v>
      </c>
      <c r="U25">
        <f t="shared" si="49"/>
        <v>-8.5552674994107999E-2</v>
      </c>
      <c r="V25">
        <f t="shared" si="49"/>
        <v>2.577319587630185E-4</v>
      </c>
    </row>
    <row r="26" spans="1:22" x14ac:dyDescent="0.25">
      <c r="A26" t="s">
        <v>43</v>
      </c>
      <c r="C26" s="2">
        <f>AVERAGE(Q25:U25)</f>
        <v>-6.6949002960528983E-2</v>
      </c>
    </row>
    <row r="27" spans="1:22" x14ac:dyDescent="0.25">
      <c r="A27" t="s">
        <v>44</v>
      </c>
      <c r="C27" s="2">
        <f>AVERAGE(M25:U25)</f>
        <v>-1.591566140342255E-2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Actual</vt:lpstr>
      <vt:lpstr>Adjusted to Inflation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Pham</dc:creator>
  <cp:lastModifiedBy>An Pham</cp:lastModifiedBy>
  <dcterms:created xsi:type="dcterms:W3CDTF">2019-06-07T01:49:05Z</dcterms:created>
  <dcterms:modified xsi:type="dcterms:W3CDTF">2020-05-26T07:02:59Z</dcterms:modified>
</cp:coreProperties>
</file>