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date1904="1" showInkAnnotation="0" autoCompressPictures="0"/>
  <bookViews>
    <workbookView xWindow="0" yWindow="0" windowWidth="25600" windowHeight="15480" tabRatio="500"/>
  </bookViews>
  <sheets>
    <sheet name="AA.da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U6" i="1" l="1"/>
  <c r="CX6" i="1"/>
  <c r="CW51" i="1"/>
  <c r="CY6" i="1"/>
  <c r="CW50" i="1"/>
  <c r="CW52" i="1"/>
  <c r="CW55" i="1"/>
  <c r="DA2" i="1"/>
  <c r="DB2" i="1"/>
  <c r="DC2" i="1"/>
  <c r="DA4" i="1"/>
  <c r="DB4" i="1"/>
  <c r="DC4" i="1"/>
  <c r="DA6" i="1"/>
  <c r="DB6" i="1"/>
  <c r="DC6" i="1"/>
  <c r="DA8" i="1"/>
  <c r="DB8" i="1"/>
  <c r="DC8" i="1"/>
  <c r="DA10" i="1"/>
  <c r="DB10" i="1"/>
  <c r="DC10" i="1"/>
  <c r="DA12" i="1"/>
  <c r="DB12" i="1"/>
  <c r="DC12" i="1"/>
  <c r="DA14" i="1"/>
  <c r="DB14" i="1"/>
  <c r="DC14" i="1"/>
  <c r="DA16" i="1"/>
  <c r="DB16" i="1"/>
  <c r="DC16" i="1"/>
  <c r="DA18" i="1"/>
  <c r="DB18" i="1"/>
  <c r="DC18" i="1"/>
  <c r="DA20" i="1"/>
  <c r="DB20" i="1"/>
  <c r="DC20" i="1"/>
  <c r="DA22" i="1"/>
  <c r="DB22" i="1"/>
  <c r="DC22" i="1"/>
  <c r="DA24" i="1"/>
  <c r="DB24" i="1"/>
  <c r="DC24" i="1"/>
  <c r="DA26" i="1"/>
  <c r="DB26" i="1"/>
  <c r="DC26" i="1"/>
  <c r="DA28" i="1"/>
  <c r="DB28" i="1"/>
  <c r="DC28" i="1"/>
  <c r="DA30" i="1"/>
  <c r="DB30" i="1"/>
  <c r="DC30" i="1"/>
  <c r="DA32" i="1"/>
  <c r="DB32" i="1"/>
  <c r="DC32" i="1"/>
  <c r="DA34" i="1"/>
  <c r="DB34" i="1"/>
  <c r="DC34" i="1"/>
  <c r="DA36" i="1"/>
  <c r="DB36" i="1"/>
  <c r="DC36" i="1"/>
  <c r="DA38" i="1"/>
  <c r="DB38" i="1"/>
  <c r="DC38" i="1"/>
  <c r="DA40" i="1"/>
  <c r="DB40" i="1"/>
  <c r="DC40" i="1"/>
  <c r="DA42" i="1"/>
  <c r="DB42" i="1"/>
  <c r="DC42" i="1"/>
  <c r="DA44" i="1"/>
  <c r="DB44" i="1"/>
  <c r="DC44" i="1"/>
  <c r="DA46" i="1"/>
  <c r="DB46" i="1"/>
  <c r="DC46" i="1"/>
  <c r="CW56" i="1"/>
  <c r="CW57" i="1"/>
  <c r="CW58" i="1"/>
  <c r="CW59" i="1"/>
  <c r="CW62" i="1"/>
  <c r="CW61" i="1"/>
  <c r="CW60" i="1"/>
  <c r="CW54" i="1"/>
  <c r="CW48" i="1"/>
  <c r="CZ46" i="1"/>
  <c r="CZ44" i="1"/>
  <c r="CZ42" i="1"/>
  <c r="CZ40" i="1"/>
  <c r="CZ38" i="1"/>
  <c r="CZ36" i="1"/>
  <c r="CZ34" i="1"/>
  <c r="CZ32" i="1"/>
  <c r="CZ30" i="1"/>
  <c r="CZ28" i="1"/>
  <c r="CZ26" i="1"/>
  <c r="CZ24" i="1"/>
  <c r="CZ22" i="1"/>
  <c r="CZ20" i="1"/>
  <c r="CZ18" i="1"/>
  <c r="CZ16" i="1"/>
  <c r="CZ14" i="1"/>
  <c r="CZ12" i="1"/>
  <c r="CZ10" i="1"/>
  <c r="CZ8" i="1"/>
  <c r="CZ6" i="1"/>
  <c r="CZ4" i="1"/>
  <c r="CZ2" i="1"/>
  <c r="CW49" i="1"/>
  <c r="CY46" i="1"/>
  <c r="CY44" i="1"/>
  <c r="CY42" i="1"/>
  <c r="CY40" i="1"/>
  <c r="CY38" i="1"/>
  <c r="CY36" i="1"/>
  <c r="CY34" i="1"/>
  <c r="CY32" i="1"/>
  <c r="CY30" i="1"/>
  <c r="CY28" i="1"/>
  <c r="CY26" i="1"/>
  <c r="CY24" i="1"/>
  <c r="CY22" i="1"/>
  <c r="CY20" i="1"/>
  <c r="CY18" i="1"/>
  <c r="CY16" i="1"/>
  <c r="CY14" i="1"/>
  <c r="CY12" i="1"/>
  <c r="CY10" i="1"/>
  <c r="CY8" i="1"/>
  <c r="CY4" i="1"/>
  <c r="CY2" i="1"/>
  <c r="CX46" i="1"/>
  <c r="CX44" i="1"/>
  <c r="CX42" i="1"/>
  <c r="CX40" i="1"/>
  <c r="CX38" i="1"/>
  <c r="CX36" i="1"/>
  <c r="CX34" i="1"/>
  <c r="CX32" i="1"/>
  <c r="CX30" i="1"/>
  <c r="CX28" i="1"/>
  <c r="CX26" i="1"/>
  <c r="CX24" i="1"/>
  <c r="CX22" i="1"/>
  <c r="CX20" i="1"/>
  <c r="CX18" i="1"/>
  <c r="CX16" i="1"/>
  <c r="CX14" i="1"/>
  <c r="CX12" i="1"/>
  <c r="CX10" i="1"/>
  <c r="CU8" i="1"/>
  <c r="CX8" i="1"/>
  <c r="CX4" i="1"/>
  <c r="CX2" i="1"/>
  <c r="CW46" i="1"/>
  <c r="CW44" i="1"/>
  <c r="CW42" i="1"/>
  <c r="CW40" i="1"/>
  <c r="CW38" i="1"/>
  <c r="CW36" i="1"/>
  <c r="CW34" i="1"/>
  <c r="CW32" i="1"/>
  <c r="CW30" i="1"/>
  <c r="CW28" i="1"/>
  <c r="CW26" i="1"/>
  <c r="CW24" i="1"/>
  <c r="CW22" i="1"/>
  <c r="CW20" i="1"/>
  <c r="CW18" i="1"/>
  <c r="CW16" i="1"/>
  <c r="CW14" i="1"/>
  <c r="CW12" i="1"/>
  <c r="CW10" i="1"/>
  <c r="CW8" i="1"/>
  <c r="CW6" i="1"/>
  <c r="CW4" i="1"/>
  <c r="CW2" i="1"/>
  <c r="CV46" i="1"/>
  <c r="CV44" i="1"/>
  <c r="CV42" i="1"/>
  <c r="CV40" i="1"/>
  <c r="CV38" i="1"/>
  <c r="CV36" i="1"/>
  <c r="CV34" i="1"/>
  <c r="CV32" i="1"/>
  <c r="CV30" i="1"/>
  <c r="CV28" i="1"/>
  <c r="CV26" i="1"/>
  <c r="CV24" i="1"/>
  <c r="CV22" i="1"/>
  <c r="CV20" i="1"/>
  <c r="CV18" i="1"/>
  <c r="CU46" i="1"/>
  <c r="CU44" i="1"/>
  <c r="CU42" i="1"/>
  <c r="CU40" i="1"/>
  <c r="CU38" i="1"/>
  <c r="CU36" i="1"/>
  <c r="CU34" i="1"/>
  <c r="CU32" i="1"/>
  <c r="CU30" i="1"/>
  <c r="CU28" i="1"/>
  <c r="CU26" i="1"/>
  <c r="CU24" i="1"/>
  <c r="CU22" i="1"/>
  <c r="CU20" i="1"/>
  <c r="CU18" i="1"/>
  <c r="CV16" i="1"/>
  <c r="CV12" i="1"/>
  <c r="CU12" i="1"/>
  <c r="CU16" i="1"/>
  <c r="CU14" i="1"/>
  <c r="CU10" i="1"/>
  <c r="CV14" i="1"/>
  <c r="CV10" i="1"/>
  <c r="CV8" i="1"/>
  <c r="CV6" i="1"/>
  <c r="CU2" i="1"/>
  <c r="CV4" i="1"/>
  <c r="CU4" i="1"/>
  <c r="CV2" i="1"/>
</calcChain>
</file>

<file path=xl/sharedStrings.xml><?xml version="1.0" encoding="utf-8"?>
<sst xmlns="http://schemas.openxmlformats.org/spreadsheetml/2006/main" count="2601" uniqueCount="180">
  <si>
    <t>Author</t>
  </si>
  <si>
    <t>Source</t>
  </si>
  <si>
    <t>Inhibitor</t>
  </si>
  <si>
    <t>Name</t>
  </si>
  <si>
    <t>ratetot</t>
  </si>
  <si>
    <t>ratetot.source</t>
  </si>
  <si>
    <t>ratefall</t>
  </si>
  <si>
    <t>ratepreplantspring</t>
  </si>
  <si>
    <t>rateatplantoremerg</t>
  </si>
  <si>
    <t>ratesidedresspostemerg</t>
  </si>
  <si>
    <t>ratesplit2</t>
  </si>
  <si>
    <t>ratesplit3</t>
  </si>
  <si>
    <t>apptime</t>
  </si>
  <si>
    <t>split</t>
  </si>
  <si>
    <t>dateN</t>
  </si>
  <si>
    <t>datesplit</t>
  </si>
  <si>
    <t>datesplit2</t>
  </si>
  <si>
    <t>fallorspring</t>
  </si>
  <si>
    <t>place</t>
  </si>
  <si>
    <t>place2</t>
  </si>
  <si>
    <t>slope</t>
  </si>
  <si>
    <t>dateplant</t>
  </si>
  <si>
    <t>dateharvest</t>
  </si>
  <si>
    <t>state</t>
  </si>
  <si>
    <t>country</t>
  </si>
  <si>
    <t>county</t>
  </si>
  <si>
    <t>LRR</t>
  </si>
  <si>
    <t>MLRA</t>
  </si>
  <si>
    <t>lat</t>
  </si>
  <si>
    <t>lon</t>
  </si>
  <si>
    <t>rot</t>
  </si>
  <si>
    <t>till</t>
  </si>
  <si>
    <t>MAP.worldclim..mm.</t>
  </si>
  <si>
    <t>MAT</t>
  </si>
  <si>
    <t>sseries</t>
  </si>
  <si>
    <t>sclass</t>
  </si>
  <si>
    <t>sorder</t>
  </si>
  <si>
    <t>stext</t>
  </si>
  <si>
    <t>stextgrp</t>
  </si>
  <si>
    <t>sand</t>
  </si>
  <si>
    <t>clay</t>
  </si>
  <si>
    <t>pH</t>
  </si>
  <si>
    <t>pHmeth</t>
  </si>
  <si>
    <t>SOM</t>
  </si>
  <si>
    <t>SOC</t>
  </si>
  <si>
    <t>bulkdensity</t>
  </si>
  <si>
    <t>WFPS</t>
  </si>
  <si>
    <t>tempmax</t>
  </si>
  <si>
    <t>tempmin</t>
  </si>
  <si>
    <t>precipann</t>
  </si>
  <si>
    <t>preciprep</t>
  </si>
  <si>
    <t>precipest</t>
  </si>
  <si>
    <t>irrig</t>
  </si>
  <si>
    <t>irrigapp</t>
  </si>
  <si>
    <t>drainage</t>
  </si>
  <si>
    <t>n2o.days</t>
  </si>
  <si>
    <t>n2o</t>
  </si>
  <si>
    <t>n2o.source</t>
  </si>
  <si>
    <t>n2o.n</t>
  </si>
  <si>
    <t>n2o.sd</t>
  </si>
  <si>
    <t>n2o.sd.source</t>
  </si>
  <si>
    <t>n2o.se</t>
  </si>
  <si>
    <t>n2o.se.source</t>
  </si>
  <si>
    <t>n2o.per</t>
  </si>
  <si>
    <t>n2o.yldsc</t>
  </si>
  <si>
    <t>n2o.yldsc.source</t>
  </si>
  <si>
    <t>n2o.yldsc.se</t>
  </si>
  <si>
    <t>n2o.yldsc.se..source</t>
  </si>
  <si>
    <t>yld</t>
  </si>
  <si>
    <t>yield.source</t>
  </si>
  <si>
    <t>yld.n</t>
  </si>
  <si>
    <t>yld.sd</t>
  </si>
  <si>
    <t>yld.sd.source</t>
  </si>
  <si>
    <t>yld.se</t>
  </si>
  <si>
    <t>yld.se.source</t>
  </si>
  <si>
    <t>NUE</t>
  </si>
  <si>
    <t>plotsize.m2</t>
  </si>
  <si>
    <t>leach</t>
  </si>
  <si>
    <t>leach.source</t>
  </si>
  <si>
    <t>leach.n</t>
  </si>
  <si>
    <t>leach.sd</t>
  </si>
  <si>
    <t>leach.sd.source</t>
  </si>
  <si>
    <t>leach.se</t>
  </si>
  <si>
    <t>leach.se.source</t>
  </si>
  <si>
    <t>leach.yldsc</t>
  </si>
  <si>
    <t>leach.yldsc.se</t>
  </si>
  <si>
    <t>reps</t>
  </si>
  <si>
    <t>X</t>
  </si>
  <si>
    <t>X.1</t>
  </si>
  <si>
    <t>X.2</t>
  </si>
  <si>
    <t>X.3</t>
  </si>
  <si>
    <t>X.4</t>
  </si>
  <si>
    <t>X.5</t>
  </si>
  <si>
    <t>X.6</t>
  </si>
  <si>
    <t>X.7</t>
  </si>
  <si>
    <t>X.8</t>
  </si>
  <si>
    <t>X.9</t>
  </si>
  <si>
    <t>ParkinHatfield 10</t>
  </si>
  <si>
    <t>AA</t>
  </si>
  <si>
    <t>none</t>
  </si>
  <si>
    <t>paper</t>
  </si>
  <si>
    <t>fall</t>
  </si>
  <si>
    <t>single</t>
  </si>
  <si>
    <t>subsurface band</t>
  </si>
  <si>
    <t>Iowa</t>
  </si>
  <si>
    <t>USA</t>
  </si>
  <si>
    <t>Boone</t>
  </si>
  <si>
    <t>M</t>
  </si>
  <si>
    <t>CS</t>
  </si>
  <si>
    <t>tilled</t>
  </si>
  <si>
    <t>Canisteo fine loam</t>
  </si>
  <si>
    <t>mixed, superactive, calcareous, mesic Typic Endoaquolls</t>
  </si>
  <si>
    <t>Mollisol</t>
  </si>
  <si>
    <t>silty clay loam</t>
  </si>
  <si>
    <t>medium</t>
  </si>
  <si>
    <t>water</t>
  </si>
  <si>
    <t>.</t>
  </si>
  <si>
    <t>rainfed</t>
  </si>
  <si>
    <t>calc. from sd</t>
  </si>
  <si>
    <t>season</t>
  </si>
  <si>
    <t>calc.</t>
  </si>
  <si>
    <t>paper/conv. from oven dry wt.</t>
  </si>
  <si>
    <t>N/A</t>
  </si>
  <si>
    <t>NA</t>
  </si>
  <si>
    <t>nitrapyrin</t>
  </si>
  <si>
    <t>AA+N-Serve</t>
  </si>
  <si>
    <t>Randall 05</t>
  </si>
  <si>
    <t>conv. from lbs/acre</t>
  </si>
  <si>
    <t>Minnesota</t>
  </si>
  <si>
    <t>Waseca</t>
  </si>
  <si>
    <t>Webster clay loam</t>
  </si>
  <si>
    <t>glacial till, fine-loamy, mixed, superactive, mesic Typic Endoaquolls</t>
  </si>
  <si>
    <t>clay loam</t>
  </si>
  <si>
    <t>fine</t>
  </si>
  <si>
    <t>report</t>
  </si>
  <si>
    <t>author</t>
  </si>
  <si>
    <t>calc from sd</t>
  </si>
  <si>
    <t>at planting</t>
  </si>
  <si>
    <t>spring</t>
  </si>
  <si>
    <t>Randall 06 Esp</t>
  </si>
  <si>
    <t>preplant</t>
  </si>
  <si>
    <t>Randall 06 fsp</t>
  </si>
  <si>
    <t>Randall 07 Esp</t>
  </si>
  <si>
    <t>Randall 07 fsp</t>
  </si>
  <si>
    <t>Nicollet clay loam</t>
  </si>
  <si>
    <t>glacial till Fine-loamy, mixed, superactive, mesic Aquic Hapludolls</t>
  </si>
  <si>
    <t>Randall 08 Esp</t>
  </si>
  <si>
    <t>Randall 08 fsp</t>
  </si>
  <si>
    <t>Randall 09 Esp</t>
  </si>
  <si>
    <t>Randall 09 fsp</t>
  </si>
  <si>
    <t>Randall 10 Esp</t>
  </si>
  <si>
    <t>Randall 10 fsp</t>
  </si>
  <si>
    <t>Randall 11 Esp</t>
  </si>
  <si>
    <t>Randall 11 fsp</t>
  </si>
  <si>
    <t>Randall 12 Esp</t>
  </si>
  <si>
    <t>Randall 12 fsp</t>
  </si>
  <si>
    <t>yld.diff</t>
  </si>
  <si>
    <t>diff.sd</t>
  </si>
  <si>
    <t>Wi</t>
  </si>
  <si>
    <t>WiYi2</t>
  </si>
  <si>
    <t>WiYi</t>
  </si>
  <si>
    <t>SumWi</t>
  </si>
  <si>
    <t>SumWiYi</t>
  </si>
  <si>
    <t>SumWiYi2</t>
  </si>
  <si>
    <t>Q</t>
  </si>
  <si>
    <t>Wi2</t>
  </si>
  <si>
    <t>k</t>
  </si>
  <si>
    <t>C</t>
  </si>
  <si>
    <t>SumWi2</t>
  </si>
  <si>
    <t>T2</t>
  </si>
  <si>
    <t>Var*</t>
  </si>
  <si>
    <t>Wi*</t>
  </si>
  <si>
    <t>M*</t>
  </si>
  <si>
    <t>SumWi*Yi</t>
  </si>
  <si>
    <t>Wi*Yi</t>
  </si>
  <si>
    <t>SumWi*</t>
  </si>
  <si>
    <t>VarM*</t>
  </si>
  <si>
    <t>95%Low</t>
  </si>
  <si>
    <t>95%High</t>
  </si>
  <si>
    <t>Z*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</si>
</sst>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62"/>
  <sheetViews>
    <sheetView tabSelected="1" topLeftCell="I1" workbookViewId="0">
      <selection activeCell="CU6" sqref="CU6"/>
    </sheetView>
  </sheetViews>
  <sheetFormatPr baseColWidth="10" defaultRowHeight="15" x14ac:dyDescent="0"/>
  <cols>
    <col min="1" max="1" width="0" hidden="1" customWidth="1"/>
    <col min="2" max="2" width="15.33203125" bestFit="1" customWidth="1"/>
    <col min="3" max="3" width="0" hidden="1" customWidth="1"/>
    <col min="5" max="5" width="0" hidden="1" customWidth="1"/>
    <col min="7" max="7" width="17" hidden="1" customWidth="1"/>
    <col min="10" max="13" width="0" hidden="1" customWidth="1"/>
    <col min="15" max="18" width="0" hidden="1" customWidth="1"/>
    <col min="20" max="31" width="0" hidden="1" customWidth="1"/>
    <col min="33" max="69" width="0" hidden="1" customWidth="1"/>
    <col min="71" max="71" width="0" hidden="1" customWidth="1"/>
    <col min="74" max="98" width="0" hidden="1" customWidth="1"/>
  </cols>
  <sheetData>
    <row r="1" spans="1:10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156</v>
      </c>
      <c r="CV1" t="s">
        <v>157</v>
      </c>
      <c r="CW1" t="s">
        <v>158</v>
      </c>
      <c r="CX1" t="s">
        <v>159</v>
      </c>
      <c r="CY1" t="s">
        <v>160</v>
      </c>
      <c r="CZ1" t="s">
        <v>165</v>
      </c>
      <c r="DA1" t="s">
        <v>170</v>
      </c>
      <c r="DB1" t="s">
        <v>171</v>
      </c>
      <c r="DC1" t="s">
        <v>174</v>
      </c>
    </row>
    <row r="2" spans="1:107">
      <c r="A2">
        <v>853</v>
      </c>
      <c r="B2" t="s">
        <v>97</v>
      </c>
      <c r="C2" t="s">
        <v>98</v>
      </c>
      <c r="D2" t="s">
        <v>99</v>
      </c>
      <c r="E2" t="s">
        <v>98</v>
      </c>
      <c r="F2">
        <v>125</v>
      </c>
      <c r="G2" t="s">
        <v>100</v>
      </c>
      <c r="H2">
        <v>125</v>
      </c>
      <c r="I2">
        <v>0</v>
      </c>
      <c r="J2">
        <v>0</v>
      </c>
      <c r="K2">
        <v>0</v>
      </c>
      <c r="L2">
        <v>0</v>
      </c>
      <c r="M2">
        <v>0</v>
      </c>
      <c r="N2" t="s">
        <v>101</v>
      </c>
      <c r="O2" t="s">
        <v>102</v>
      </c>
      <c r="P2" s="1">
        <v>37208</v>
      </c>
      <c r="Q2" s="1">
        <v>39082</v>
      </c>
      <c r="R2" s="1">
        <v>39082</v>
      </c>
      <c r="S2" t="s">
        <v>101</v>
      </c>
      <c r="T2" t="s">
        <v>103</v>
      </c>
      <c r="U2" t="s">
        <v>99</v>
      </c>
      <c r="V2" t="s">
        <v>99</v>
      </c>
      <c r="W2" s="1">
        <v>37380</v>
      </c>
      <c r="X2" s="1">
        <v>37560</v>
      </c>
      <c r="Y2" t="s">
        <v>104</v>
      </c>
      <c r="Z2" t="s">
        <v>105</v>
      </c>
      <c r="AA2" t="s">
        <v>106</v>
      </c>
      <c r="AB2" t="s">
        <v>107</v>
      </c>
      <c r="AC2">
        <v>103</v>
      </c>
      <c r="AD2">
        <v>42.04</v>
      </c>
      <c r="AE2">
        <v>-93.71</v>
      </c>
      <c r="AF2" t="s">
        <v>108</v>
      </c>
      <c r="AG2" t="s">
        <v>109</v>
      </c>
      <c r="AH2">
        <v>841</v>
      </c>
      <c r="AI2">
        <v>8.8000000000000007</v>
      </c>
      <c r="AJ2" t="s">
        <v>110</v>
      </c>
      <c r="AK2" t="s">
        <v>111</v>
      </c>
      <c r="AL2" t="s">
        <v>112</v>
      </c>
      <c r="AM2" t="s">
        <v>113</v>
      </c>
      <c r="AN2" t="s">
        <v>114</v>
      </c>
      <c r="AO2">
        <v>42</v>
      </c>
      <c r="AP2">
        <v>20</v>
      </c>
      <c r="AQ2">
        <v>6.9</v>
      </c>
      <c r="AR2" t="s">
        <v>115</v>
      </c>
      <c r="AS2">
        <v>4.33</v>
      </c>
      <c r="AT2">
        <v>2.5099999999999998</v>
      </c>
      <c r="AU2">
        <v>1.1499999999999999</v>
      </c>
      <c r="AV2" t="s">
        <v>116</v>
      </c>
      <c r="AW2">
        <v>35</v>
      </c>
      <c r="AX2">
        <v>-8.5</v>
      </c>
      <c r="AY2">
        <v>964</v>
      </c>
      <c r="AZ2" t="s">
        <v>116</v>
      </c>
      <c r="BA2">
        <v>707</v>
      </c>
      <c r="BB2" t="s">
        <v>117</v>
      </c>
      <c r="BC2">
        <v>0</v>
      </c>
      <c r="BE2">
        <v>174</v>
      </c>
      <c r="BF2">
        <v>4.71</v>
      </c>
      <c r="BG2" t="s">
        <v>100</v>
      </c>
      <c r="BH2">
        <v>6</v>
      </c>
      <c r="BI2">
        <v>1.67</v>
      </c>
      <c r="BJ2" t="s">
        <v>100</v>
      </c>
      <c r="BK2">
        <v>0.68200000000000005</v>
      </c>
      <c r="BL2" t="s">
        <v>118</v>
      </c>
      <c r="BM2" t="s">
        <v>119</v>
      </c>
      <c r="BN2">
        <v>441.327</v>
      </c>
      <c r="BO2" t="s">
        <v>120</v>
      </c>
      <c r="BP2" t="s">
        <v>116</v>
      </c>
      <c r="BQ2" t="s">
        <v>116</v>
      </c>
      <c r="BR2">
        <v>12.63</v>
      </c>
      <c r="BS2" t="s">
        <v>121</v>
      </c>
      <c r="BT2">
        <v>6</v>
      </c>
      <c r="BU2">
        <v>0.76</v>
      </c>
      <c r="BV2" t="s">
        <v>100</v>
      </c>
      <c r="BW2">
        <v>0.31</v>
      </c>
      <c r="BX2" t="s">
        <v>118</v>
      </c>
      <c r="BY2" t="s">
        <v>116</v>
      </c>
      <c r="BZ2">
        <v>116</v>
      </c>
      <c r="CA2" t="s">
        <v>122</v>
      </c>
      <c r="CC2" t="s">
        <v>122</v>
      </c>
      <c r="CD2" t="s">
        <v>122</v>
      </c>
      <c r="CF2" t="s">
        <v>122</v>
      </c>
      <c r="CH2" t="s">
        <v>122</v>
      </c>
      <c r="CI2" t="s">
        <v>122</v>
      </c>
      <c r="CJ2">
        <v>6</v>
      </c>
      <c r="CK2" t="s">
        <v>123</v>
      </c>
      <c r="CL2" t="s">
        <v>123</v>
      </c>
      <c r="CM2" t="s">
        <v>123</v>
      </c>
      <c r="CN2" t="s">
        <v>123</v>
      </c>
      <c r="CO2" t="s">
        <v>123</v>
      </c>
      <c r="CP2" t="s">
        <v>123</v>
      </c>
      <c r="CQ2" t="s">
        <v>123</v>
      </c>
      <c r="CR2" t="s">
        <v>123</v>
      </c>
      <c r="CS2" t="s">
        <v>123</v>
      </c>
      <c r="CT2" t="s">
        <v>123</v>
      </c>
      <c r="CU2">
        <f>BR3-BR2</f>
        <v>1.2999999999999989</v>
      </c>
      <c r="CV2">
        <f>(BU2^2/BT2)+(BU3^2/BT3)</f>
        <v>0.18028333333333335</v>
      </c>
      <c r="CW2">
        <f>1/(CV2^2)</f>
        <v>30.76726140153302</v>
      </c>
      <c r="CX2">
        <f>CW2*(CU2^2)</f>
        <v>51.996671768590723</v>
      </c>
      <c r="CY2">
        <f>CW2*CU2</f>
        <v>39.997439821992891</v>
      </c>
      <c r="CZ2">
        <f>CW2^2</f>
        <v>946.62437415026363</v>
      </c>
      <c r="DA2">
        <f>(CV2^2)+$CW$55</f>
        <v>0.10069275368854141</v>
      </c>
      <c r="DB2">
        <f>1/DA2</f>
        <v>9.9312012371134255</v>
      </c>
      <c r="DC2">
        <f>DB2*CU2</f>
        <v>12.910561608247443</v>
      </c>
    </row>
    <row r="3" spans="1:107">
      <c r="A3">
        <v>854</v>
      </c>
      <c r="B3" t="s">
        <v>97</v>
      </c>
      <c r="C3" t="s">
        <v>98</v>
      </c>
      <c r="D3" t="s">
        <v>124</v>
      </c>
      <c r="E3" t="s">
        <v>125</v>
      </c>
      <c r="F3">
        <v>125</v>
      </c>
      <c r="G3" t="s">
        <v>100</v>
      </c>
      <c r="H3">
        <v>125</v>
      </c>
      <c r="I3">
        <v>0</v>
      </c>
      <c r="J3">
        <v>0</v>
      </c>
      <c r="K3">
        <v>0</v>
      </c>
      <c r="L3">
        <v>0</v>
      </c>
      <c r="M3">
        <v>0</v>
      </c>
      <c r="N3" t="s">
        <v>101</v>
      </c>
      <c r="O3" t="s">
        <v>102</v>
      </c>
      <c r="P3" s="1">
        <v>37208</v>
      </c>
      <c r="Q3" s="1">
        <v>39082</v>
      </c>
      <c r="R3" s="1">
        <v>39082</v>
      </c>
      <c r="S3" t="s">
        <v>101</v>
      </c>
      <c r="T3" t="s">
        <v>103</v>
      </c>
      <c r="U3" t="s">
        <v>99</v>
      </c>
      <c r="V3" t="s">
        <v>99</v>
      </c>
      <c r="W3" s="1">
        <v>37380</v>
      </c>
      <c r="X3" s="1">
        <v>37560</v>
      </c>
      <c r="Y3" t="s">
        <v>104</v>
      </c>
      <c r="Z3" t="s">
        <v>105</v>
      </c>
      <c r="AA3" t="s">
        <v>106</v>
      </c>
      <c r="AB3" t="s">
        <v>107</v>
      </c>
      <c r="AC3">
        <v>103</v>
      </c>
      <c r="AD3">
        <v>42.04</v>
      </c>
      <c r="AE3">
        <v>-93.71</v>
      </c>
      <c r="AF3" t="s">
        <v>108</v>
      </c>
      <c r="AG3" t="s">
        <v>109</v>
      </c>
      <c r="AH3">
        <v>841</v>
      </c>
      <c r="AI3">
        <v>8.8000000000000007</v>
      </c>
      <c r="AJ3" t="s">
        <v>110</v>
      </c>
      <c r="AK3" t="s">
        <v>111</v>
      </c>
      <c r="AL3" t="s">
        <v>112</v>
      </c>
      <c r="AM3" t="s">
        <v>113</v>
      </c>
      <c r="AN3" t="s">
        <v>114</v>
      </c>
      <c r="AO3">
        <v>42</v>
      </c>
      <c r="AP3">
        <v>20</v>
      </c>
      <c r="AQ3">
        <v>6.9</v>
      </c>
      <c r="AR3" t="s">
        <v>115</v>
      </c>
      <c r="AS3">
        <v>4.33</v>
      </c>
      <c r="AT3">
        <v>2.5099999999999998</v>
      </c>
      <c r="AU3">
        <v>1.1499999999999999</v>
      </c>
      <c r="AV3" t="s">
        <v>116</v>
      </c>
      <c r="AW3">
        <v>35</v>
      </c>
      <c r="AX3">
        <v>-8.5</v>
      </c>
      <c r="AY3">
        <v>964</v>
      </c>
      <c r="AZ3" t="s">
        <v>116</v>
      </c>
      <c r="BA3">
        <v>707</v>
      </c>
      <c r="BB3" t="s">
        <v>117</v>
      </c>
      <c r="BC3">
        <v>0</v>
      </c>
      <c r="BE3">
        <v>174</v>
      </c>
      <c r="BF3">
        <v>6.4</v>
      </c>
      <c r="BG3" t="s">
        <v>100</v>
      </c>
      <c r="BH3">
        <v>6</v>
      </c>
      <c r="BI3">
        <v>1.81</v>
      </c>
      <c r="BJ3" t="s">
        <v>100</v>
      </c>
      <c r="BK3">
        <v>0.73899999999999999</v>
      </c>
      <c r="BL3" t="s">
        <v>118</v>
      </c>
      <c r="BM3" t="s">
        <v>119</v>
      </c>
      <c r="BN3">
        <v>543.71600000000001</v>
      </c>
      <c r="BO3" t="s">
        <v>120</v>
      </c>
      <c r="BP3" t="s">
        <v>116</v>
      </c>
      <c r="BQ3" t="s">
        <v>116</v>
      </c>
      <c r="BR3">
        <v>13.93</v>
      </c>
      <c r="BS3" t="s">
        <v>121</v>
      </c>
      <c r="BT3">
        <v>6</v>
      </c>
      <c r="BU3">
        <v>0.71</v>
      </c>
      <c r="BV3" t="s">
        <v>100</v>
      </c>
      <c r="BW3">
        <v>0.28999999999999998</v>
      </c>
      <c r="BX3" t="s">
        <v>118</v>
      </c>
      <c r="BY3" t="s">
        <v>116</v>
      </c>
      <c r="BZ3">
        <v>116</v>
      </c>
      <c r="CA3" t="s">
        <v>122</v>
      </c>
      <c r="CC3" t="s">
        <v>122</v>
      </c>
      <c r="CD3" t="s">
        <v>122</v>
      </c>
      <c r="CF3" t="s">
        <v>122</v>
      </c>
      <c r="CH3" t="s">
        <v>122</v>
      </c>
      <c r="CI3" t="s">
        <v>122</v>
      </c>
      <c r="CJ3">
        <v>6</v>
      </c>
      <c r="CK3" t="s">
        <v>123</v>
      </c>
      <c r="CL3" t="s">
        <v>123</v>
      </c>
      <c r="CM3" t="s">
        <v>123</v>
      </c>
      <c r="CN3" t="s">
        <v>123</v>
      </c>
      <c r="CO3" t="s">
        <v>123</v>
      </c>
      <c r="CP3" t="s">
        <v>123</v>
      </c>
      <c r="CQ3" t="s">
        <v>123</v>
      </c>
      <c r="CR3" t="s">
        <v>123</v>
      </c>
      <c r="CS3" t="s">
        <v>123</v>
      </c>
      <c r="CT3" t="s">
        <v>123</v>
      </c>
    </row>
    <row r="4" spans="1:107">
      <c r="A4">
        <v>855</v>
      </c>
      <c r="B4" t="s">
        <v>97</v>
      </c>
      <c r="C4" t="s">
        <v>98</v>
      </c>
      <c r="D4" t="s">
        <v>99</v>
      </c>
      <c r="E4" t="s">
        <v>98</v>
      </c>
      <c r="F4">
        <v>168</v>
      </c>
      <c r="G4" t="s">
        <v>100</v>
      </c>
      <c r="H4">
        <v>168</v>
      </c>
      <c r="I4">
        <v>0</v>
      </c>
      <c r="J4">
        <v>0</v>
      </c>
      <c r="K4">
        <v>0</v>
      </c>
      <c r="L4">
        <v>0</v>
      </c>
      <c r="M4">
        <v>0</v>
      </c>
      <c r="N4" t="s">
        <v>101</v>
      </c>
      <c r="O4" t="s">
        <v>102</v>
      </c>
      <c r="P4" s="1">
        <v>37582</v>
      </c>
      <c r="Q4" s="1">
        <v>39082</v>
      </c>
      <c r="R4" s="1">
        <v>39082</v>
      </c>
      <c r="S4" t="s">
        <v>101</v>
      </c>
      <c r="T4" t="s">
        <v>103</v>
      </c>
      <c r="U4" t="s">
        <v>99</v>
      </c>
      <c r="V4" t="s">
        <v>99</v>
      </c>
      <c r="W4" s="1">
        <v>37756</v>
      </c>
      <c r="X4" s="1">
        <v>37915</v>
      </c>
      <c r="Y4" t="s">
        <v>104</v>
      </c>
      <c r="Z4" t="s">
        <v>105</v>
      </c>
      <c r="AA4" t="s">
        <v>106</v>
      </c>
      <c r="AB4" t="s">
        <v>107</v>
      </c>
      <c r="AC4">
        <v>103</v>
      </c>
      <c r="AD4">
        <v>42.04</v>
      </c>
      <c r="AE4">
        <v>-93.71</v>
      </c>
      <c r="AF4" t="s">
        <v>108</v>
      </c>
      <c r="AG4" t="s">
        <v>109</v>
      </c>
      <c r="AH4">
        <v>841</v>
      </c>
      <c r="AI4">
        <v>8.8000000000000007</v>
      </c>
      <c r="AJ4" t="s">
        <v>110</v>
      </c>
      <c r="AK4" t="s">
        <v>111</v>
      </c>
      <c r="AL4" t="s">
        <v>112</v>
      </c>
      <c r="AM4" t="s">
        <v>113</v>
      </c>
      <c r="AN4" t="s">
        <v>114</v>
      </c>
      <c r="AO4">
        <v>30</v>
      </c>
      <c r="AP4">
        <v>29</v>
      </c>
      <c r="AQ4">
        <v>7.7</v>
      </c>
      <c r="AR4" t="s">
        <v>115</v>
      </c>
      <c r="AS4">
        <v>5.67</v>
      </c>
      <c r="AT4">
        <v>3.29</v>
      </c>
      <c r="AU4">
        <v>1.1399999999999999</v>
      </c>
      <c r="AV4" t="s">
        <v>116</v>
      </c>
      <c r="AW4">
        <v>34.5</v>
      </c>
      <c r="AX4">
        <v>-7.5</v>
      </c>
      <c r="AY4">
        <v>1200</v>
      </c>
      <c r="AZ4" t="s">
        <v>116</v>
      </c>
      <c r="BA4">
        <v>875</v>
      </c>
      <c r="BB4" t="s">
        <v>117</v>
      </c>
      <c r="BC4">
        <v>0</v>
      </c>
      <c r="BE4">
        <v>167</v>
      </c>
      <c r="BF4">
        <v>3.09</v>
      </c>
      <c r="BG4" t="s">
        <v>100</v>
      </c>
      <c r="BH4">
        <v>6</v>
      </c>
      <c r="BI4">
        <v>0.75</v>
      </c>
      <c r="BJ4" t="s">
        <v>100</v>
      </c>
      <c r="BK4">
        <v>0.30599999999999999</v>
      </c>
      <c r="BL4" t="s">
        <v>118</v>
      </c>
      <c r="BM4" t="s">
        <v>119</v>
      </c>
      <c r="BN4">
        <v>249.952</v>
      </c>
      <c r="BO4" t="s">
        <v>120</v>
      </c>
      <c r="BP4" t="s">
        <v>116</v>
      </c>
      <c r="BQ4" t="s">
        <v>116</v>
      </c>
      <c r="BR4">
        <v>14.63</v>
      </c>
      <c r="BS4" t="s">
        <v>121</v>
      </c>
      <c r="BT4">
        <v>6</v>
      </c>
      <c r="BU4">
        <v>0.28000000000000003</v>
      </c>
      <c r="BV4" t="s">
        <v>100</v>
      </c>
      <c r="BW4">
        <v>0.11</v>
      </c>
      <c r="BX4" t="s">
        <v>118</v>
      </c>
      <c r="BY4" t="s">
        <v>116</v>
      </c>
      <c r="BZ4">
        <v>116</v>
      </c>
      <c r="CA4" t="s">
        <v>122</v>
      </c>
      <c r="CC4" t="s">
        <v>122</v>
      </c>
      <c r="CD4" t="s">
        <v>122</v>
      </c>
      <c r="CF4" t="s">
        <v>122</v>
      </c>
      <c r="CH4" t="s">
        <v>122</v>
      </c>
      <c r="CI4" t="s">
        <v>122</v>
      </c>
      <c r="CJ4">
        <v>6</v>
      </c>
      <c r="CK4" t="s">
        <v>123</v>
      </c>
      <c r="CL4" t="s">
        <v>123</v>
      </c>
      <c r="CM4" t="s">
        <v>123</v>
      </c>
      <c r="CN4" t="s">
        <v>123</v>
      </c>
      <c r="CO4" t="s">
        <v>123</v>
      </c>
      <c r="CP4" t="s">
        <v>123</v>
      </c>
      <c r="CQ4" t="s">
        <v>123</v>
      </c>
      <c r="CR4" t="s">
        <v>123</v>
      </c>
      <c r="CS4" t="s">
        <v>123</v>
      </c>
      <c r="CT4" t="s">
        <v>123</v>
      </c>
      <c r="CU4">
        <f>BR5-BR4</f>
        <v>0.40999999999999837</v>
      </c>
      <c r="CV4">
        <f>(BU4^2/BT4)+(BU5^2/BT5)</f>
        <v>2.5216666666666672E-2</v>
      </c>
      <c r="CW4">
        <f>1/(CV4^2)</f>
        <v>1572.6230785057803</v>
      </c>
      <c r="CX4">
        <f>CW4*(CU4^2)</f>
        <v>264.3579394968196</v>
      </c>
      <c r="CY4">
        <f>CW4*CU4</f>
        <v>644.77546218736734</v>
      </c>
      <c r="CZ4">
        <f>CW4^2</f>
        <v>2473143.3470489979</v>
      </c>
      <c r="DA4">
        <f>(CV4^2)+$CW$55</f>
        <v>6.8826553688541417E-2</v>
      </c>
      <c r="DB4">
        <f>1/DA4</f>
        <v>14.529276077446326</v>
      </c>
      <c r="DC4">
        <f>DB4*CU4</f>
        <v>5.9570031917529702</v>
      </c>
    </row>
    <row r="5" spans="1:107">
      <c r="A5">
        <v>856</v>
      </c>
      <c r="B5" t="s">
        <v>97</v>
      </c>
      <c r="C5" t="s">
        <v>98</v>
      </c>
      <c r="D5" t="s">
        <v>124</v>
      </c>
      <c r="E5" t="s">
        <v>125</v>
      </c>
      <c r="F5">
        <v>168</v>
      </c>
      <c r="G5" t="s">
        <v>100</v>
      </c>
      <c r="H5">
        <v>168</v>
      </c>
      <c r="I5">
        <v>0</v>
      </c>
      <c r="J5">
        <v>0</v>
      </c>
      <c r="K5">
        <v>0</v>
      </c>
      <c r="L5">
        <v>0</v>
      </c>
      <c r="M5">
        <v>0</v>
      </c>
      <c r="N5" t="s">
        <v>101</v>
      </c>
      <c r="O5" t="s">
        <v>102</v>
      </c>
      <c r="P5" s="1">
        <v>37582</v>
      </c>
      <c r="Q5" s="1">
        <v>39082</v>
      </c>
      <c r="R5" s="1">
        <v>39082</v>
      </c>
      <c r="S5" t="s">
        <v>101</v>
      </c>
      <c r="T5" t="s">
        <v>103</v>
      </c>
      <c r="U5" t="s">
        <v>99</v>
      </c>
      <c r="V5" t="s">
        <v>99</v>
      </c>
      <c r="W5" s="1">
        <v>37756</v>
      </c>
      <c r="X5" s="1">
        <v>37915</v>
      </c>
      <c r="Y5" t="s">
        <v>104</v>
      </c>
      <c r="Z5" t="s">
        <v>105</v>
      </c>
      <c r="AA5" t="s">
        <v>106</v>
      </c>
      <c r="AB5" t="s">
        <v>107</v>
      </c>
      <c r="AC5">
        <v>103</v>
      </c>
      <c r="AD5">
        <v>42.04</v>
      </c>
      <c r="AE5">
        <v>-93.71</v>
      </c>
      <c r="AF5" t="s">
        <v>108</v>
      </c>
      <c r="AG5" t="s">
        <v>109</v>
      </c>
      <c r="AH5">
        <v>841</v>
      </c>
      <c r="AI5">
        <v>8.8000000000000007</v>
      </c>
      <c r="AJ5" t="s">
        <v>110</v>
      </c>
      <c r="AK5" t="s">
        <v>111</v>
      </c>
      <c r="AL5" t="s">
        <v>112</v>
      </c>
      <c r="AM5" t="s">
        <v>113</v>
      </c>
      <c r="AN5" t="s">
        <v>114</v>
      </c>
      <c r="AO5">
        <v>30</v>
      </c>
      <c r="AP5">
        <v>29</v>
      </c>
      <c r="AQ5">
        <v>7.7</v>
      </c>
      <c r="AR5" t="s">
        <v>115</v>
      </c>
      <c r="AS5">
        <v>5.67</v>
      </c>
      <c r="AT5">
        <v>3.29</v>
      </c>
      <c r="AU5">
        <v>1.1399999999999999</v>
      </c>
      <c r="AV5" t="s">
        <v>116</v>
      </c>
      <c r="AW5">
        <v>34.5</v>
      </c>
      <c r="AX5">
        <v>-7.5</v>
      </c>
      <c r="AY5">
        <v>1200</v>
      </c>
      <c r="AZ5" t="s">
        <v>116</v>
      </c>
      <c r="BA5">
        <v>875</v>
      </c>
      <c r="BB5" t="s">
        <v>117</v>
      </c>
      <c r="BC5">
        <v>0</v>
      </c>
      <c r="BE5">
        <v>167</v>
      </c>
      <c r="BF5">
        <v>2.77</v>
      </c>
      <c r="BG5" t="s">
        <v>100</v>
      </c>
      <c r="BH5">
        <v>6</v>
      </c>
      <c r="BI5">
        <v>0.4</v>
      </c>
      <c r="BJ5" t="s">
        <v>100</v>
      </c>
      <c r="BK5">
        <v>0.16300000000000001</v>
      </c>
      <c r="BL5" t="s">
        <v>118</v>
      </c>
      <c r="BM5" t="s">
        <v>119</v>
      </c>
      <c r="BN5">
        <v>217.959</v>
      </c>
      <c r="BO5" t="s">
        <v>120</v>
      </c>
      <c r="BP5" t="s">
        <v>116</v>
      </c>
      <c r="BQ5" t="s">
        <v>116</v>
      </c>
      <c r="BR5">
        <v>15.04</v>
      </c>
      <c r="BS5" t="s">
        <v>121</v>
      </c>
      <c r="BT5">
        <v>6</v>
      </c>
      <c r="BU5">
        <v>0.27</v>
      </c>
      <c r="BV5" t="s">
        <v>100</v>
      </c>
      <c r="BW5">
        <v>0.11</v>
      </c>
      <c r="BX5" t="s">
        <v>118</v>
      </c>
      <c r="BY5" t="s">
        <v>116</v>
      </c>
      <c r="BZ5">
        <v>116</v>
      </c>
      <c r="CA5" t="s">
        <v>122</v>
      </c>
      <c r="CC5" t="s">
        <v>122</v>
      </c>
      <c r="CD5" t="s">
        <v>122</v>
      </c>
      <c r="CF5" t="s">
        <v>122</v>
      </c>
      <c r="CH5" t="s">
        <v>122</v>
      </c>
      <c r="CI5" t="s">
        <v>122</v>
      </c>
      <c r="CJ5">
        <v>6</v>
      </c>
      <c r="CK5" t="s">
        <v>123</v>
      </c>
      <c r="CL5" t="s">
        <v>123</v>
      </c>
      <c r="CM5" t="s">
        <v>123</v>
      </c>
      <c r="CN5" t="s">
        <v>123</v>
      </c>
      <c r="CO5" t="s">
        <v>123</v>
      </c>
      <c r="CP5" t="s">
        <v>123</v>
      </c>
      <c r="CQ5" t="s">
        <v>123</v>
      </c>
      <c r="CR5" t="s">
        <v>123</v>
      </c>
      <c r="CS5" t="s">
        <v>123</v>
      </c>
      <c r="CT5" t="s">
        <v>123</v>
      </c>
    </row>
    <row r="6" spans="1:107" s="4" customFormat="1">
      <c r="A6" s="4">
        <v>919</v>
      </c>
      <c r="B6" s="4" t="s">
        <v>126</v>
      </c>
      <c r="C6" s="4" t="s">
        <v>98</v>
      </c>
      <c r="D6" s="4" t="s">
        <v>124</v>
      </c>
      <c r="E6" s="4" t="s">
        <v>125</v>
      </c>
      <c r="F6" s="4">
        <v>112</v>
      </c>
      <c r="G6" s="4" t="s">
        <v>127</v>
      </c>
      <c r="H6" s="4">
        <v>112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 t="s">
        <v>101</v>
      </c>
      <c r="O6" s="4" t="s">
        <v>102</v>
      </c>
      <c r="P6" s="5">
        <v>36837</v>
      </c>
      <c r="Q6" s="5">
        <v>39082</v>
      </c>
      <c r="R6" s="5">
        <v>39082</v>
      </c>
      <c r="S6" s="4" t="s">
        <v>101</v>
      </c>
      <c r="T6" s="4" t="s">
        <v>103</v>
      </c>
      <c r="U6" s="4" t="s">
        <v>99</v>
      </c>
      <c r="V6" s="4" t="s">
        <v>99</v>
      </c>
      <c r="W6" s="5">
        <v>37012</v>
      </c>
      <c r="X6" s="5">
        <v>37173</v>
      </c>
      <c r="Y6" s="4" t="s">
        <v>128</v>
      </c>
      <c r="Z6" s="4" t="s">
        <v>105</v>
      </c>
      <c r="AA6" s="4" t="s">
        <v>129</v>
      </c>
      <c r="AB6" s="4" t="s">
        <v>107</v>
      </c>
      <c r="AC6" s="4">
        <v>103</v>
      </c>
      <c r="AD6" s="4">
        <v>44.08</v>
      </c>
      <c r="AE6" s="4">
        <v>-93.52</v>
      </c>
      <c r="AF6" s="4" t="s">
        <v>108</v>
      </c>
      <c r="AG6" s="4" t="s">
        <v>109</v>
      </c>
      <c r="AH6" s="4">
        <v>789</v>
      </c>
      <c r="AI6" s="4">
        <v>6.5</v>
      </c>
      <c r="AJ6" s="4" t="s">
        <v>130</v>
      </c>
      <c r="AK6" s="4" t="s">
        <v>131</v>
      </c>
      <c r="AL6" s="4" t="s">
        <v>112</v>
      </c>
      <c r="AM6" s="4" t="s">
        <v>132</v>
      </c>
      <c r="AN6" s="4" t="s">
        <v>133</v>
      </c>
      <c r="AO6" s="4">
        <v>33.200000000000003</v>
      </c>
      <c r="AP6" s="4">
        <v>30.5</v>
      </c>
      <c r="AQ6" s="4">
        <v>6.3</v>
      </c>
      <c r="AR6" s="4" t="s">
        <v>116</v>
      </c>
      <c r="AS6" s="4">
        <v>6.6</v>
      </c>
      <c r="AT6" s="4">
        <v>3.83</v>
      </c>
      <c r="AU6" s="4">
        <v>1.37</v>
      </c>
      <c r="AV6" s="4" t="s">
        <v>116</v>
      </c>
      <c r="AW6" s="4">
        <v>34</v>
      </c>
      <c r="AX6" s="4">
        <v>-4</v>
      </c>
      <c r="AY6" s="4">
        <v>989</v>
      </c>
      <c r="AZ6" s="4">
        <v>751.6</v>
      </c>
      <c r="BA6" s="4">
        <v>715</v>
      </c>
      <c r="BB6" s="4" t="s">
        <v>117</v>
      </c>
      <c r="BC6" s="4">
        <v>0</v>
      </c>
      <c r="BE6" s="4" t="s">
        <v>122</v>
      </c>
      <c r="BF6" s="4" t="s">
        <v>122</v>
      </c>
      <c r="BH6" s="4" t="s">
        <v>122</v>
      </c>
      <c r="BI6" s="4" t="s">
        <v>122</v>
      </c>
      <c r="BK6" s="4" t="s">
        <v>122</v>
      </c>
      <c r="BM6" s="4" t="s">
        <v>122</v>
      </c>
      <c r="BN6" s="4" t="s">
        <v>122</v>
      </c>
      <c r="BO6" s="4" t="s">
        <v>116</v>
      </c>
      <c r="BP6" s="4" t="s">
        <v>122</v>
      </c>
      <c r="BQ6" s="4" t="s">
        <v>116</v>
      </c>
      <c r="BR6" s="4">
        <v>9.8699999999999992</v>
      </c>
      <c r="BS6" s="4" t="s">
        <v>134</v>
      </c>
      <c r="BT6" s="4">
        <v>4</v>
      </c>
      <c r="BU6" s="4">
        <v>0.54</v>
      </c>
      <c r="BV6" s="4" t="s">
        <v>135</v>
      </c>
      <c r="BW6" s="4">
        <v>0.27</v>
      </c>
      <c r="BX6" s="4" t="s">
        <v>136</v>
      </c>
      <c r="BY6" s="4">
        <v>31.98</v>
      </c>
      <c r="BZ6" s="4">
        <v>46.45</v>
      </c>
      <c r="CA6" s="4" t="s">
        <v>122</v>
      </c>
      <c r="CC6" s="4" t="s">
        <v>122</v>
      </c>
      <c r="CD6" s="4" t="s">
        <v>122</v>
      </c>
      <c r="CF6" s="4" t="s">
        <v>122</v>
      </c>
      <c r="CH6" s="4" t="s">
        <v>122</v>
      </c>
      <c r="CI6" s="4" t="s">
        <v>122</v>
      </c>
      <c r="CJ6" s="4">
        <v>4</v>
      </c>
      <c r="CK6" s="4" t="s">
        <v>123</v>
      </c>
      <c r="CL6" s="4" t="s">
        <v>123</v>
      </c>
      <c r="CM6" s="4" t="s">
        <v>123</v>
      </c>
      <c r="CN6" s="4" t="s">
        <v>123</v>
      </c>
      <c r="CO6" s="4" t="s">
        <v>123</v>
      </c>
      <c r="CP6" s="4" t="s">
        <v>123</v>
      </c>
      <c r="CQ6" s="4" t="s">
        <v>123</v>
      </c>
      <c r="CR6" s="4" t="s">
        <v>123</v>
      </c>
      <c r="CS6" s="4" t="s">
        <v>123</v>
      </c>
      <c r="CT6" s="4" t="s">
        <v>123</v>
      </c>
      <c r="CU6" s="4">
        <f>BR6-BR7</f>
        <v>-8.0000000000000071E-2</v>
      </c>
      <c r="CV6" s="4">
        <f>(BU6^2/BT6)+(BU7^2/BT7)</f>
        <v>0.26650000000000001</v>
      </c>
      <c r="CW6">
        <f>1/(CV6^2)</f>
        <v>14.080094618235833</v>
      </c>
      <c r="CX6">
        <f>CW6*(CU6^2)</f>
        <v>9.0112605556709496E-2</v>
      </c>
      <c r="CY6">
        <f>CW6*CU6</f>
        <v>-1.1264075694588676</v>
      </c>
      <c r="CZ6">
        <f>CW6^2</f>
        <v>198.24906445847367</v>
      </c>
      <c r="DA6">
        <f>(CV6^2)+$CW$55</f>
        <v>0.13921292341076363</v>
      </c>
      <c r="DB6">
        <f>1/DA6</f>
        <v>7.1832411495977695</v>
      </c>
      <c r="DC6">
        <f>DB6*CU6</f>
        <v>-0.57465929196782206</v>
      </c>
    </row>
    <row r="7" spans="1:107" s="4" customFormat="1">
      <c r="A7" s="4">
        <v>926</v>
      </c>
      <c r="B7" s="4" t="s">
        <v>126</v>
      </c>
      <c r="C7" s="4" t="s">
        <v>98</v>
      </c>
      <c r="D7" s="4" t="s">
        <v>99</v>
      </c>
      <c r="E7" s="4" t="s">
        <v>98</v>
      </c>
      <c r="F7" s="4">
        <v>112</v>
      </c>
      <c r="G7" s="4" t="s">
        <v>127</v>
      </c>
      <c r="H7" s="4">
        <v>0</v>
      </c>
      <c r="I7" s="4">
        <v>112</v>
      </c>
      <c r="J7" s="4">
        <v>0</v>
      </c>
      <c r="K7" s="4">
        <v>0</v>
      </c>
      <c r="L7" s="4">
        <v>0</v>
      </c>
      <c r="M7" s="4">
        <v>0</v>
      </c>
      <c r="N7" s="4" t="s">
        <v>137</v>
      </c>
      <c r="O7" s="4" t="s">
        <v>102</v>
      </c>
      <c r="P7" s="5">
        <v>37010</v>
      </c>
      <c r="Q7" s="5">
        <v>39082</v>
      </c>
      <c r="R7" s="5">
        <v>39082</v>
      </c>
      <c r="S7" s="4" t="s">
        <v>138</v>
      </c>
      <c r="T7" s="4" t="s">
        <v>103</v>
      </c>
      <c r="U7" s="4" t="s">
        <v>99</v>
      </c>
      <c r="V7" s="4" t="s">
        <v>99</v>
      </c>
      <c r="W7" s="5">
        <v>37012</v>
      </c>
      <c r="X7" s="5">
        <v>37173</v>
      </c>
      <c r="Y7" s="4" t="s">
        <v>128</v>
      </c>
      <c r="Z7" s="4" t="s">
        <v>105</v>
      </c>
      <c r="AA7" s="4" t="s">
        <v>129</v>
      </c>
      <c r="AB7" s="4" t="s">
        <v>107</v>
      </c>
      <c r="AC7" s="4">
        <v>103</v>
      </c>
      <c r="AD7" s="4">
        <v>44.08</v>
      </c>
      <c r="AE7" s="4">
        <v>-93.52</v>
      </c>
      <c r="AF7" s="4" t="s">
        <v>108</v>
      </c>
      <c r="AG7" s="4" t="s">
        <v>109</v>
      </c>
      <c r="AH7" s="4">
        <v>789</v>
      </c>
      <c r="AI7" s="4">
        <v>6.5</v>
      </c>
      <c r="AJ7" s="4" t="s">
        <v>130</v>
      </c>
      <c r="AK7" s="4" t="s">
        <v>131</v>
      </c>
      <c r="AL7" s="4" t="s">
        <v>112</v>
      </c>
      <c r="AM7" s="4" t="s">
        <v>132</v>
      </c>
      <c r="AN7" s="4" t="s">
        <v>133</v>
      </c>
      <c r="AO7" s="4">
        <v>33.200000000000003</v>
      </c>
      <c r="AP7" s="4">
        <v>30.5</v>
      </c>
      <c r="AQ7" s="4">
        <v>6.3</v>
      </c>
      <c r="AR7" s="4" t="s">
        <v>116</v>
      </c>
      <c r="AS7" s="4">
        <v>6.6</v>
      </c>
      <c r="AT7" s="4">
        <v>3.83</v>
      </c>
      <c r="AU7" s="4">
        <v>1.37</v>
      </c>
      <c r="AV7" s="4" t="s">
        <v>116</v>
      </c>
      <c r="AW7" s="4">
        <v>34</v>
      </c>
      <c r="AX7" s="4">
        <v>-4</v>
      </c>
      <c r="AY7" s="4">
        <v>989</v>
      </c>
      <c r="AZ7" s="4">
        <v>751.6</v>
      </c>
      <c r="BA7" s="4">
        <v>715</v>
      </c>
      <c r="BB7" s="4" t="s">
        <v>117</v>
      </c>
      <c r="BC7" s="4">
        <v>0</v>
      </c>
      <c r="BE7" s="4" t="s">
        <v>122</v>
      </c>
      <c r="BF7" s="4" t="s">
        <v>122</v>
      </c>
      <c r="BH7" s="4" t="s">
        <v>122</v>
      </c>
      <c r="BI7" s="4" t="s">
        <v>122</v>
      </c>
      <c r="BK7" s="4" t="s">
        <v>122</v>
      </c>
      <c r="BM7" s="4" t="s">
        <v>122</v>
      </c>
      <c r="BN7" s="4" t="s">
        <v>122</v>
      </c>
      <c r="BO7" s="4" t="s">
        <v>116</v>
      </c>
      <c r="BP7" s="4" t="s">
        <v>122</v>
      </c>
      <c r="BQ7" s="4" t="s">
        <v>116</v>
      </c>
      <c r="BR7" s="4">
        <v>9.9499999999999993</v>
      </c>
      <c r="BS7" s="4" t="s">
        <v>134</v>
      </c>
      <c r="BT7" s="4">
        <v>4</v>
      </c>
      <c r="BU7" s="4">
        <v>0.88</v>
      </c>
      <c r="BV7" s="4" t="s">
        <v>135</v>
      </c>
      <c r="BW7" s="4">
        <v>0.44</v>
      </c>
      <c r="BX7" s="4" t="s">
        <v>136</v>
      </c>
      <c r="BY7" s="4">
        <v>32.700000000000003</v>
      </c>
      <c r="BZ7" s="4">
        <v>46.45</v>
      </c>
      <c r="CA7" s="4" t="s">
        <v>122</v>
      </c>
      <c r="CC7" s="4" t="s">
        <v>122</v>
      </c>
      <c r="CD7" s="4" t="s">
        <v>122</v>
      </c>
      <c r="CF7" s="4" t="s">
        <v>122</v>
      </c>
      <c r="CH7" s="4" t="s">
        <v>122</v>
      </c>
      <c r="CI7" s="4" t="s">
        <v>122</v>
      </c>
      <c r="CJ7" s="4">
        <v>4</v>
      </c>
      <c r="CK7" s="4" t="s">
        <v>123</v>
      </c>
      <c r="CL7" s="4" t="s">
        <v>123</v>
      </c>
      <c r="CM7" s="4" t="s">
        <v>123</v>
      </c>
      <c r="CN7" s="4" t="s">
        <v>123</v>
      </c>
      <c r="CO7" s="4" t="s">
        <v>123</v>
      </c>
      <c r="CP7" s="4" t="s">
        <v>123</v>
      </c>
      <c r="CQ7" s="4" t="s">
        <v>123</v>
      </c>
      <c r="CR7" s="4" t="s">
        <v>123</v>
      </c>
      <c r="CS7" s="4" t="s">
        <v>123</v>
      </c>
      <c r="CT7" s="4" t="s">
        <v>123</v>
      </c>
    </row>
    <row r="8" spans="1:107">
      <c r="A8">
        <v>929</v>
      </c>
      <c r="B8" t="s">
        <v>139</v>
      </c>
      <c r="C8" t="s">
        <v>98</v>
      </c>
      <c r="D8" t="s">
        <v>99</v>
      </c>
      <c r="E8" t="s">
        <v>98</v>
      </c>
      <c r="F8">
        <v>112</v>
      </c>
      <c r="G8" t="s">
        <v>127</v>
      </c>
      <c r="H8">
        <v>0</v>
      </c>
      <c r="I8">
        <v>112</v>
      </c>
      <c r="J8">
        <v>0</v>
      </c>
      <c r="K8">
        <v>0</v>
      </c>
      <c r="L8">
        <v>0</v>
      </c>
      <c r="M8">
        <v>0</v>
      </c>
      <c r="N8" t="s">
        <v>140</v>
      </c>
      <c r="O8" t="s">
        <v>102</v>
      </c>
      <c r="P8" s="1">
        <v>37359</v>
      </c>
      <c r="Q8" s="1">
        <v>39082</v>
      </c>
      <c r="R8" s="1">
        <v>39082</v>
      </c>
      <c r="S8" t="s">
        <v>138</v>
      </c>
      <c r="T8" t="s">
        <v>103</v>
      </c>
      <c r="U8" t="s">
        <v>99</v>
      </c>
      <c r="V8" t="s">
        <v>99</v>
      </c>
      <c r="W8" s="1">
        <v>37368</v>
      </c>
      <c r="X8" s="1">
        <v>37531</v>
      </c>
      <c r="Y8" t="s">
        <v>128</v>
      </c>
      <c r="Z8" t="s">
        <v>105</v>
      </c>
      <c r="AA8" t="s">
        <v>129</v>
      </c>
      <c r="AB8" t="s">
        <v>107</v>
      </c>
      <c r="AC8">
        <v>103</v>
      </c>
      <c r="AD8">
        <v>44.08</v>
      </c>
      <c r="AE8">
        <v>-93.52</v>
      </c>
      <c r="AF8" t="s">
        <v>108</v>
      </c>
      <c r="AG8" t="s">
        <v>109</v>
      </c>
      <c r="AH8">
        <v>789</v>
      </c>
      <c r="AI8">
        <v>6.5</v>
      </c>
      <c r="AJ8" t="s">
        <v>130</v>
      </c>
      <c r="AK8" t="s">
        <v>131</v>
      </c>
      <c r="AL8" t="s">
        <v>112</v>
      </c>
      <c r="AM8" t="s">
        <v>132</v>
      </c>
      <c r="AN8" t="s">
        <v>133</v>
      </c>
      <c r="AO8">
        <v>33.200000000000003</v>
      </c>
      <c r="AP8">
        <v>30.5</v>
      </c>
      <c r="AQ8">
        <v>5.6</v>
      </c>
      <c r="AR8" t="s">
        <v>116</v>
      </c>
      <c r="AS8">
        <v>8.5</v>
      </c>
      <c r="AT8">
        <v>4.93</v>
      </c>
      <c r="AU8">
        <v>1.37</v>
      </c>
      <c r="AV8" t="s">
        <v>116</v>
      </c>
      <c r="AW8">
        <v>35</v>
      </c>
      <c r="AX8">
        <v>-10.5</v>
      </c>
      <c r="AY8">
        <v>890</v>
      </c>
      <c r="AZ8">
        <v>650.20000000000005</v>
      </c>
      <c r="BA8">
        <v>616</v>
      </c>
      <c r="BB8" t="s">
        <v>117</v>
      </c>
      <c r="BC8">
        <v>0</v>
      </c>
      <c r="BE8" t="s">
        <v>122</v>
      </c>
      <c r="BF8" t="s">
        <v>122</v>
      </c>
      <c r="BH8" t="s">
        <v>122</v>
      </c>
      <c r="BI8" t="s">
        <v>122</v>
      </c>
      <c r="BK8" t="s">
        <v>122</v>
      </c>
      <c r="BM8" t="s">
        <v>122</v>
      </c>
      <c r="BN8" t="s">
        <v>122</v>
      </c>
      <c r="BO8" t="s">
        <v>116</v>
      </c>
      <c r="BP8" t="s">
        <v>122</v>
      </c>
      <c r="BQ8" t="s">
        <v>116</v>
      </c>
      <c r="BR8">
        <v>13</v>
      </c>
      <c r="BS8" t="s">
        <v>134</v>
      </c>
      <c r="BT8">
        <v>4</v>
      </c>
      <c r="BU8">
        <v>0.51</v>
      </c>
      <c r="BV8" t="s">
        <v>135</v>
      </c>
      <c r="BW8">
        <v>0.26</v>
      </c>
      <c r="BX8" t="s">
        <v>136</v>
      </c>
      <c r="BY8">
        <v>9.1280000000000001</v>
      </c>
      <c r="BZ8">
        <v>46.5</v>
      </c>
      <c r="CA8" t="s">
        <v>122</v>
      </c>
      <c r="CC8" t="s">
        <v>122</v>
      </c>
      <c r="CD8" t="s">
        <v>122</v>
      </c>
      <c r="CF8" t="s">
        <v>122</v>
      </c>
      <c r="CH8" t="s">
        <v>122</v>
      </c>
      <c r="CI8" t="s">
        <v>122</v>
      </c>
      <c r="CJ8">
        <v>4</v>
      </c>
      <c r="CK8" t="s">
        <v>123</v>
      </c>
      <c r="CL8" t="s">
        <v>123</v>
      </c>
      <c r="CM8" t="s">
        <v>123</v>
      </c>
      <c r="CN8" t="s">
        <v>123</v>
      </c>
      <c r="CO8" t="s">
        <v>123</v>
      </c>
      <c r="CP8" t="s">
        <v>123</v>
      </c>
      <c r="CQ8" t="s">
        <v>123</v>
      </c>
      <c r="CR8" t="s">
        <v>123</v>
      </c>
      <c r="CS8" t="s">
        <v>123</v>
      </c>
      <c r="CT8" t="s">
        <v>123</v>
      </c>
      <c r="CU8" s="4">
        <f>BR9-BR8</f>
        <v>0.80000000000000071</v>
      </c>
      <c r="CV8">
        <f>(BU8^2/BT8)+(BU9^2/BT9)</f>
        <v>0.30025000000000002</v>
      </c>
      <c r="CW8">
        <f>1/(CV8^2)</f>
        <v>11.092615715047339</v>
      </c>
      <c r="CX8">
        <f>CW8*(CU8^2)</f>
        <v>7.0992740576303097</v>
      </c>
      <c r="CY8">
        <f>CW8*CU8</f>
        <v>8.8740925720378794</v>
      </c>
      <c r="CZ8">
        <f>CW8^2</f>
        <v>123.04612340171519</v>
      </c>
      <c r="DA8">
        <f>(CV8^2)+$CW$55</f>
        <v>0.15834073591076364</v>
      </c>
      <c r="DB8">
        <f>1/DA8</f>
        <v>6.3154942046219347</v>
      </c>
      <c r="DC8">
        <f>DB8*CU8</f>
        <v>5.0523953636975518</v>
      </c>
    </row>
    <row r="9" spans="1:107">
      <c r="A9">
        <v>930</v>
      </c>
      <c r="B9" t="s">
        <v>139</v>
      </c>
      <c r="C9" t="s">
        <v>98</v>
      </c>
      <c r="D9" t="s">
        <v>124</v>
      </c>
      <c r="E9" t="s">
        <v>125</v>
      </c>
      <c r="F9">
        <v>112</v>
      </c>
      <c r="G9" t="s">
        <v>127</v>
      </c>
      <c r="H9">
        <v>0</v>
      </c>
      <c r="I9">
        <v>112</v>
      </c>
      <c r="J9">
        <v>0</v>
      </c>
      <c r="K9">
        <v>0</v>
      </c>
      <c r="L9">
        <v>0</v>
      </c>
      <c r="M9">
        <v>0</v>
      </c>
      <c r="N9" t="s">
        <v>140</v>
      </c>
      <c r="O9" t="s">
        <v>102</v>
      </c>
      <c r="P9" s="1">
        <v>37359</v>
      </c>
      <c r="Q9" s="1">
        <v>39082</v>
      </c>
      <c r="R9" s="1">
        <v>39082</v>
      </c>
      <c r="S9" t="s">
        <v>138</v>
      </c>
      <c r="T9" t="s">
        <v>103</v>
      </c>
      <c r="U9" t="s">
        <v>99</v>
      </c>
      <c r="V9" t="s">
        <v>99</v>
      </c>
      <c r="W9" s="1">
        <v>37368</v>
      </c>
      <c r="X9" s="1">
        <v>37531</v>
      </c>
      <c r="Y9" t="s">
        <v>128</v>
      </c>
      <c r="Z9" t="s">
        <v>105</v>
      </c>
      <c r="AA9" t="s">
        <v>129</v>
      </c>
      <c r="AB9" t="s">
        <v>107</v>
      </c>
      <c r="AC9">
        <v>103</v>
      </c>
      <c r="AD9">
        <v>44.08</v>
      </c>
      <c r="AE9">
        <v>-93.52</v>
      </c>
      <c r="AF9" t="s">
        <v>108</v>
      </c>
      <c r="AG9" t="s">
        <v>109</v>
      </c>
      <c r="AH9">
        <v>789</v>
      </c>
      <c r="AI9">
        <v>6.5</v>
      </c>
      <c r="AJ9" t="s">
        <v>130</v>
      </c>
      <c r="AK9" t="s">
        <v>131</v>
      </c>
      <c r="AL9" t="s">
        <v>112</v>
      </c>
      <c r="AM9" t="s">
        <v>132</v>
      </c>
      <c r="AN9" t="s">
        <v>133</v>
      </c>
      <c r="AO9">
        <v>33.200000000000003</v>
      </c>
      <c r="AP9">
        <v>30.5</v>
      </c>
      <c r="AQ9">
        <v>5.6</v>
      </c>
      <c r="AR9" t="s">
        <v>116</v>
      </c>
      <c r="AS9">
        <v>8.5</v>
      </c>
      <c r="AT9">
        <v>4.93</v>
      </c>
      <c r="AU9">
        <v>1.37</v>
      </c>
      <c r="AV9" t="s">
        <v>116</v>
      </c>
      <c r="AW9">
        <v>35</v>
      </c>
      <c r="AX9">
        <v>-10.5</v>
      </c>
      <c r="AY9">
        <v>890</v>
      </c>
      <c r="AZ9">
        <v>650.20000000000005</v>
      </c>
      <c r="BA9">
        <v>616</v>
      </c>
      <c r="BB9" t="s">
        <v>117</v>
      </c>
      <c r="BC9">
        <v>0</v>
      </c>
      <c r="BE9" t="s">
        <v>122</v>
      </c>
      <c r="BF9" t="s">
        <v>122</v>
      </c>
      <c r="BH9" t="s">
        <v>122</v>
      </c>
      <c r="BI9" t="s">
        <v>122</v>
      </c>
      <c r="BK9" t="s">
        <v>122</v>
      </c>
      <c r="BM9" t="s">
        <v>122</v>
      </c>
      <c r="BN9" t="s">
        <v>122</v>
      </c>
      <c r="BO9" t="s">
        <v>116</v>
      </c>
      <c r="BP9" t="s">
        <v>122</v>
      </c>
      <c r="BQ9" t="s">
        <v>116</v>
      </c>
      <c r="BR9">
        <v>13.8</v>
      </c>
      <c r="BS9" t="s">
        <v>134</v>
      </c>
      <c r="BT9">
        <v>4</v>
      </c>
      <c r="BU9">
        <v>0.97</v>
      </c>
      <c r="BV9" t="s">
        <v>135</v>
      </c>
      <c r="BW9">
        <v>0.48</v>
      </c>
      <c r="BX9" t="s">
        <v>136</v>
      </c>
      <c r="BY9">
        <v>16.295999999999999</v>
      </c>
      <c r="BZ9">
        <v>46.5</v>
      </c>
      <c r="CA9" t="s">
        <v>122</v>
      </c>
      <c r="CC9" t="s">
        <v>122</v>
      </c>
      <c r="CD9" t="s">
        <v>122</v>
      </c>
      <c r="CF9" t="s">
        <v>122</v>
      </c>
      <c r="CH9" t="s">
        <v>122</v>
      </c>
      <c r="CI9" t="s">
        <v>122</v>
      </c>
      <c r="CJ9">
        <v>4</v>
      </c>
      <c r="CK9" t="s">
        <v>123</v>
      </c>
      <c r="CL9" t="s">
        <v>123</v>
      </c>
      <c r="CM9" t="s">
        <v>123</v>
      </c>
      <c r="CN9" t="s">
        <v>123</v>
      </c>
      <c r="CO9" t="s">
        <v>123</v>
      </c>
      <c r="CP9" t="s">
        <v>123</v>
      </c>
      <c r="CQ9" t="s">
        <v>123</v>
      </c>
      <c r="CR9" t="s">
        <v>123</v>
      </c>
      <c r="CS9" t="s">
        <v>123</v>
      </c>
      <c r="CT9" t="s">
        <v>123</v>
      </c>
    </row>
    <row r="10" spans="1:107" s="4" customFormat="1">
      <c r="A10" s="4">
        <v>939</v>
      </c>
      <c r="B10" s="4" t="s">
        <v>141</v>
      </c>
      <c r="C10" s="4" t="s">
        <v>98</v>
      </c>
      <c r="D10" s="4" t="s">
        <v>124</v>
      </c>
      <c r="E10" s="4" t="s">
        <v>125</v>
      </c>
      <c r="F10" s="4">
        <v>112</v>
      </c>
      <c r="G10" s="4" t="s">
        <v>127</v>
      </c>
      <c r="H10" s="4">
        <v>112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 t="s">
        <v>101</v>
      </c>
      <c r="O10" s="4" t="s">
        <v>102</v>
      </c>
      <c r="P10" s="5">
        <v>37198</v>
      </c>
      <c r="Q10" s="5">
        <v>39082</v>
      </c>
      <c r="R10" s="5">
        <v>39082</v>
      </c>
      <c r="S10" s="4" t="s">
        <v>101</v>
      </c>
      <c r="T10" s="4" t="s">
        <v>103</v>
      </c>
      <c r="U10" s="4" t="s">
        <v>99</v>
      </c>
      <c r="V10" s="4" t="s">
        <v>99</v>
      </c>
      <c r="W10" s="5">
        <v>37368</v>
      </c>
      <c r="X10" s="5">
        <v>37531</v>
      </c>
      <c r="Y10" s="4" t="s">
        <v>128</v>
      </c>
      <c r="Z10" s="4" t="s">
        <v>105</v>
      </c>
      <c r="AA10" s="4" t="s">
        <v>129</v>
      </c>
      <c r="AB10" s="4" t="s">
        <v>107</v>
      </c>
      <c r="AC10" s="4">
        <v>103</v>
      </c>
      <c r="AD10" s="4">
        <v>44.08</v>
      </c>
      <c r="AE10" s="4">
        <v>-93.52</v>
      </c>
      <c r="AF10" s="4" t="s">
        <v>108</v>
      </c>
      <c r="AG10" s="4" t="s">
        <v>109</v>
      </c>
      <c r="AH10" s="4">
        <v>789</v>
      </c>
      <c r="AI10" s="4">
        <v>6.5</v>
      </c>
      <c r="AJ10" s="4" t="s">
        <v>130</v>
      </c>
      <c r="AK10" s="4" t="s">
        <v>131</v>
      </c>
      <c r="AL10" s="4" t="s">
        <v>112</v>
      </c>
      <c r="AM10" s="4" t="s">
        <v>132</v>
      </c>
      <c r="AN10" s="4" t="s">
        <v>133</v>
      </c>
      <c r="AO10" s="4">
        <v>33.200000000000003</v>
      </c>
      <c r="AP10" s="4">
        <v>30.5</v>
      </c>
      <c r="AQ10" s="4">
        <v>6.8</v>
      </c>
      <c r="AR10" s="4" t="s">
        <v>116</v>
      </c>
      <c r="AS10" s="4">
        <v>6.9</v>
      </c>
      <c r="AT10" s="4">
        <v>4</v>
      </c>
      <c r="AU10" s="4">
        <v>1.37</v>
      </c>
      <c r="AV10" s="4" t="s">
        <v>116</v>
      </c>
      <c r="AW10" s="4">
        <v>35</v>
      </c>
      <c r="AX10" s="4">
        <v>-10.5</v>
      </c>
      <c r="AY10" s="4">
        <v>890</v>
      </c>
      <c r="AZ10" s="4">
        <v>604.5</v>
      </c>
      <c r="BA10" s="4">
        <v>616</v>
      </c>
      <c r="BB10" s="4" t="s">
        <v>117</v>
      </c>
      <c r="BC10" s="4">
        <v>0</v>
      </c>
      <c r="BE10" s="4" t="s">
        <v>122</v>
      </c>
      <c r="BF10" s="4" t="s">
        <v>122</v>
      </c>
      <c r="BH10" s="4" t="s">
        <v>122</v>
      </c>
      <c r="BI10" s="4" t="s">
        <v>122</v>
      </c>
      <c r="BK10" s="4" t="s">
        <v>122</v>
      </c>
      <c r="BM10" s="4" t="s">
        <v>122</v>
      </c>
      <c r="BN10" s="4" t="s">
        <v>122</v>
      </c>
      <c r="BO10" s="4" t="s">
        <v>116</v>
      </c>
      <c r="BP10" s="4" t="s">
        <v>122</v>
      </c>
      <c r="BQ10" s="4" t="s">
        <v>116</v>
      </c>
      <c r="BR10" s="4">
        <v>13.48</v>
      </c>
      <c r="BS10" s="4" t="s">
        <v>134</v>
      </c>
      <c r="BT10" s="4">
        <v>4</v>
      </c>
      <c r="BU10" s="4">
        <v>1.75</v>
      </c>
      <c r="BV10" s="4" t="s">
        <v>135</v>
      </c>
      <c r="BW10" s="4">
        <v>0.88</v>
      </c>
      <c r="BX10" s="4" t="s">
        <v>136</v>
      </c>
      <c r="BY10" s="4">
        <v>50.4</v>
      </c>
      <c r="BZ10" s="4">
        <v>46.45</v>
      </c>
      <c r="CA10" s="4" t="s">
        <v>122</v>
      </c>
      <c r="CC10" s="4" t="s">
        <v>122</v>
      </c>
      <c r="CD10" s="4" t="s">
        <v>122</v>
      </c>
      <c r="CF10" s="4" t="s">
        <v>122</v>
      </c>
      <c r="CH10" s="4" t="s">
        <v>122</v>
      </c>
      <c r="CI10" s="4" t="s">
        <v>122</v>
      </c>
      <c r="CJ10" s="4">
        <v>4</v>
      </c>
      <c r="CK10" s="4" t="s">
        <v>123</v>
      </c>
      <c r="CL10" s="4" t="s">
        <v>123</v>
      </c>
      <c r="CM10" s="4" t="s">
        <v>123</v>
      </c>
      <c r="CN10" s="4" t="s">
        <v>123</v>
      </c>
      <c r="CO10" s="4" t="s">
        <v>123</v>
      </c>
      <c r="CP10" s="4" t="s">
        <v>123</v>
      </c>
      <c r="CQ10" s="4" t="s">
        <v>123</v>
      </c>
      <c r="CR10" s="4" t="s">
        <v>123</v>
      </c>
      <c r="CS10" s="4" t="s">
        <v>123</v>
      </c>
      <c r="CT10" s="4" t="s">
        <v>123</v>
      </c>
      <c r="CU10" s="4">
        <f>BR10-BR11</f>
        <v>-0.16000000000000014</v>
      </c>
      <c r="CV10" s="4">
        <f>(BU10^2/BT10)+(BU11^2/BT11)</f>
        <v>1.00085</v>
      </c>
      <c r="CW10">
        <f>1/(CV10^2)</f>
        <v>0.99830216504610725</v>
      </c>
      <c r="CX10">
        <f>CW10*(CU10^2)</f>
        <v>2.5556535425180393E-2</v>
      </c>
      <c r="CY10">
        <f>CW10*CU10</f>
        <v>-0.15972834640737729</v>
      </c>
      <c r="CZ10">
        <f>CW10^2</f>
        <v>0.99660721273574515</v>
      </c>
      <c r="DA10">
        <f>(CV10^2)+$CW$55</f>
        <v>1.0698913959107637</v>
      </c>
      <c r="DB10">
        <f>1/DA10</f>
        <v>0.93467430789901118</v>
      </c>
      <c r="DC10">
        <f>DB10*CU10</f>
        <v>-0.14954788926384191</v>
      </c>
    </row>
    <row r="11" spans="1:107" s="4" customFormat="1">
      <c r="A11" s="4">
        <v>943</v>
      </c>
      <c r="B11" s="4" t="s">
        <v>141</v>
      </c>
      <c r="C11" s="4" t="s">
        <v>98</v>
      </c>
      <c r="D11" s="4" t="s">
        <v>99</v>
      </c>
      <c r="E11" s="4" t="s">
        <v>98</v>
      </c>
      <c r="F11" s="4">
        <v>112</v>
      </c>
      <c r="G11" s="4" t="s">
        <v>127</v>
      </c>
      <c r="H11" s="4">
        <v>0</v>
      </c>
      <c r="I11" s="4">
        <v>112</v>
      </c>
      <c r="J11" s="4">
        <v>0</v>
      </c>
      <c r="K11" s="4">
        <v>0</v>
      </c>
      <c r="L11" s="4">
        <v>0</v>
      </c>
      <c r="M11" s="4">
        <v>0</v>
      </c>
      <c r="N11" s="4" t="s">
        <v>140</v>
      </c>
      <c r="O11" s="4" t="s">
        <v>102</v>
      </c>
      <c r="P11" s="5">
        <v>37357</v>
      </c>
      <c r="Q11" s="5">
        <v>39082</v>
      </c>
      <c r="R11" s="5">
        <v>39082</v>
      </c>
      <c r="S11" s="4" t="s">
        <v>138</v>
      </c>
      <c r="T11" s="4" t="s">
        <v>103</v>
      </c>
      <c r="U11" s="4" t="s">
        <v>99</v>
      </c>
      <c r="V11" s="4" t="s">
        <v>99</v>
      </c>
      <c r="W11" s="5">
        <v>37368</v>
      </c>
      <c r="X11" s="5">
        <v>37531</v>
      </c>
      <c r="Y11" s="4" t="s">
        <v>128</v>
      </c>
      <c r="Z11" s="4" t="s">
        <v>105</v>
      </c>
      <c r="AA11" s="4" t="s">
        <v>129</v>
      </c>
      <c r="AB11" s="4" t="s">
        <v>107</v>
      </c>
      <c r="AC11" s="4">
        <v>103</v>
      </c>
      <c r="AD11" s="4">
        <v>44.08</v>
      </c>
      <c r="AE11" s="4">
        <v>-93.52</v>
      </c>
      <c r="AF11" s="4" t="s">
        <v>108</v>
      </c>
      <c r="AG11" s="4" t="s">
        <v>109</v>
      </c>
      <c r="AH11" s="4">
        <v>789</v>
      </c>
      <c r="AI11" s="4">
        <v>6.5</v>
      </c>
      <c r="AJ11" s="4" t="s">
        <v>130</v>
      </c>
      <c r="AK11" s="4" t="s">
        <v>131</v>
      </c>
      <c r="AL11" s="4" t="s">
        <v>112</v>
      </c>
      <c r="AM11" s="4" t="s">
        <v>132</v>
      </c>
      <c r="AN11" s="4" t="s">
        <v>133</v>
      </c>
      <c r="AO11" s="4">
        <v>33.200000000000003</v>
      </c>
      <c r="AP11" s="4">
        <v>30.5</v>
      </c>
      <c r="AQ11" s="4">
        <v>6.8</v>
      </c>
      <c r="AR11" s="4" t="s">
        <v>116</v>
      </c>
      <c r="AS11" s="4">
        <v>6.9</v>
      </c>
      <c r="AT11" s="4">
        <v>4</v>
      </c>
      <c r="AU11" s="4">
        <v>1.37</v>
      </c>
      <c r="AV11" s="4" t="s">
        <v>116</v>
      </c>
      <c r="AW11" s="4">
        <v>35</v>
      </c>
      <c r="AX11" s="4">
        <v>-10.5</v>
      </c>
      <c r="AY11" s="4">
        <v>890</v>
      </c>
      <c r="AZ11" s="4">
        <v>604.5</v>
      </c>
      <c r="BA11" s="4">
        <v>616</v>
      </c>
      <c r="BB11" s="4" t="s">
        <v>117</v>
      </c>
      <c r="BC11" s="4">
        <v>0</v>
      </c>
      <c r="BE11" s="4" t="s">
        <v>122</v>
      </c>
      <c r="BF11" s="4" t="s">
        <v>122</v>
      </c>
      <c r="BH11" s="4" t="s">
        <v>122</v>
      </c>
      <c r="BI11" s="4" t="s">
        <v>122</v>
      </c>
      <c r="BK11" s="4" t="s">
        <v>122</v>
      </c>
      <c r="BM11" s="4" t="s">
        <v>122</v>
      </c>
      <c r="BN11" s="4" t="s">
        <v>122</v>
      </c>
      <c r="BO11" s="4" t="s">
        <v>116</v>
      </c>
      <c r="BP11" s="4" t="s">
        <v>122</v>
      </c>
      <c r="BQ11" s="4" t="s">
        <v>116</v>
      </c>
      <c r="BR11" s="4">
        <v>13.64</v>
      </c>
      <c r="BS11" s="4" t="s">
        <v>134</v>
      </c>
      <c r="BT11" s="4">
        <v>4</v>
      </c>
      <c r="BU11" s="4">
        <v>0.97</v>
      </c>
      <c r="BV11" s="4" t="s">
        <v>135</v>
      </c>
      <c r="BW11" s="4">
        <v>0.49</v>
      </c>
      <c r="BX11" s="4" t="s">
        <v>136</v>
      </c>
      <c r="BY11" s="4">
        <v>51.86</v>
      </c>
      <c r="BZ11" s="4">
        <v>46.45</v>
      </c>
      <c r="CA11" s="4" t="s">
        <v>122</v>
      </c>
      <c r="CC11" s="4" t="s">
        <v>122</v>
      </c>
      <c r="CD11" s="4" t="s">
        <v>122</v>
      </c>
      <c r="CF11" s="4" t="s">
        <v>122</v>
      </c>
      <c r="CH11" s="4" t="s">
        <v>122</v>
      </c>
      <c r="CI11" s="4" t="s">
        <v>122</v>
      </c>
      <c r="CJ11" s="4">
        <v>4</v>
      </c>
      <c r="CK11" s="4" t="s">
        <v>123</v>
      </c>
      <c r="CL11" s="4" t="s">
        <v>123</v>
      </c>
      <c r="CM11" s="4" t="s">
        <v>123</v>
      </c>
      <c r="CN11" s="4" t="s">
        <v>123</v>
      </c>
      <c r="CO11" s="4" t="s">
        <v>123</v>
      </c>
      <c r="CP11" s="4" t="s">
        <v>123</v>
      </c>
      <c r="CQ11" s="4" t="s">
        <v>123</v>
      </c>
      <c r="CR11" s="4" t="s">
        <v>123</v>
      </c>
      <c r="CS11" s="4" t="s">
        <v>123</v>
      </c>
      <c r="CT11" s="4" t="s">
        <v>123</v>
      </c>
    </row>
    <row r="12" spans="1:107">
      <c r="A12">
        <v>946</v>
      </c>
      <c r="B12" t="s">
        <v>142</v>
      </c>
      <c r="C12" t="s">
        <v>98</v>
      </c>
      <c r="D12" t="s">
        <v>99</v>
      </c>
      <c r="E12" t="s">
        <v>98</v>
      </c>
      <c r="F12">
        <v>112</v>
      </c>
      <c r="G12" t="s">
        <v>127</v>
      </c>
      <c r="H12">
        <v>0</v>
      </c>
      <c r="I12">
        <v>112</v>
      </c>
      <c r="J12">
        <v>0</v>
      </c>
      <c r="K12">
        <v>0</v>
      </c>
      <c r="L12">
        <v>0</v>
      </c>
      <c r="M12">
        <v>0</v>
      </c>
      <c r="N12" t="s">
        <v>137</v>
      </c>
      <c r="O12" t="s">
        <v>102</v>
      </c>
      <c r="P12" s="1">
        <v>37729</v>
      </c>
      <c r="Q12" s="1">
        <v>39082</v>
      </c>
      <c r="R12" s="1">
        <v>39082</v>
      </c>
      <c r="S12" t="s">
        <v>138</v>
      </c>
      <c r="T12" t="s">
        <v>103</v>
      </c>
      <c r="U12" t="s">
        <v>99</v>
      </c>
      <c r="V12" t="s">
        <v>99</v>
      </c>
      <c r="W12" s="1">
        <v>37731</v>
      </c>
      <c r="X12" s="1">
        <v>37890</v>
      </c>
      <c r="Y12" t="s">
        <v>128</v>
      </c>
      <c r="Z12" t="s">
        <v>105</v>
      </c>
      <c r="AA12" t="s">
        <v>129</v>
      </c>
      <c r="AB12" t="s">
        <v>107</v>
      </c>
      <c r="AC12">
        <v>103</v>
      </c>
      <c r="AD12">
        <v>44.08</v>
      </c>
      <c r="AE12">
        <v>-93.52</v>
      </c>
      <c r="AF12" t="s">
        <v>108</v>
      </c>
      <c r="AG12" t="s">
        <v>109</v>
      </c>
      <c r="AH12">
        <v>789</v>
      </c>
      <c r="AI12">
        <v>6.5</v>
      </c>
      <c r="AJ12" t="s">
        <v>130</v>
      </c>
      <c r="AK12" t="s">
        <v>131</v>
      </c>
      <c r="AL12" t="s">
        <v>112</v>
      </c>
      <c r="AM12" t="s">
        <v>132</v>
      </c>
      <c r="AN12" t="s">
        <v>133</v>
      </c>
      <c r="AO12">
        <v>33.200000000000003</v>
      </c>
      <c r="AP12">
        <v>30.5</v>
      </c>
      <c r="AQ12">
        <v>7.2</v>
      </c>
      <c r="AR12" t="s">
        <v>116</v>
      </c>
      <c r="AS12">
        <v>6.3</v>
      </c>
      <c r="AT12">
        <v>3.62</v>
      </c>
      <c r="AU12">
        <v>1.37</v>
      </c>
      <c r="AV12" t="s">
        <v>116</v>
      </c>
      <c r="AW12">
        <v>35</v>
      </c>
      <c r="AX12">
        <v>-10.5</v>
      </c>
      <c r="AY12">
        <v>890</v>
      </c>
      <c r="AZ12">
        <v>650.20000000000005</v>
      </c>
      <c r="BA12">
        <v>616</v>
      </c>
      <c r="BB12" t="s">
        <v>117</v>
      </c>
      <c r="BC12">
        <v>0</v>
      </c>
      <c r="BE12" t="s">
        <v>122</v>
      </c>
      <c r="BF12" t="s">
        <v>122</v>
      </c>
      <c r="BH12" t="s">
        <v>122</v>
      </c>
      <c r="BI12" t="s">
        <v>122</v>
      </c>
      <c r="BK12" t="s">
        <v>122</v>
      </c>
      <c r="BM12" t="s">
        <v>122</v>
      </c>
      <c r="BN12" t="s">
        <v>122</v>
      </c>
      <c r="BO12" t="s">
        <v>116</v>
      </c>
      <c r="BP12" t="s">
        <v>122</v>
      </c>
      <c r="BQ12" t="s">
        <v>116</v>
      </c>
      <c r="BR12">
        <v>11.23</v>
      </c>
      <c r="BS12" t="s">
        <v>134</v>
      </c>
      <c r="BT12">
        <v>4</v>
      </c>
      <c r="BU12">
        <v>0.77</v>
      </c>
      <c r="BV12" t="s">
        <v>135</v>
      </c>
      <c r="BW12">
        <v>0.38</v>
      </c>
      <c r="BX12" t="s">
        <v>136</v>
      </c>
      <c r="BY12">
        <v>33.6</v>
      </c>
      <c r="BZ12">
        <v>46.5</v>
      </c>
      <c r="CA12" t="s">
        <v>122</v>
      </c>
      <c r="CC12" t="s">
        <v>122</v>
      </c>
      <c r="CD12" t="s">
        <v>122</v>
      </c>
      <c r="CF12" t="s">
        <v>122</v>
      </c>
      <c r="CH12" t="s">
        <v>122</v>
      </c>
      <c r="CI12" t="s">
        <v>122</v>
      </c>
      <c r="CJ12">
        <v>4</v>
      </c>
      <c r="CK12" t="s">
        <v>123</v>
      </c>
      <c r="CL12" t="s">
        <v>123</v>
      </c>
      <c r="CM12" t="s">
        <v>123</v>
      </c>
      <c r="CN12" t="s">
        <v>123</v>
      </c>
      <c r="CO12" t="s">
        <v>123</v>
      </c>
      <c r="CP12" t="s">
        <v>123</v>
      </c>
      <c r="CQ12" t="s">
        <v>123</v>
      </c>
      <c r="CR12" t="s">
        <v>123</v>
      </c>
      <c r="CS12" t="s">
        <v>123</v>
      </c>
      <c r="CT12" t="s">
        <v>123</v>
      </c>
      <c r="CU12" s="2">
        <f>BR13-BR12</f>
        <v>0.4399999999999995</v>
      </c>
      <c r="CV12">
        <f>(BU12^2/BT12)+(BU13^2/BT13)</f>
        <v>0.58382500000000004</v>
      </c>
      <c r="CW12">
        <f>1/(CV12^2)</f>
        <v>2.9338278305031356</v>
      </c>
      <c r="CX12">
        <f>CW12*(CU12^2)</f>
        <v>0.56798906798540572</v>
      </c>
      <c r="CY12">
        <f>CW12*CU12</f>
        <v>1.2908842454213783</v>
      </c>
      <c r="CZ12">
        <f>CW12^2</f>
        <v>8.6073457390347343</v>
      </c>
      <c r="DA12">
        <f>(CV12^2)+$CW$55</f>
        <v>0.40904230403576369</v>
      </c>
      <c r="DB12">
        <f>1/DA12</f>
        <v>2.444734909161296</v>
      </c>
      <c r="DC12">
        <f>DB12*CU12</f>
        <v>1.075683360030969</v>
      </c>
    </row>
    <row r="13" spans="1:107">
      <c r="A13">
        <v>947</v>
      </c>
      <c r="B13" t="s">
        <v>142</v>
      </c>
      <c r="C13" t="s">
        <v>98</v>
      </c>
      <c r="D13" t="s">
        <v>124</v>
      </c>
      <c r="E13" t="s">
        <v>125</v>
      </c>
      <c r="F13">
        <v>112</v>
      </c>
      <c r="G13" t="s">
        <v>127</v>
      </c>
      <c r="H13">
        <v>0</v>
      </c>
      <c r="I13">
        <v>112</v>
      </c>
      <c r="J13">
        <v>0</v>
      </c>
      <c r="K13">
        <v>0</v>
      </c>
      <c r="L13">
        <v>0</v>
      </c>
      <c r="M13">
        <v>0</v>
      </c>
      <c r="N13" t="s">
        <v>137</v>
      </c>
      <c r="O13" t="s">
        <v>102</v>
      </c>
      <c r="P13" s="1">
        <v>37729</v>
      </c>
      <c r="Q13" s="1">
        <v>39082</v>
      </c>
      <c r="R13" s="1">
        <v>39082</v>
      </c>
      <c r="S13" t="s">
        <v>138</v>
      </c>
      <c r="T13" t="s">
        <v>103</v>
      </c>
      <c r="U13" t="s">
        <v>99</v>
      </c>
      <c r="V13" t="s">
        <v>99</v>
      </c>
      <c r="W13" s="1">
        <v>37731</v>
      </c>
      <c r="X13" s="1">
        <v>37890</v>
      </c>
      <c r="Y13" t="s">
        <v>128</v>
      </c>
      <c r="Z13" t="s">
        <v>105</v>
      </c>
      <c r="AA13" t="s">
        <v>129</v>
      </c>
      <c r="AB13" t="s">
        <v>107</v>
      </c>
      <c r="AC13">
        <v>103</v>
      </c>
      <c r="AD13">
        <v>44.08</v>
      </c>
      <c r="AE13">
        <v>-93.52</v>
      </c>
      <c r="AF13" t="s">
        <v>108</v>
      </c>
      <c r="AG13" t="s">
        <v>109</v>
      </c>
      <c r="AH13">
        <v>789</v>
      </c>
      <c r="AI13">
        <v>6.5</v>
      </c>
      <c r="AJ13" t="s">
        <v>130</v>
      </c>
      <c r="AK13" t="s">
        <v>131</v>
      </c>
      <c r="AL13" t="s">
        <v>112</v>
      </c>
      <c r="AM13" t="s">
        <v>132</v>
      </c>
      <c r="AN13" t="s">
        <v>133</v>
      </c>
      <c r="AO13">
        <v>33.200000000000003</v>
      </c>
      <c r="AP13">
        <v>30.5</v>
      </c>
      <c r="AQ13">
        <v>7.2</v>
      </c>
      <c r="AR13" t="s">
        <v>116</v>
      </c>
      <c r="AS13">
        <v>6.3</v>
      </c>
      <c r="AT13">
        <v>3.62</v>
      </c>
      <c r="AU13">
        <v>1.37</v>
      </c>
      <c r="AV13" t="s">
        <v>116</v>
      </c>
      <c r="AW13">
        <v>35</v>
      </c>
      <c r="AX13">
        <v>-10.5</v>
      </c>
      <c r="AY13">
        <v>890</v>
      </c>
      <c r="AZ13">
        <v>650.20000000000005</v>
      </c>
      <c r="BA13">
        <v>616</v>
      </c>
      <c r="BB13" t="s">
        <v>117</v>
      </c>
      <c r="BC13">
        <v>0</v>
      </c>
      <c r="BE13" t="s">
        <v>122</v>
      </c>
      <c r="BF13" t="s">
        <v>122</v>
      </c>
      <c r="BH13" t="s">
        <v>122</v>
      </c>
      <c r="BI13" t="s">
        <v>122</v>
      </c>
      <c r="BK13" t="s">
        <v>122</v>
      </c>
      <c r="BM13" t="s">
        <v>122</v>
      </c>
      <c r="BN13" t="s">
        <v>122</v>
      </c>
      <c r="BO13" t="s">
        <v>116</v>
      </c>
      <c r="BP13" t="s">
        <v>122</v>
      </c>
      <c r="BQ13" t="s">
        <v>116</v>
      </c>
      <c r="BR13">
        <v>11.67</v>
      </c>
      <c r="BS13" t="s">
        <v>134</v>
      </c>
      <c r="BT13">
        <v>4</v>
      </c>
      <c r="BU13">
        <v>1.32</v>
      </c>
      <c r="BV13" t="s">
        <v>135</v>
      </c>
      <c r="BW13">
        <v>0.66</v>
      </c>
      <c r="BX13" t="s">
        <v>136</v>
      </c>
      <c r="BY13">
        <v>37.520000000000003</v>
      </c>
      <c r="BZ13">
        <v>46.5</v>
      </c>
      <c r="CA13" t="s">
        <v>122</v>
      </c>
      <c r="CC13" t="s">
        <v>122</v>
      </c>
      <c r="CD13" t="s">
        <v>122</v>
      </c>
      <c r="CF13" t="s">
        <v>122</v>
      </c>
      <c r="CH13" t="s">
        <v>122</v>
      </c>
      <c r="CI13" t="s">
        <v>122</v>
      </c>
      <c r="CJ13">
        <v>4</v>
      </c>
      <c r="CK13" t="s">
        <v>123</v>
      </c>
      <c r="CL13" t="s">
        <v>123</v>
      </c>
      <c r="CM13" t="s">
        <v>123</v>
      </c>
      <c r="CN13" t="s">
        <v>123</v>
      </c>
      <c r="CO13" t="s">
        <v>123</v>
      </c>
      <c r="CP13" t="s">
        <v>123</v>
      </c>
      <c r="CQ13" t="s">
        <v>123</v>
      </c>
      <c r="CR13" t="s">
        <v>123</v>
      </c>
      <c r="CS13" t="s">
        <v>123</v>
      </c>
      <c r="CT13" t="s">
        <v>123</v>
      </c>
    </row>
    <row r="14" spans="1:107" s="2" customFormat="1">
      <c r="A14" s="2">
        <v>956</v>
      </c>
      <c r="B14" s="2" t="s">
        <v>143</v>
      </c>
      <c r="C14" s="2" t="s">
        <v>98</v>
      </c>
      <c r="D14" s="2" t="s">
        <v>99</v>
      </c>
      <c r="E14" s="2" t="s">
        <v>98</v>
      </c>
      <c r="F14" s="2">
        <v>112</v>
      </c>
      <c r="G14" s="2" t="s">
        <v>127</v>
      </c>
      <c r="H14" s="2">
        <v>112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 t="s">
        <v>101</v>
      </c>
      <c r="O14" s="2" t="s">
        <v>102</v>
      </c>
      <c r="P14" s="3">
        <v>37561</v>
      </c>
      <c r="Q14" s="3">
        <v>39082</v>
      </c>
      <c r="R14" s="3">
        <v>39082</v>
      </c>
      <c r="S14" s="2" t="s">
        <v>101</v>
      </c>
      <c r="T14" s="2" t="s">
        <v>103</v>
      </c>
      <c r="U14" s="2" t="s">
        <v>99</v>
      </c>
      <c r="V14" s="2" t="s">
        <v>99</v>
      </c>
      <c r="W14" s="3">
        <v>37735</v>
      </c>
      <c r="X14" s="3">
        <v>37887</v>
      </c>
      <c r="Y14" s="2" t="s">
        <v>128</v>
      </c>
      <c r="Z14" s="2" t="s">
        <v>105</v>
      </c>
      <c r="AA14" s="2" t="s">
        <v>129</v>
      </c>
      <c r="AB14" s="2" t="s">
        <v>107</v>
      </c>
      <c r="AC14" s="2">
        <v>103</v>
      </c>
      <c r="AD14" s="2">
        <v>44.08</v>
      </c>
      <c r="AE14" s="2">
        <v>-93.52</v>
      </c>
      <c r="AF14" s="2" t="s">
        <v>108</v>
      </c>
      <c r="AG14" s="2" t="s">
        <v>109</v>
      </c>
      <c r="AH14" s="2">
        <v>789</v>
      </c>
      <c r="AI14" s="2">
        <v>6.5</v>
      </c>
      <c r="AJ14" s="2" t="s">
        <v>144</v>
      </c>
      <c r="AK14" s="2" t="s">
        <v>145</v>
      </c>
      <c r="AL14" s="2" t="s">
        <v>112</v>
      </c>
      <c r="AM14" s="2" t="s">
        <v>132</v>
      </c>
      <c r="AN14" s="2" t="s">
        <v>133</v>
      </c>
      <c r="AO14" s="2">
        <v>35.4</v>
      </c>
      <c r="AP14" s="2">
        <v>31</v>
      </c>
      <c r="AQ14" s="2">
        <v>6.6</v>
      </c>
      <c r="AR14" s="2" t="s">
        <v>116</v>
      </c>
      <c r="AS14" s="2">
        <v>7.5</v>
      </c>
      <c r="AT14" s="2">
        <v>4.3499999999999996</v>
      </c>
      <c r="AU14" s="2">
        <v>1.37</v>
      </c>
      <c r="AV14" s="2" t="s">
        <v>116</v>
      </c>
      <c r="AW14" s="2">
        <v>34</v>
      </c>
      <c r="AX14" s="2">
        <v>-6.5</v>
      </c>
      <c r="AY14" s="2">
        <v>1012</v>
      </c>
      <c r="AZ14" s="2">
        <v>639.6</v>
      </c>
      <c r="BA14" s="2">
        <v>773</v>
      </c>
      <c r="BB14" s="2" t="s">
        <v>117</v>
      </c>
      <c r="BC14" s="2">
        <v>0</v>
      </c>
      <c r="BE14" s="2" t="s">
        <v>122</v>
      </c>
      <c r="BF14" s="2" t="s">
        <v>122</v>
      </c>
      <c r="BH14" s="2" t="s">
        <v>122</v>
      </c>
      <c r="BI14" s="2" t="s">
        <v>122</v>
      </c>
      <c r="BK14" s="2" t="s">
        <v>122</v>
      </c>
      <c r="BM14" s="2" t="s">
        <v>122</v>
      </c>
      <c r="BN14" s="2" t="s">
        <v>122</v>
      </c>
      <c r="BO14" s="2" t="s">
        <v>116</v>
      </c>
      <c r="BP14" s="2" t="s">
        <v>122</v>
      </c>
      <c r="BQ14" s="2" t="s">
        <v>116</v>
      </c>
      <c r="BR14" s="2">
        <v>10.73</v>
      </c>
      <c r="BS14" s="2" t="s">
        <v>134</v>
      </c>
      <c r="BT14" s="2">
        <v>4</v>
      </c>
      <c r="BU14" s="2">
        <v>0.47</v>
      </c>
      <c r="BV14" s="2" t="s">
        <v>135</v>
      </c>
      <c r="BW14" s="2">
        <v>0.23</v>
      </c>
      <c r="BX14" s="2" t="s">
        <v>136</v>
      </c>
      <c r="BY14" s="2">
        <v>36.06</v>
      </c>
      <c r="BZ14" s="2">
        <v>46.5</v>
      </c>
      <c r="CA14" s="2" t="s">
        <v>122</v>
      </c>
      <c r="CC14" s="2" t="s">
        <v>122</v>
      </c>
      <c r="CD14" s="2" t="s">
        <v>122</v>
      </c>
      <c r="CF14" s="2" t="s">
        <v>122</v>
      </c>
      <c r="CH14" s="2" t="s">
        <v>122</v>
      </c>
      <c r="CI14" s="2" t="s">
        <v>122</v>
      </c>
      <c r="CJ14" s="2">
        <v>4</v>
      </c>
      <c r="CK14" s="2" t="s">
        <v>123</v>
      </c>
      <c r="CL14" s="2" t="s">
        <v>123</v>
      </c>
      <c r="CM14" s="2" t="s">
        <v>123</v>
      </c>
      <c r="CN14" s="2" t="s">
        <v>123</v>
      </c>
      <c r="CO14" s="2" t="s">
        <v>123</v>
      </c>
      <c r="CP14" s="2" t="s">
        <v>123</v>
      </c>
      <c r="CQ14" s="2" t="s">
        <v>123</v>
      </c>
      <c r="CR14" s="2" t="s">
        <v>123</v>
      </c>
      <c r="CS14" s="2" t="s">
        <v>123</v>
      </c>
      <c r="CT14" s="2" t="s">
        <v>123</v>
      </c>
      <c r="CU14" s="2">
        <f>BR15-BR14</f>
        <v>2.9999999999999361E-2</v>
      </c>
      <c r="CV14">
        <f>(BU14^2/BT14)+(BU15^2/BT15)</f>
        <v>9.9324999999999997E-2</v>
      </c>
      <c r="CW14">
        <f>1/(CV14^2)</f>
        <v>101.36379281519498</v>
      </c>
      <c r="CX14">
        <f>CW14*(CU14^2)</f>
        <v>9.1227413533671586E-2</v>
      </c>
      <c r="CY14">
        <f>CW14*CU14</f>
        <v>3.0409137844557845</v>
      </c>
      <c r="CZ14">
        <f>CW14^2</f>
        <v>10274.618493881775</v>
      </c>
      <c r="DA14">
        <f>(CV14^2)+$CW$55</f>
        <v>7.8056129035763644E-2</v>
      </c>
      <c r="DB14">
        <f>1/DA14</f>
        <v>12.811293774788927</v>
      </c>
      <c r="DC14">
        <f>DB14*CU14</f>
        <v>0.38433881324365965</v>
      </c>
    </row>
    <row r="15" spans="1:107" s="2" customFormat="1">
      <c r="A15" s="2">
        <v>957</v>
      </c>
      <c r="B15" s="2" t="s">
        <v>143</v>
      </c>
      <c r="C15" s="2" t="s">
        <v>98</v>
      </c>
      <c r="D15" s="2" t="s">
        <v>124</v>
      </c>
      <c r="E15" s="2" t="s">
        <v>125</v>
      </c>
      <c r="F15" s="2">
        <v>112</v>
      </c>
      <c r="G15" s="2" t="s">
        <v>127</v>
      </c>
      <c r="H15" s="2">
        <v>112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 t="s">
        <v>101</v>
      </c>
      <c r="O15" s="2" t="s">
        <v>102</v>
      </c>
      <c r="P15" s="3">
        <v>37561</v>
      </c>
      <c r="Q15" s="3">
        <v>39082</v>
      </c>
      <c r="R15" s="3">
        <v>39082</v>
      </c>
      <c r="S15" s="2" t="s">
        <v>101</v>
      </c>
      <c r="T15" s="2" t="s">
        <v>103</v>
      </c>
      <c r="U15" s="2" t="s">
        <v>99</v>
      </c>
      <c r="V15" s="2" t="s">
        <v>99</v>
      </c>
      <c r="W15" s="3">
        <v>37735</v>
      </c>
      <c r="X15" s="3">
        <v>37887</v>
      </c>
      <c r="Y15" s="2" t="s">
        <v>128</v>
      </c>
      <c r="Z15" s="2" t="s">
        <v>105</v>
      </c>
      <c r="AA15" s="2" t="s">
        <v>129</v>
      </c>
      <c r="AB15" s="2" t="s">
        <v>107</v>
      </c>
      <c r="AC15" s="2">
        <v>103</v>
      </c>
      <c r="AD15" s="2">
        <v>44.08</v>
      </c>
      <c r="AE15" s="2">
        <v>-93.52</v>
      </c>
      <c r="AF15" s="2" t="s">
        <v>108</v>
      </c>
      <c r="AG15" s="2" t="s">
        <v>109</v>
      </c>
      <c r="AH15" s="2">
        <v>789</v>
      </c>
      <c r="AI15" s="2">
        <v>6.5</v>
      </c>
      <c r="AJ15" s="2" t="s">
        <v>144</v>
      </c>
      <c r="AK15" s="2" t="s">
        <v>145</v>
      </c>
      <c r="AL15" s="2" t="s">
        <v>112</v>
      </c>
      <c r="AM15" s="2" t="s">
        <v>132</v>
      </c>
      <c r="AN15" s="2" t="s">
        <v>133</v>
      </c>
      <c r="AO15" s="2">
        <v>35.4</v>
      </c>
      <c r="AP15" s="2">
        <v>31</v>
      </c>
      <c r="AQ15" s="2">
        <v>6.6</v>
      </c>
      <c r="AR15" s="2" t="s">
        <v>116</v>
      </c>
      <c r="AS15" s="2">
        <v>7.5</v>
      </c>
      <c r="AT15" s="2">
        <v>4.3499999999999996</v>
      </c>
      <c r="AU15" s="2">
        <v>1.37</v>
      </c>
      <c r="AV15" s="2" t="s">
        <v>116</v>
      </c>
      <c r="AW15" s="2">
        <v>34</v>
      </c>
      <c r="AX15" s="2">
        <v>-6.5</v>
      </c>
      <c r="AY15" s="2">
        <v>1012</v>
      </c>
      <c r="AZ15" s="2">
        <v>639.6</v>
      </c>
      <c r="BA15" s="2">
        <v>773</v>
      </c>
      <c r="BB15" s="2" t="s">
        <v>117</v>
      </c>
      <c r="BC15" s="2">
        <v>0</v>
      </c>
      <c r="BE15" s="2" t="s">
        <v>122</v>
      </c>
      <c r="BF15" s="2" t="s">
        <v>122</v>
      </c>
      <c r="BH15" s="2" t="s">
        <v>122</v>
      </c>
      <c r="BI15" s="2" t="s">
        <v>122</v>
      </c>
      <c r="BK15" s="2" t="s">
        <v>122</v>
      </c>
      <c r="BM15" s="2" t="s">
        <v>122</v>
      </c>
      <c r="BN15" s="2" t="s">
        <v>122</v>
      </c>
      <c r="BO15" s="2" t="s">
        <v>116</v>
      </c>
      <c r="BP15" s="2" t="s">
        <v>122</v>
      </c>
      <c r="BQ15" s="2" t="s">
        <v>116</v>
      </c>
      <c r="BR15" s="2">
        <v>10.76</v>
      </c>
      <c r="BS15" s="2" t="s">
        <v>134</v>
      </c>
      <c r="BT15" s="2">
        <v>4</v>
      </c>
      <c r="BU15" s="2">
        <v>0.42</v>
      </c>
      <c r="BV15" s="2" t="s">
        <v>135</v>
      </c>
      <c r="BW15" s="2">
        <v>0.21</v>
      </c>
      <c r="BX15" s="2" t="s">
        <v>136</v>
      </c>
      <c r="BY15" s="2">
        <v>36.31</v>
      </c>
      <c r="BZ15" s="2">
        <v>46.5</v>
      </c>
      <c r="CA15" s="2" t="s">
        <v>122</v>
      </c>
      <c r="CC15" s="2" t="s">
        <v>122</v>
      </c>
      <c r="CD15" s="2" t="s">
        <v>122</v>
      </c>
      <c r="CF15" s="2" t="s">
        <v>122</v>
      </c>
      <c r="CH15" s="2" t="s">
        <v>122</v>
      </c>
      <c r="CI15" s="2" t="s">
        <v>122</v>
      </c>
      <c r="CJ15" s="2">
        <v>4</v>
      </c>
      <c r="CK15" s="2" t="s">
        <v>123</v>
      </c>
      <c r="CL15" s="2" t="s">
        <v>123</v>
      </c>
      <c r="CM15" s="2" t="s">
        <v>123</v>
      </c>
      <c r="CN15" s="2" t="s">
        <v>123</v>
      </c>
      <c r="CO15" s="2" t="s">
        <v>123</v>
      </c>
      <c r="CP15" s="2" t="s">
        <v>123</v>
      </c>
      <c r="CQ15" s="2" t="s">
        <v>123</v>
      </c>
      <c r="CR15" s="2" t="s">
        <v>123</v>
      </c>
      <c r="CS15" s="2" t="s">
        <v>123</v>
      </c>
      <c r="CT15" s="2" t="s">
        <v>123</v>
      </c>
    </row>
    <row r="16" spans="1:107" s="2" customFormat="1">
      <c r="A16" s="2">
        <v>961</v>
      </c>
      <c r="B16" s="2" t="s">
        <v>143</v>
      </c>
      <c r="C16" s="2" t="s">
        <v>98</v>
      </c>
      <c r="D16" s="2" t="s">
        <v>99</v>
      </c>
      <c r="E16" s="2" t="s">
        <v>98</v>
      </c>
      <c r="F16" s="2">
        <v>112</v>
      </c>
      <c r="G16" s="2" t="s">
        <v>127</v>
      </c>
      <c r="H16" s="2">
        <v>0</v>
      </c>
      <c r="I16" s="2">
        <v>112</v>
      </c>
      <c r="J16" s="2">
        <v>0</v>
      </c>
      <c r="K16" s="2">
        <v>0</v>
      </c>
      <c r="L16" s="2">
        <v>0</v>
      </c>
      <c r="M16" s="2">
        <v>0</v>
      </c>
      <c r="N16" s="2" t="s">
        <v>140</v>
      </c>
      <c r="O16" s="2" t="s">
        <v>102</v>
      </c>
      <c r="P16" s="3">
        <v>37729</v>
      </c>
      <c r="Q16" s="3">
        <v>39082</v>
      </c>
      <c r="R16" s="3">
        <v>39082</v>
      </c>
      <c r="S16" s="2" t="s">
        <v>138</v>
      </c>
      <c r="T16" s="2" t="s">
        <v>103</v>
      </c>
      <c r="U16" s="2" t="s">
        <v>99</v>
      </c>
      <c r="V16" s="2" t="s">
        <v>99</v>
      </c>
      <c r="W16" s="3">
        <v>37735</v>
      </c>
      <c r="X16" s="3">
        <v>37887</v>
      </c>
      <c r="Y16" s="2" t="s">
        <v>128</v>
      </c>
      <c r="Z16" s="2" t="s">
        <v>105</v>
      </c>
      <c r="AA16" s="2" t="s">
        <v>129</v>
      </c>
      <c r="AB16" s="2" t="s">
        <v>107</v>
      </c>
      <c r="AC16" s="2">
        <v>103</v>
      </c>
      <c r="AD16" s="2">
        <v>44.08</v>
      </c>
      <c r="AE16" s="2">
        <v>-93.52</v>
      </c>
      <c r="AF16" s="2" t="s">
        <v>108</v>
      </c>
      <c r="AG16" s="2" t="s">
        <v>109</v>
      </c>
      <c r="AH16" s="2">
        <v>789</v>
      </c>
      <c r="AI16" s="2">
        <v>6.5</v>
      </c>
      <c r="AJ16" s="2" t="s">
        <v>144</v>
      </c>
      <c r="AK16" s="2" t="s">
        <v>145</v>
      </c>
      <c r="AL16" s="2" t="s">
        <v>112</v>
      </c>
      <c r="AM16" s="2" t="s">
        <v>132</v>
      </c>
      <c r="AN16" s="2" t="s">
        <v>133</v>
      </c>
      <c r="AO16" s="2">
        <v>35.4</v>
      </c>
      <c r="AP16" s="2">
        <v>31</v>
      </c>
      <c r="AQ16" s="2">
        <v>6.6</v>
      </c>
      <c r="AR16" s="2" t="s">
        <v>116</v>
      </c>
      <c r="AS16" s="2">
        <v>7.5</v>
      </c>
      <c r="AT16" s="2">
        <v>4.3499999999999996</v>
      </c>
      <c r="AU16" s="2">
        <v>1.37</v>
      </c>
      <c r="AV16" s="2" t="s">
        <v>116</v>
      </c>
      <c r="AW16" s="2">
        <v>34</v>
      </c>
      <c r="AX16" s="2">
        <v>-6.5</v>
      </c>
      <c r="AY16" s="2">
        <v>1012</v>
      </c>
      <c r="AZ16" s="2">
        <v>639.6</v>
      </c>
      <c r="BA16" s="2">
        <v>773</v>
      </c>
      <c r="BB16" s="2" t="s">
        <v>117</v>
      </c>
      <c r="BC16" s="2">
        <v>0</v>
      </c>
      <c r="BE16" s="2" t="s">
        <v>122</v>
      </c>
      <c r="BF16" s="2" t="s">
        <v>122</v>
      </c>
      <c r="BH16" s="2" t="s">
        <v>122</v>
      </c>
      <c r="BI16" s="2" t="s">
        <v>122</v>
      </c>
      <c r="BK16" s="2" t="s">
        <v>122</v>
      </c>
      <c r="BM16" s="2" t="s">
        <v>122</v>
      </c>
      <c r="BN16" s="2" t="s">
        <v>122</v>
      </c>
      <c r="BO16" s="2" t="s">
        <v>116</v>
      </c>
      <c r="BP16" s="2" t="s">
        <v>122</v>
      </c>
      <c r="BQ16" s="2" t="s">
        <v>116</v>
      </c>
      <c r="BR16" s="2">
        <v>10.91</v>
      </c>
      <c r="BS16" s="2" t="s">
        <v>134</v>
      </c>
      <c r="BT16" s="2">
        <v>4</v>
      </c>
      <c r="BU16" s="2">
        <v>0.23</v>
      </c>
      <c r="BV16" s="2" t="s">
        <v>135</v>
      </c>
      <c r="BW16" s="2">
        <v>0.12</v>
      </c>
      <c r="BX16" s="2" t="s">
        <v>136</v>
      </c>
      <c r="BY16" s="2">
        <v>37.82</v>
      </c>
      <c r="BZ16" s="2">
        <v>46.5</v>
      </c>
      <c r="CA16" s="2" t="s">
        <v>122</v>
      </c>
      <c r="CC16" s="2" t="s">
        <v>122</v>
      </c>
      <c r="CD16" s="2" t="s">
        <v>122</v>
      </c>
      <c r="CF16" s="2" t="s">
        <v>122</v>
      </c>
      <c r="CH16" s="2" t="s">
        <v>122</v>
      </c>
      <c r="CI16" s="2" t="s">
        <v>122</v>
      </c>
      <c r="CJ16" s="2">
        <v>4</v>
      </c>
      <c r="CK16" s="2" t="s">
        <v>123</v>
      </c>
      <c r="CL16" s="2" t="s">
        <v>123</v>
      </c>
      <c r="CM16" s="2" t="s">
        <v>123</v>
      </c>
      <c r="CN16" s="2" t="s">
        <v>123</v>
      </c>
      <c r="CO16" s="2" t="s">
        <v>123</v>
      </c>
      <c r="CP16" s="2" t="s">
        <v>123</v>
      </c>
      <c r="CQ16" s="2" t="s">
        <v>123</v>
      </c>
      <c r="CR16" s="2" t="s">
        <v>123</v>
      </c>
      <c r="CS16" s="2" t="s">
        <v>123</v>
      </c>
      <c r="CT16" s="2" t="s">
        <v>123</v>
      </c>
      <c r="CU16" s="2">
        <f>BR17-BR16</f>
        <v>-7.0000000000000284E-2</v>
      </c>
      <c r="CV16">
        <f>(BU16^2/BT16)+(BU17^2/BT17)</f>
        <v>9.4449999999999992E-2</v>
      </c>
      <c r="CW16">
        <f>1/(CV16^2)</f>
        <v>112.09753831003435</v>
      </c>
      <c r="CX16">
        <f>CW16*(CU16^2)</f>
        <v>0.54927793771917277</v>
      </c>
      <c r="CY16">
        <f>CW16*CU16</f>
        <v>-7.8468276817024369</v>
      </c>
      <c r="CZ16">
        <f>CW16^2</f>
        <v>12565.858095169619</v>
      </c>
      <c r="DA16">
        <f>(CV16^2)+$CW$55</f>
        <v>7.7111475910763644E-2</v>
      </c>
      <c r="DB16">
        <f>1/DA16</f>
        <v>12.96823836126854</v>
      </c>
      <c r="DC16">
        <f>DB16*CU16</f>
        <v>-0.90777668528880151</v>
      </c>
    </row>
    <row r="17" spans="1:107" s="2" customFormat="1">
      <c r="A17" s="2">
        <v>962</v>
      </c>
      <c r="B17" s="2" t="s">
        <v>143</v>
      </c>
      <c r="C17" s="2" t="s">
        <v>98</v>
      </c>
      <c r="D17" s="2" t="s">
        <v>124</v>
      </c>
      <c r="E17" s="2" t="s">
        <v>125</v>
      </c>
      <c r="F17" s="2">
        <v>112</v>
      </c>
      <c r="G17" s="2" t="s">
        <v>127</v>
      </c>
      <c r="H17" s="2">
        <v>0</v>
      </c>
      <c r="I17" s="2">
        <v>112</v>
      </c>
      <c r="J17" s="2">
        <v>0</v>
      </c>
      <c r="K17" s="2">
        <v>0</v>
      </c>
      <c r="L17" s="2">
        <v>0</v>
      </c>
      <c r="M17" s="2">
        <v>0</v>
      </c>
      <c r="N17" s="2" t="s">
        <v>140</v>
      </c>
      <c r="O17" s="2" t="s">
        <v>102</v>
      </c>
      <c r="P17" s="3">
        <v>37729</v>
      </c>
      <c r="Q17" s="3">
        <v>39082</v>
      </c>
      <c r="R17" s="3">
        <v>39082</v>
      </c>
      <c r="S17" s="2" t="s">
        <v>138</v>
      </c>
      <c r="T17" s="2" t="s">
        <v>103</v>
      </c>
      <c r="U17" s="2" t="s">
        <v>99</v>
      </c>
      <c r="V17" s="2" t="s">
        <v>99</v>
      </c>
      <c r="W17" s="3">
        <v>37735</v>
      </c>
      <c r="X17" s="3">
        <v>37887</v>
      </c>
      <c r="Y17" s="2" t="s">
        <v>128</v>
      </c>
      <c r="Z17" s="2" t="s">
        <v>105</v>
      </c>
      <c r="AA17" s="2" t="s">
        <v>129</v>
      </c>
      <c r="AB17" s="2" t="s">
        <v>107</v>
      </c>
      <c r="AC17" s="2">
        <v>103</v>
      </c>
      <c r="AD17" s="2">
        <v>44.08</v>
      </c>
      <c r="AE17" s="2">
        <v>-93.52</v>
      </c>
      <c r="AF17" s="2" t="s">
        <v>108</v>
      </c>
      <c r="AG17" s="2" t="s">
        <v>109</v>
      </c>
      <c r="AH17" s="2">
        <v>789</v>
      </c>
      <c r="AI17" s="2">
        <v>6.5</v>
      </c>
      <c r="AJ17" s="2" t="s">
        <v>144</v>
      </c>
      <c r="AK17" s="2" t="s">
        <v>145</v>
      </c>
      <c r="AL17" s="2" t="s">
        <v>112</v>
      </c>
      <c r="AM17" s="2" t="s">
        <v>132</v>
      </c>
      <c r="AN17" s="2" t="s">
        <v>133</v>
      </c>
      <c r="AO17" s="2">
        <v>35.4</v>
      </c>
      <c r="AP17" s="2">
        <v>31</v>
      </c>
      <c r="AQ17" s="2">
        <v>6.6</v>
      </c>
      <c r="AR17" s="2" t="s">
        <v>116</v>
      </c>
      <c r="AS17" s="2">
        <v>7.5</v>
      </c>
      <c r="AT17" s="2">
        <v>4.3499999999999996</v>
      </c>
      <c r="AU17" s="2">
        <v>1.37</v>
      </c>
      <c r="AV17" s="2" t="s">
        <v>116</v>
      </c>
      <c r="AW17" s="2">
        <v>34</v>
      </c>
      <c r="AX17" s="2">
        <v>-6.5</v>
      </c>
      <c r="AY17" s="2">
        <v>1012</v>
      </c>
      <c r="AZ17" s="2">
        <v>639.6</v>
      </c>
      <c r="BA17" s="2">
        <v>773</v>
      </c>
      <c r="BB17" s="2" t="s">
        <v>117</v>
      </c>
      <c r="BC17" s="2">
        <v>0</v>
      </c>
      <c r="BE17" s="2" t="s">
        <v>122</v>
      </c>
      <c r="BF17" s="2" t="s">
        <v>122</v>
      </c>
      <c r="BH17" s="2" t="s">
        <v>122</v>
      </c>
      <c r="BI17" s="2" t="s">
        <v>122</v>
      </c>
      <c r="BK17" s="2" t="s">
        <v>122</v>
      </c>
      <c r="BM17" s="2" t="s">
        <v>122</v>
      </c>
      <c r="BN17" s="2" t="s">
        <v>122</v>
      </c>
      <c r="BO17" s="2" t="s">
        <v>116</v>
      </c>
      <c r="BP17" s="2" t="s">
        <v>122</v>
      </c>
      <c r="BQ17" s="2" t="s">
        <v>116</v>
      </c>
      <c r="BR17" s="2">
        <v>10.84</v>
      </c>
      <c r="BS17" s="2" t="s">
        <v>134</v>
      </c>
      <c r="BT17" s="2">
        <v>4</v>
      </c>
      <c r="BU17" s="2">
        <v>0.56999999999999995</v>
      </c>
      <c r="BV17" s="2" t="s">
        <v>135</v>
      </c>
      <c r="BW17" s="2">
        <v>0.28999999999999998</v>
      </c>
      <c r="BX17" s="2" t="s">
        <v>136</v>
      </c>
      <c r="BY17" s="2">
        <v>37.19</v>
      </c>
      <c r="BZ17" s="2">
        <v>46.5</v>
      </c>
      <c r="CA17" s="2" t="s">
        <v>122</v>
      </c>
      <c r="CC17" s="2" t="s">
        <v>122</v>
      </c>
      <c r="CD17" s="2" t="s">
        <v>122</v>
      </c>
      <c r="CF17" s="2" t="s">
        <v>122</v>
      </c>
      <c r="CH17" s="2" t="s">
        <v>122</v>
      </c>
      <c r="CI17" s="2" t="s">
        <v>122</v>
      </c>
      <c r="CJ17" s="2">
        <v>4</v>
      </c>
      <c r="CK17" s="2" t="s">
        <v>123</v>
      </c>
      <c r="CL17" s="2" t="s">
        <v>123</v>
      </c>
      <c r="CM17" s="2" t="s">
        <v>123</v>
      </c>
      <c r="CN17" s="2" t="s">
        <v>123</v>
      </c>
      <c r="CO17" s="2" t="s">
        <v>123</v>
      </c>
      <c r="CP17" s="2" t="s">
        <v>123</v>
      </c>
      <c r="CQ17" s="2" t="s">
        <v>123</v>
      </c>
      <c r="CR17" s="2" t="s">
        <v>123</v>
      </c>
      <c r="CS17" s="2" t="s">
        <v>123</v>
      </c>
      <c r="CT17" s="2" t="s">
        <v>123</v>
      </c>
    </row>
    <row r="18" spans="1:107">
      <c r="A18">
        <v>965</v>
      </c>
      <c r="B18" t="s">
        <v>146</v>
      </c>
      <c r="C18" t="s">
        <v>98</v>
      </c>
      <c r="D18" t="s">
        <v>99</v>
      </c>
      <c r="E18" t="s">
        <v>98</v>
      </c>
      <c r="F18">
        <v>112</v>
      </c>
      <c r="G18" t="s">
        <v>127</v>
      </c>
      <c r="H18">
        <v>0</v>
      </c>
      <c r="I18">
        <v>112</v>
      </c>
      <c r="J18">
        <v>0</v>
      </c>
      <c r="K18">
        <v>0</v>
      </c>
      <c r="L18">
        <v>0</v>
      </c>
      <c r="M18">
        <v>0</v>
      </c>
      <c r="N18" t="s">
        <v>140</v>
      </c>
      <c r="O18" t="s">
        <v>102</v>
      </c>
      <c r="P18" s="1">
        <v>38099</v>
      </c>
      <c r="Q18" s="1">
        <v>39082</v>
      </c>
      <c r="R18" s="1">
        <v>39082</v>
      </c>
      <c r="S18" t="s">
        <v>138</v>
      </c>
      <c r="T18" t="s">
        <v>103</v>
      </c>
      <c r="U18" t="s">
        <v>99</v>
      </c>
      <c r="V18" t="s">
        <v>99</v>
      </c>
      <c r="W18" s="1">
        <v>38114</v>
      </c>
      <c r="X18" s="1">
        <v>38277</v>
      </c>
      <c r="Y18" t="s">
        <v>128</v>
      </c>
      <c r="Z18" t="s">
        <v>105</v>
      </c>
      <c r="AA18" t="s">
        <v>129</v>
      </c>
      <c r="AB18" t="s">
        <v>107</v>
      </c>
      <c r="AC18">
        <v>103</v>
      </c>
      <c r="AD18">
        <v>44.08</v>
      </c>
      <c r="AE18">
        <v>-93.52</v>
      </c>
      <c r="AF18" t="s">
        <v>108</v>
      </c>
      <c r="AG18" t="s">
        <v>109</v>
      </c>
      <c r="AH18">
        <v>789</v>
      </c>
      <c r="AI18">
        <v>6.5</v>
      </c>
      <c r="AJ18" t="s">
        <v>130</v>
      </c>
      <c r="AK18" t="s">
        <v>131</v>
      </c>
      <c r="AL18" t="s">
        <v>112</v>
      </c>
      <c r="AM18" t="s">
        <v>132</v>
      </c>
      <c r="AN18" t="s">
        <v>133</v>
      </c>
      <c r="AO18">
        <v>33.200000000000003</v>
      </c>
      <c r="AP18">
        <v>30.5</v>
      </c>
      <c r="AQ18">
        <v>6.5</v>
      </c>
      <c r="AR18" t="s">
        <v>116</v>
      </c>
      <c r="AS18">
        <v>6</v>
      </c>
      <c r="AT18">
        <v>3.48</v>
      </c>
      <c r="AU18">
        <v>1.37</v>
      </c>
      <c r="AV18" t="s">
        <v>116</v>
      </c>
      <c r="AW18">
        <v>32.5</v>
      </c>
      <c r="AX18">
        <v>-6</v>
      </c>
      <c r="AY18">
        <v>738</v>
      </c>
      <c r="AZ18">
        <v>537.5</v>
      </c>
      <c r="BA18">
        <v>537.46</v>
      </c>
      <c r="BB18" t="s">
        <v>117</v>
      </c>
      <c r="BC18">
        <v>0</v>
      </c>
      <c r="BE18" t="s">
        <v>122</v>
      </c>
      <c r="BF18" t="s">
        <v>122</v>
      </c>
      <c r="BH18" t="s">
        <v>122</v>
      </c>
      <c r="BI18" t="s">
        <v>122</v>
      </c>
      <c r="BK18" t="s">
        <v>122</v>
      </c>
      <c r="BM18" t="s">
        <v>122</v>
      </c>
      <c r="BN18" t="s">
        <v>122</v>
      </c>
      <c r="BO18" t="s">
        <v>116</v>
      </c>
      <c r="BP18" t="s">
        <v>122</v>
      </c>
      <c r="BQ18" t="s">
        <v>116</v>
      </c>
      <c r="BR18">
        <v>11.16</v>
      </c>
      <c r="BS18" t="s">
        <v>134</v>
      </c>
      <c r="BT18">
        <v>4</v>
      </c>
      <c r="BU18">
        <v>1.28</v>
      </c>
      <c r="BV18" t="s">
        <v>135</v>
      </c>
      <c r="BW18">
        <v>0.64</v>
      </c>
      <c r="BX18" t="s">
        <v>136</v>
      </c>
      <c r="BY18">
        <v>33.6</v>
      </c>
      <c r="BZ18">
        <v>46.5</v>
      </c>
      <c r="CA18" t="s">
        <v>122</v>
      </c>
      <c r="CC18" t="s">
        <v>122</v>
      </c>
      <c r="CD18" t="s">
        <v>122</v>
      </c>
      <c r="CF18" t="s">
        <v>122</v>
      </c>
      <c r="CH18" t="s">
        <v>122</v>
      </c>
      <c r="CI18" t="s">
        <v>122</v>
      </c>
      <c r="CJ18">
        <v>4</v>
      </c>
      <c r="CK18" t="s">
        <v>123</v>
      </c>
      <c r="CL18" t="s">
        <v>123</v>
      </c>
      <c r="CM18" t="s">
        <v>123</v>
      </c>
      <c r="CN18" t="s">
        <v>123</v>
      </c>
      <c r="CO18" t="s">
        <v>123</v>
      </c>
      <c r="CP18" t="s">
        <v>123</v>
      </c>
      <c r="CQ18" t="s">
        <v>123</v>
      </c>
      <c r="CR18" t="s">
        <v>123</v>
      </c>
      <c r="CS18" t="s">
        <v>123</v>
      </c>
      <c r="CT18" t="s">
        <v>123</v>
      </c>
      <c r="CU18" s="2">
        <f>BR19-BR18</f>
        <v>-0.5</v>
      </c>
      <c r="CV18">
        <f>(BU18^2/BT18)+(BU19^2/BT19)</f>
        <v>0.83862500000000006</v>
      </c>
      <c r="CW18">
        <f>1/(CV18^2)</f>
        <v>1.4218847299822013</v>
      </c>
      <c r="CX18">
        <f>CW18*(CU18^2)</f>
        <v>0.35547118249555032</v>
      </c>
      <c r="CY18">
        <f>CW18*CU18</f>
        <v>-0.71094236499110064</v>
      </c>
      <c r="CZ18">
        <f>CW18^2</f>
        <v>2.0217561853565575</v>
      </c>
      <c r="DA18">
        <f>(CV18^2)+$CW$55</f>
        <v>0.77148256403576376</v>
      </c>
      <c r="DB18">
        <f>1/DA18</f>
        <v>1.2962055743279803</v>
      </c>
      <c r="DC18">
        <f>DB18*CU18</f>
        <v>-0.64810278716399017</v>
      </c>
    </row>
    <row r="19" spans="1:107">
      <c r="A19">
        <v>966</v>
      </c>
      <c r="B19" t="s">
        <v>146</v>
      </c>
      <c r="C19" t="s">
        <v>98</v>
      </c>
      <c r="D19" t="s">
        <v>124</v>
      </c>
      <c r="E19" t="s">
        <v>125</v>
      </c>
      <c r="F19">
        <v>112</v>
      </c>
      <c r="G19" t="s">
        <v>127</v>
      </c>
      <c r="H19">
        <v>0</v>
      </c>
      <c r="I19">
        <v>112</v>
      </c>
      <c r="J19">
        <v>0</v>
      </c>
      <c r="K19">
        <v>0</v>
      </c>
      <c r="L19">
        <v>0</v>
      </c>
      <c r="M19">
        <v>0</v>
      </c>
      <c r="N19" t="s">
        <v>140</v>
      </c>
      <c r="O19" t="s">
        <v>102</v>
      </c>
      <c r="P19" s="1">
        <v>38099</v>
      </c>
      <c r="Q19" s="1">
        <v>39082</v>
      </c>
      <c r="R19" s="1">
        <v>39082</v>
      </c>
      <c r="S19" t="s">
        <v>138</v>
      </c>
      <c r="T19" t="s">
        <v>103</v>
      </c>
      <c r="U19" t="s">
        <v>99</v>
      </c>
      <c r="V19" t="s">
        <v>99</v>
      </c>
      <c r="W19" s="1">
        <v>38114</v>
      </c>
      <c r="X19" s="1">
        <v>38277</v>
      </c>
      <c r="Y19" t="s">
        <v>128</v>
      </c>
      <c r="Z19" t="s">
        <v>105</v>
      </c>
      <c r="AA19" t="s">
        <v>129</v>
      </c>
      <c r="AB19" t="s">
        <v>107</v>
      </c>
      <c r="AC19">
        <v>103</v>
      </c>
      <c r="AD19">
        <v>44.08</v>
      </c>
      <c r="AE19">
        <v>-93.52</v>
      </c>
      <c r="AF19" t="s">
        <v>108</v>
      </c>
      <c r="AG19" t="s">
        <v>109</v>
      </c>
      <c r="AH19">
        <v>789</v>
      </c>
      <c r="AI19">
        <v>6.5</v>
      </c>
      <c r="AJ19" t="s">
        <v>130</v>
      </c>
      <c r="AK19" t="s">
        <v>131</v>
      </c>
      <c r="AL19" t="s">
        <v>112</v>
      </c>
      <c r="AM19" t="s">
        <v>132</v>
      </c>
      <c r="AN19" t="s">
        <v>133</v>
      </c>
      <c r="AO19">
        <v>33.200000000000003</v>
      </c>
      <c r="AP19">
        <v>30.5</v>
      </c>
      <c r="AQ19">
        <v>6.5</v>
      </c>
      <c r="AR19" t="s">
        <v>116</v>
      </c>
      <c r="AS19">
        <v>6</v>
      </c>
      <c r="AT19">
        <v>3.48</v>
      </c>
      <c r="AU19">
        <v>1.37</v>
      </c>
      <c r="AV19" t="s">
        <v>116</v>
      </c>
      <c r="AW19">
        <v>32.5</v>
      </c>
      <c r="AX19">
        <v>-6</v>
      </c>
      <c r="AY19">
        <v>738</v>
      </c>
      <c r="AZ19">
        <v>537.5</v>
      </c>
      <c r="BA19">
        <v>537.46</v>
      </c>
      <c r="BB19" t="s">
        <v>117</v>
      </c>
      <c r="BC19">
        <v>0</v>
      </c>
      <c r="BE19" t="s">
        <v>122</v>
      </c>
      <c r="BF19" t="s">
        <v>122</v>
      </c>
      <c r="BH19" t="s">
        <v>122</v>
      </c>
      <c r="BI19" t="s">
        <v>122</v>
      </c>
      <c r="BK19" t="s">
        <v>122</v>
      </c>
      <c r="BM19" t="s">
        <v>122</v>
      </c>
      <c r="BN19" t="s">
        <v>122</v>
      </c>
      <c r="BO19" t="s">
        <v>116</v>
      </c>
      <c r="BP19" t="s">
        <v>122</v>
      </c>
      <c r="BQ19" t="s">
        <v>116</v>
      </c>
      <c r="BR19">
        <v>10.66</v>
      </c>
      <c r="BS19" t="s">
        <v>134</v>
      </c>
      <c r="BT19">
        <v>4</v>
      </c>
      <c r="BU19">
        <v>1.31</v>
      </c>
      <c r="BV19" t="s">
        <v>135</v>
      </c>
      <c r="BW19">
        <v>0.65</v>
      </c>
      <c r="BX19" t="s">
        <v>136</v>
      </c>
      <c r="BY19">
        <v>29.12</v>
      </c>
      <c r="BZ19">
        <v>46.5</v>
      </c>
      <c r="CA19" t="s">
        <v>122</v>
      </c>
      <c r="CC19" t="s">
        <v>122</v>
      </c>
      <c r="CD19" t="s">
        <v>122</v>
      </c>
      <c r="CF19" t="s">
        <v>122</v>
      </c>
      <c r="CH19" t="s">
        <v>122</v>
      </c>
      <c r="CI19" t="s">
        <v>122</v>
      </c>
      <c r="CJ19">
        <v>4</v>
      </c>
      <c r="CK19" t="s">
        <v>123</v>
      </c>
      <c r="CL19" t="s">
        <v>123</v>
      </c>
      <c r="CM19" t="s">
        <v>123</v>
      </c>
      <c r="CN19" t="s">
        <v>123</v>
      </c>
      <c r="CO19" t="s">
        <v>123</v>
      </c>
      <c r="CP19" t="s">
        <v>123</v>
      </c>
      <c r="CQ19" t="s">
        <v>123</v>
      </c>
      <c r="CR19" t="s">
        <v>123</v>
      </c>
      <c r="CS19" t="s">
        <v>123</v>
      </c>
      <c r="CT19" t="s">
        <v>123</v>
      </c>
    </row>
    <row r="20" spans="1:107" s="2" customFormat="1">
      <c r="A20" s="2">
        <v>975</v>
      </c>
      <c r="B20" s="2" t="s">
        <v>147</v>
      </c>
      <c r="C20" s="2" t="s">
        <v>98</v>
      </c>
      <c r="D20" s="2" t="s">
        <v>99</v>
      </c>
      <c r="E20" s="2" t="s">
        <v>98</v>
      </c>
      <c r="F20" s="2">
        <v>112</v>
      </c>
      <c r="G20" s="2" t="s">
        <v>127</v>
      </c>
      <c r="H20" s="2">
        <v>112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 t="s">
        <v>101</v>
      </c>
      <c r="O20" s="2" t="s">
        <v>102</v>
      </c>
      <c r="P20" s="3">
        <v>37926</v>
      </c>
      <c r="Q20" s="3">
        <v>39082</v>
      </c>
      <c r="R20" s="3">
        <v>39082</v>
      </c>
      <c r="S20" s="2" t="s">
        <v>101</v>
      </c>
      <c r="T20" s="2" t="s">
        <v>103</v>
      </c>
      <c r="U20" s="2" t="s">
        <v>99</v>
      </c>
      <c r="V20" s="2" t="s">
        <v>99</v>
      </c>
      <c r="W20" s="3">
        <v>38107</v>
      </c>
      <c r="X20" s="3">
        <v>38268</v>
      </c>
      <c r="Y20" s="2" t="s">
        <v>128</v>
      </c>
      <c r="Z20" s="2" t="s">
        <v>105</v>
      </c>
      <c r="AA20" s="2" t="s">
        <v>129</v>
      </c>
      <c r="AB20" s="2" t="s">
        <v>107</v>
      </c>
      <c r="AC20" s="2">
        <v>103</v>
      </c>
      <c r="AD20" s="2">
        <v>44.08</v>
      </c>
      <c r="AE20" s="2">
        <v>-93.52</v>
      </c>
      <c r="AF20" s="2" t="s">
        <v>108</v>
      </c>
      <c r="AG20" s="2" t="s">
        <v>109</v>
      </c>
      <c r="AH20" s="2">
        <v>789</v>
      </c>
      <c r="AI20" s="2">
        <v>6.5</v>
      </c>
      <c r="AJ20" s="2" t="s">
        <v>144</v>
      </c>
      <c r="AK20" s="2" t="s">
        <v>145</v>
      </c>
      <c r="AL20" s="2" t="s">
        <v>112</v>
      </c>
      <c r="AM20" s="2" t="s">
        <v>132</v>
      </c>
      <c r="AN20" s="2" t="s">
        <v>133</v>
      </c>
      <c r="AO20" s="2">
        <v>35.4</v>
      </c>
      <c r="AP20" s="2">
        <v>31</v>
      </c>
      <c r="AQ20" s="2">
        <v>5.8</v>
      </c>
      <c r="AR20" s="2" t="s">
        <v>116</v>
      </c>
      <c r="AS20" s="2">
        <v>5</v>
      </c>
      <c r="AT20" s="2">
        <v>2.9</v>
      </c>
      <c r="AU20" s="2">
        <v>1.37</v>
      </c>
      <c r="AV20" s="2" t="s">
        <v>116</v>
      </c>
      <c r="AW20" s="2">
        <v>32.5</v>
      </c>
      <c r="AX20" s="2">
        <v>-6</v>
      </c>
      <c r="AY20" s="2">
        <v>738</v>
      </c>
      <c r="AZ20" s="2">
        <v>531.6</v>
      </c>
      <c r="BA20" s="2">
        <v>738</v>
      </c>
      <c r="BB20" s="2" t="s">
        <v>117</v>
      </c>
      <c r="BC20" s="2">
        <v>0</v>
      </c>
      <c r="BE20" s="2" t="s">
        <v>122</v>
      </c>
      <c r="BF20" s="2" t="s">
        <v>122</v>
      </c>
      <c r="BH20" s="2" t="s">
        <v>122</v>
      </c>
      <c r="BI20" s="2" t="s">
        <v>122</v>
      </c>
      <c r="BK20" s="2" t="s">
        <v>122</v>
      </c>
      <c r="BM20" s="2" t="s">
        <v>122</v>
      </c>
      <c r="BN20" s="2" t="s">
        <v>122</v>
      </c>
      <c r="BO20" s="2" t="s">
        <v>116</v>
      </c>
      <c r="BP20" s="2" t="s">
        <v>122</v>
      </c>
      <c r="BQ20" s="2" t="s">
        <v>116</v>
      </c>
      <c r="BR20" s="2">
        <v>12.11</v>
      </c>
      <c r="BS20" s="2" t="s">
        <v>134</v>
      </c>
      <c r="BT20" s="2">
        <v>4</v>
      </c>
      <c r="BU20" s="2">
        <v>0.19</v>
      </c>
      <c r="BV20" s="2" t="s">
        <v>135</v>
      </c>
      <c r="BW20" s="2">
        <v>0.1</v>
      </c>
      <c r="BX20" s="2" t="s">
        <v>136</v>
      </c>
      <c r="BY20" s="2">
        <v>49.17</v>
      </c>
      <c r="BZ20" s="2">
        <v>46.5</v>
      </c>
      <c r="CA20" s="2" t="s">
        <v>122</v>
      </c>
      <c r="CC20" s="2" t="s">
        <v>122</v>
      </c>
      <c r="CD20" s="2" t="s">
        <v>122</v>
      </c>
      <c r="CF20" s="2" t="s">
        <v>122</v>
      </c>
      <c r="CH20" s="2" t="s">
        <v>122</v>
      </c>
      <c r="CI20" s="2" t="s">
        <v>122</v>
      </c>
      <c r="CJ20" s="2">
        <v>4</v>
      </c>
      <c r="CK20" s="2" t="s">
        <v>123</v>
      </c>
      <c r="CL20" s="2" t="s">
        <v>123</v>
      </c>
      <c r="CM20" s="2" t="s">
        <v>123</v>
      </c>
      <c r="CN20" s="2" t="s">
        <v>123</v>
      </c>
      <c r="CO20" s="2" t="s">
        <v>123</v>
      </c>
      <c r="CP20" s="2" t="s">
        <v>123</v>
      </c>
      <c r="CQ20" s="2" t="s">
        <v>123</v>
      </c>
      <c r="CR20" s="2" t="s">
        <v>123</v>
      </c>
      <c r="CS20" s="2" t="s">
        <v>123</v>
      </c>
      <c r="CT20" s="2" t="s">
        <v>123</v>
      </c>
      <c r="CU20" s="2">
        <f>BR21-BR20</f>
        <v>0.50999999999999979</v>
      </c>
      <c r="CV20">
        <f>(BU20^2/BT20)+(BU21^2/BT21)</f>
        <v>0.25902500000000001</v>
      </c>
      <c r="CW20">
        <f>1/(CV20^2)</f>
        <v>14.904473364360035</v>
      </c>
      <c r="CX20">
        <f>CW20*(CU20^2)</f>
        <v>3.8766535220700415</v>
      </c>
      <c r="CY20">
        <f>CW20*CU20</f>
        <v>7.6012814158236148</v>
      </c>
      <c r="CZ20">
        <f>CW20^2</f>
        <v>222.14332626891775</v>
      </c>
      <c r="DA20">
        <f>(CV20^2)+$CW$55</f>
        <v>0.13528462403576363</v>
      </c>
      <c r="DB20">
        <f>1/DA20</f>
        <v>7.3918230333082162</v>
      </c>
      <c r="DC20">
        <f>DB20*CU20</f>
        <v>3.7698297469871886</v>
      </c>
    </row>
    <row r="21" spans="1:107" s="2" customFormat="1">
      <c r="A21" s="2">
        <v>976</v>
      </c>
      <c r="B21" s="2" t="s">
        <v>147</v>
      </c>
      <c r="C21" s="2" t="s">
        <v>98</v>
      </c>
      <c r="D21" s="2" t="s">
        <v>124</v>
      </c>
      <c r="E21" s="2" t="s">
        <v>125</v>
      </c>
      <c r="F21" s="2">
        <v>112</v>
      </c>
      <c r="G21" s="2" t="s">
        <v>127</v>
      </c>
      <c r="H21" s="2">
        <v>112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 t="s">
        <v>101</v>
      </c>
      <c r="O21" s="2" t="s">
        <v>102</v>
      </c>
      <c r="P21" s="3">
        <v>37926</v>
      </c>
      <c r="Q21" s="3">
        <v>39082</v>
      </c>
      <c r="R21" s="3">
        <v>39082</v>
      </c>
      <c r="S21" s="2" t="s">
        <v>101</v>
      </c>
      <c r="T21" s="2" t="s">
        <v>103</v>
      </c>
      <c r="U21" s="2" t="s">
        <v>99</v>
      </c>
      <c r="V21" s="2" t="s">
        <v>99</v>
      </c>
      <c r="W21" s="3">
        <v>38107</v>
      </c>
      <c r="X21" s="3">
        <v>38268</v>
      </c>
      <c r="Y21" s="2" t="s">
        <v>128</v>
      </c>
      <c r="Z21" s="2" t="s">
        <v>105</v>
      </c>
      <c r="AA21" s="2" t="s">
        <v>129</v>
      </c>
      <c r="AB21" s="2" t="s">
        <v>107</v>
      </c>
      <c r="AC21" s="2">
        <v>103</v>
      </c>
      <c r="AD21" s="2">
        <v>44.08</v>
      </c>
      <c r="AE21" s="2">
        <v>-93.52</v>
      </c>
      <c r="AF21" s="2" t="s">
        <v>108</v>
      </c>
      <c r="AG21" s="2" t="s">
        <v>109</v>
      </c>
      <c r="AH21" s="2">
        <v>789</v>
      </c>
      <c r="AI21" s="2">
        <v>6.5</v>
      </c>
      <c r="AJ21" s="2" t="s">
        <v>144</v>
      </c>
      <c r="AK21" s="2" t="s">
        <v>145</v>
      </c>
      <c r="AL21" s="2" t="s">
        <v>112</v>
      </c>
      <c r="AM21" s="2" t="s">
        <v>132</v>
      </c>
      <c r="AN21" s="2" t="s">
        <v>133</v>
      </c>
      <c r="AO21" s="2">
        <v>35.4</v>
      </c>
      <c r="AP21" s="2">
        <v>31</v>
      </c>
      <c r="AQ21" s="2">
        <v>5.8</v>
      </c>
      <c r="AR21" s="2" t="s">
        <v>116</v>
      </c>
      <c r="AS21" s="2">
        <v>5</v>
      </c>
      <c r="AT21" s="2">
        <v>2.9</v>
      </c>
      <c r="AU21" s="2">
        <v>1.37</v>
      </c>
      <c r="AV21" s="2" t="s">
        <v>116</v>
      </c>
      <c r="AW21" s="2">
        <v>32.5</v>
      </c>
      <c r="AX21" s="2">
        <v>-6</v>
      </c>
      <c r="AY21" s="2">
        <v>738</v>
      </c>
      <c r="AZ21" s="2">
        <v>531.6</v>
      </c>
      <c r="BA21" s="2">
        <v>738</v>
      </c>
      <c r="BB21" s="2" t="s">
        <v>117</v>
      </c>
      <c r="BC21" s="2">
        <v>0</v>
      </c>
      <c r="BE21" s="2" t="s">
        <v>122</v>
      </c>
      <c r="BF21" s="2" t="s">
        <v>122</v>
      </c>
      <c r="BH21" s="2" t="s">
        <v>122</v>
      </c>
      <c r="BI21" s="2" t="s">
        <v>122</v>
      </c>
      <c r="BK21" s="2" t="s">
        <v>122</v>
      </c>
      <c r="BM21" s="2" t="s">
        <v>122</v>
      </c>
      <c r="BN21" s="2" t="s">
        <v>122</v>
      </c>
      <c r="BO21" s="2" t="s">
        <v>116</v>
      </c>
      <c r="BP21" s="2" t="s">
        <v>122</v>
      </c>
      <c r="BQ21" s="2" t="s">
        <v>116</v>
      </c>
      <c r="BR21" s="2">
        <v>12.62</v>
      </c>
      <c r="BS21" s="2" t="s">
        <v>134</v>
      </c>
      <c r="BT21" s="2">
        <v>4</v>
      </c>
      <c r="BU21" s="2">
        <v>1</v>
      </c>
      <c r="BV21" s="2" t="s">
        <v>135</v>
      </c>
      <c r="BW21" s="2">
        <v>0.5</v>
      </c>
      <c r="BX21" s="2" t="s">
        <v>136</v>
      </c>
      <c r="BY21" s="2">
        <v>54.25</v>
      </c>
      <c r="BZ21" s="2">
        <v>46.5</v>
      </c>
      <c r="CA21" s="2" t="s">
        <v>122</v>
      </c>
      <c r="CC21" s="2" t="s">
        <v>122</v>
      </c>
      <c r="CD21" s="2" t="s">
        <v>122</v>
      </c>
      <c r="CF21" s="2" t="s">
        <v>122</v>
      </c>
      <c r="CH21" s="2" t="s">
        <v>122</v>
      </c>
      <c r="CI21" s="2" t="s">
        <v>122</v>
      </c>
      <c r="CJ21" s="2">
        <v>4</v>
      </c>
      <c r="CK21" s="2" t="s">
        <v>123</v>
      </c>
      <c r="CL21" s="2" t="s">
        <v>123</v>
      </c>
      <c r="CM21" s="2" t="s">
        <v>123</v>
      </c>
      <c r="CN21" s="2" t="s">
        <v>123</v>
      </c>
      <c r="CO21" s="2" t="s">
        <v>123</v>
      </c>
      <c r="CP21" s="2" t="s">
        <v>123</v>
      </c>
      <c r="CQ21" s="2" t="s">
        <v>123</v>
      </c>
      <c r="CR21" s="2" t="s">
        <v>123</v>
      </c>
      <c r="CS21" s="2" t="s">
        <v>123</v>
      </c>
      <c r="CT21" s="2" t="s">
        <v>123</v>
      </c>
    </row>
    <row r="22" spans="1:107" s="2" customFormat="1">
      <c r="A22" s="2">
        <v>980</v>
      </c>
      <c r="B22" s="2" t="s">
        <v>147</v>
      </c>
      <c r="C22" s="2" t="s">
        <v>98</v>
      </c>
      <c r="D22" s="2" t="s">
        <v>99</v>
      </c>
      <c r="E22" s="2" t="s">
        <v>98</v>
      </c>
      <c r="F22" s="2">
        <v>112</v>
      </c>
      <c r="G22" s="2" t="s">
        <v>127</v>
      </c>
      <c r="H22" s="2">
        <v>0</v>
      </c>
      <c r="I22" s="2">
        <v>112</v>
      </c>
      <c r="J22" s="2">
        <v>0</v>
      </c>
      <c r="K22" s="2">
        <v>0</v>
      </c>
      <c r="L22" s="2">
        <v>0</v>
      </c>
      <c r="M22" s="2">
        <v>0</v>
      </c>
      <c r="N22" s="2" t="s">
        <v>140</v>
      </c>
      <c r="O22" s="2" t="s">
        <v>102</v>
      </c>
      <c r="P22" s="3">
        <v>38099</v>
      </c>
      <c r="Q22" s="3">
        <v>39082</v>
      </c>
      <c r="R22" s="3">
        <v>39082</v>
      </c>
      <c r="S22" s="2" t="s">
        <v>138</v>
      </c>
      <c r="T22" s="2" t="s">
        <v>103</v>
      </c>
      <c r="U22" s="2" t="s">
        <v>99</v>
      </c>
      <c r="V22" s="2" t="s">
        <v>99</v>
      </c>
      <c r="W22" s="3">
        <v>38107</v>
      </c>
      <c r="X22" s="3">
        <v>38268</v>
      </c>
      <c r="Y22" s="2" t="s">
        <v>128</v>
      </c>
      <c r="Z22" s="2" t="s">
        <v>105</v>
      </c>
      <c r="AA22" s="2" t="s">
        <v>129</v>
      </c>
      <c r="AB22" s="2" t="s">
        <v>107</v>
      </c>
      <c r="AC22" s="2">
        <v>103</v>
      </c>
      <c r="AD22" s="2">
        <v>44.08</v>
      </c>
      <c r="AE22" s="2">
        <v>-93.52</v>
      </c>
      <c r="AF22" s="2" t="s">
        <v>108</v>
      </c>
      <c r="AG22" s="2" t="s">
        <v>109</v>
      </c>
      <c r="AH22" s="2">
        <v>789</v>
      </c>
      <c r="AI22" s="2">
        <v>6.5</v>
      </c>
      <c r="AJ22" s="2" t="s">
        <v>144</v>
      </c>
      <c r="AK22" s="2" t="s">
        <v>145</v>
      </c>
      <c r="AL22" s="2" t="s">
        <v>112</v>
      </c>
      <c r="AM22" s="2" t="s">
        <v>132</v>
      </c>
      <c r="AN22" s="2" t="s">
        <v>133</v>
      </c>
      <c r="AO22" s="2">
        <v>35.4</v>
      </c>
      <c r="AP22" s="2">
        <v>31</v>
      </c>
      <c r="AQ22" s="2">
        <v>5.8</v>
      </c>
      <c r="AR22" s="2" t="s">
        <v>116</v>
      </c>
      <c r="AS22" s="2">
        <v>5</v>
      </c>
      <c r="AT22" s="2">
        <v>2.9</v>
      </c>
      <c r="AU22" s="2">
        <v>1.37</v>
      </c>
      <c r="AV22" s="2" t="s">
        <v>116</v>
      </c>
      <c r="AW22" s="2">
        <v>32.5</v>
      </c>
      <c r="AX22" s="2">
        <v>-6</v>
      </c>
      <c r="AY22" s="2">
        <v>738</v>
      </c>
      <c r="AZ22" s="2">
        <v>531.6</v>
      </c>
      <c r="BA22" s="2">
        <v>738</v>
      </c>
      <c r="BB22" s="2" t="s">
        <v>117</v>
      </c>
      <c r="BC22" s="2">
        <v>0</v>
      </c>
      <c r="BE22" s="2" t="s">
        <v>122</v>
      </c>
      <c r="BF22" s="2" t="s">
        <v>122</v>
      </c>
      <c r="BH22" s="2" t="s">
        <v>122</v>
      </c>
      <c r="BI22" s="2" t="s">
        <v>122</v>
      </c>
      <c r="BK22" s="2" t="s">
        <v>122</v>
      </c>
      <c r="BM22" s="2" t="s">
        <v>122</v>
      </c>
      <c r="BN22" s="2" t="s">
        <v>122</v>
      </c>
      <c r="BO22" s="2" t="s">
        <v>116</v>
      </c>
      <c r="BP22" s="2" t="s">
        <v>122</v>
      </c>
      <c r="BQ22" s="2" t="s">
        <v>116</v>
      </c>
      <c r="BR22" s="2">
        <v>12.01</v>
      </c>
      <c r="BS22" s="2" t="s">
        <v>134</v>
      </c>
      <c r="BT22" s="2">
        <v>4</v>
      </c>
      <c r="BU22" s="2">
        <v>0.98</v>
      </c>
      <c r="BV22" s="2" t="s">
        <v>135</v>
      </c>
      <c r="BW22" s="2">
        <v>0.49</v>
      </c>
      <c r="BX22" s="2" t="s">
        <v>136</v>
      </c>
      <c r="BY22" s="2">
        <v>48.17</v>
      </c>
      <c r="BZ22" s="2">
        <v>46.5</v>
      </c>
      <c r="CA22" s="2" t="s">
        <v>122</v>
      </c>
      <c r="CC22" s="2" t="s">
        <v>122</v>
      </c>
      <c r="CD22" s="2" t="s">
        <v>122</v>
      </c>
      <c r="CF22" s="2" t="s">
        <v>122</v>
      </c>
      <c r="CH22" s="2" t="s">
        <v>122</v>
      </c>
      <c r="CI22" s="2" t="s">
        <v>122</v>
      </c>
      <c r="CJ22" s="2">
        <v>4</v>
      </c>
      <c r="CK22" s="2" t="s">
        <v>123</v>
      </c>
      <c r="CL22" s="2" t="s">
        <v>123</v>
      </c>
      <c r="CM22" s="2" t="s">
        <v>123</v>
      </c>
      <c r="CN22" s="2" t="s">
        <v>123</v>
      </c>
      <c r="CO22" s="2" t="s">
        <v>123</v>
      </c>
      <c r="CP22" s="2" t="s">
        <v>123</v>
      </c>
      <c r="CQ22" s="2" t="s">
        <v>123</v>
      </c>
      <c r="CR22" s="2" t="s">
        <v>123</v>
      </c>
      <c r="CS22" s="2" t="s">
        <v>123</v>
      </c>
      <c r="CT22" s="2" t="s">
        <v>123</v>
      </c>
      <c r="CU22" s="2">
        <f>BR23-BR22</f>
        <v>0.3100000000000005</v>
      </c>
      <c r="CV22">
        <f>(BU22^2/BT22)+(BU23^2/BT23)</f>
        <v>0.36969999999999997</v>
      </c>
      <c r="CW22">
        <f>1/(CV22^2)</f>
        <v>7.316461621610312</v>
      </c>
      <c r="CX22">
        <f>CW22*(CU22^2)</f>
        <v>0.70311196183675329</v>
      </c>
      <c r="CY22">
        <f>CW22*CU22</f>
        <v>2.2681031026992002</v>
      </c>
      <c r="CZ22">
        <f>CW22^2</f>
        <v>53.530610660496599</v>
      </c>
      <c r="DA22">
        <f>(CV22^2)+$CW$55</f>
        <v>0.2048687634107636</v>
      </c>
      <c r="DB22">
        <f>1/DA22</f>
        <v>4.8811736028053803</v>
      </c>
      <c r="DC22">
        <f>DB22*CU22</f>
        <v>1.5131638168696704</v>
      </c>
    </row>
    <row r="23" spans="1:107" s="2" customFormat="1">
      <c r="A23" s="2">
        <v>981</v>
      </c>
      <c r="B23" s="2" t="s">
        <v>147</v>
      </c>
      <c r="C23" s="2" t="s">
        <v>98</v>
      </c>
      <c r="D23" s="2" t="s">
        <v>124</v>
      </c>
      <c r="E23" s="2" t="s">
        <v>125</v>
      </c>
      <c r="F23" s="2">
        <v>112</v>
      </c>
      <c r="G23" s="2" t="s">
        <v>127</v>
      </c>
      <c r="H23" s="2">
        <v>0</v>
      </c>
      <c r="I23" s="2">
        <v>112</v>
      </c>
      <c r="J23" s="2">
        <v>0</v>
      </c>
      <c r="K23" s="2">
        <v>0</v>
      </c>
      <c r="L23" s="2">
        <v>0</v>
      </c>
      <c r="M23" s="2">
        <v>0</v>
      </c>
      <c r="N23" s="2" t="s">
        <v>140</v>
      </c>
      <c r="O23" s="2" t="s">
        <v>102</v>
      </c>
      <c r="P23" s="3">
        <v>38099</v>
      </c>
      <c r="Q23" s="3">
        <v>39082</v>
      </c>
      <c r="R23" s="3">
        <v>39082</v>
      </c>
      <c r="S23" s="2" t="s">
        <v>138</v>
      </c>
      <c r="T23" s="2" t="s">
        <v>103</v>
      </c>
      <c r="U23" s="2" t="s">
        <v>99</v>
      </c>
      <c r="V23" s="2" t="s">
        <v>99</v>
      </c>
      <c r="W23" s="3">
        <v>38107</v>
      </c>
      <c r="X23" s="3">
        <v>38268</v>
      </c>
      <c r="Y23" s="2" t="s">
        <v>128</v>
      </c>
      <c r="Z23" s="2" t="s">
        <v>105</v>
      </c>
      <c r="AA23" s="2" t="s">
        <v>129</v>
      </c>
      <c r="AB23" s="2" t="s">
        <v>107</v>
      </c>
      <c r="AC23" s="2">
        <v>103</v>
      </c>
      <c r="AD23" s="2">
        <v>44.08</v>
      </c>
      <c r="AE23" s="2">
        <v>-93.52</v>
      </c>
      <c r="AF23" s="2" t="s">
        <v>108</v>
      </c>
      <c r="AG23" s="2" t="s">
        <v>109</v>
      </c>
      <c r="AH23" s="2">
        <v>789</v>
      </c>
      <c r="AI23" s="2">
        <v>6.5</v>
      </c>
      <c r="AJ23" s="2" t="s">
        <v>144</v>
      </c>
      <c r="AK23" s="2" t="s">
        <v>145</v>
      </c>
      <c r="AL23" s="2" t="s">
        <v>112</v>
      </c>
      <c r="AM23" s="2" t="s">
        <v>132</v>
      </c>
      <c r="AN23" s="2" t="s">
        <v>133</v>
      </c>
      <c r="AO23" s="2">
        <v>35.4</v>
      </c>
      <c r="AP23" s="2">
        <v>31</v>
      </c>
      <c r="AQ23" s="2">
        <v>5.8</v>
      </c>
      <c r="AR23" s="2" t="s">
        <v>116</v>
      </c>
      <c r="AS23" s="2">
        <v>5</v>
      </c>
      <c r="AT23" s="2">
        <v>2.9</v>
      </c>
      <c r="AU23" s="2">
        <v>1.37</v>
      </c>
      <c r="AV23" s="2" t="s">
        <v>116</v>
      </c>
      <c r="AW23" s="2">
        <v>32.5</v>
      </c>
      <c r="AX23" s="2">
        <v>-6</v>
      </c>
      <c r="AY23" s="2">
        <v>738</v>
      </c>
      <c r="AZ23" s="2">
        <v>531.6</v>
      </c>
      <c r="BA23" s="2">
        <v>738</v>
      </c>
      <c r="BB23" s="2" t="s">
        <v>117</v>
      </c>
      <c r="BC23" s="2">
        <v>0</v>
      </c>
      <c r="BE23" s="2" t="s">
        <v>122</v>
      </c>
      <c r="BF23" s="2" t="s">
        <v>122</v>
      </c>
      <c r="BH23" s="2" t="s">
        <v>122</v>
      </c>
      <c r="BI23" s="2" t="s">
        <v>122</v>
      </c>
      <c r="BK23" s="2" t="s">
        <v>122</v>
      </c>
      <c r="BM23" s="2" t="s">
        <v>122</v>
      </c>
      <c r="BN23" s="2" t="s">
        <v>122</v>
      </c>
      <c r="BO23" s="2" t="s">
        <v>116</v>
      </c>
      <c r="BP23" s="2" t="s">
        <v>122</v>
      </c>
      <c r="BQ23" s="2" t="s">
        <v>116</v>
      </c>
      <c r="BR23" s="2">
        <v>12.32</v>
      </c>
      <c r="BS23" s="2" t="s">
        <v>134</v>
      </c>
      <c r="BT23" s="2">
        <v>4</v>
      </c>
      <c r="BU23" s="2">
        <v>0.72</v>
      </c>
      <c r="BV23" s="2" t="s">
        <v>135</v>
      </c>
      <c r="BW23" s="2">
        <v>0.36</v>
      </c>
      <c r="BX23" s="2" t="s">
        <v>136</v>
      </c>
      <c r="BY23" s="2">
        <v>51.3</v>
      </c>
      <c r="BZ23" s="2">
        <v>46.5</v>
      </c>
      <c r="CA23" s="2" t="s">
        <v>122</v>
      </c>
      <c r="CC23" s="2" t="s">
        <v>122</v>
      </c>
      <c r="CD23" s="2" t="s">
        <v>122</v>
      </c>
      <c r="CF23" s="2" t="s">
        <v>122</v>
      </c>
      <c r="CH23" s="2" t="s">
        <v>122</v>
      </c>
      <c r="CI23" s="2" t="s">
        <v>122</v>
      </c>
      <c r="CJ23" s="2">
        <v>4</v>
      </c>
      <c r="CK23" s="2" t="s">
        <v>123</v>
      </c>
      <c r="CL23" s="2" t="s">
        <v>123</v>
      </c>
      <c r="CM23" s="2" t="s">
        <v>123</v>
      </c>
      <c r="CN23" s="2" t="s">
        <v>123</v>
      </c>
      <c r="CO23" s="2" t="s">
        <v>123</v>
      </c>
      <c r="CP23" s="2" t="s">
        <v>123</v>
      </c>
      <c r="CQ23" s="2" t="s">
        <v>123</v>
      </c>
      <c r="CR23" s="2" t="s">
        <v>123</v>
      </c>
      <c r="CS23" s="2" t="s">
        <v>123</v>
      </c>
      <c r="CT23" s="2" t="s">
        <v>123</v>
      </c>
    </row>
    <row r="24" spans="1:107">
      <c r="A24">
        <v>984</v>
      </c>
      <c r="B24" t="s">
        <v>148</v>
      </c>
      <c r="C24" t="s">
        <v>98</v>
      </c>
      <c r="D24" t="s">
        <v>99</v>
      </c>
      <c r="E24" t="s">
        <v>98</v>
      </c>
      <c r="F24">
        <v>112</v>
      </c>
      <c r="G24" t="s">
        <v>127</v>
      </c>
      <c r="H24">
        <v>0</v>
      </c>
      <c r="I24">
        <v>112</v>
      </c>
      <c r="J24">
        <v>0</v>
      </c>
      <c r="K24">
        <v>0</v>
      </c>
      <c r="L24">
        <v>0</v>
      </c>
      <c r="M24">
        <v>0</v>
      </c>
      <c r="N24" t="s">
        <v>140</v>
      </c>
      <c r="O24" t="s">
        <v>102</v>
      </c>
      <c r="P24" s="1">
        <v>38455</v>
      </c>
      <c r="Q24" s="1">
        <v>39082</v>
      </c>
      <c r="R24" s="1">
        <v>39082</v>
      </c>
      <c r="S24" t="s">
        <v>138</v>
      </c>
      <c r="T24" t="s">
        <v>103</v>
      </c>
      <c r="U24" t="s">
        <v>99</v>
      </c>
      <c r="V24" t="s">
        <v>99</v>
      </c>
      <c r="W24" s="1">
        <v>38464</v>
      </c>
      <c r="X24" s="1">
        <v>38638</v>
      </c>
      <c r="Y24" t="s">
        <v>128</v>
      </c>
      <c r="Z24" t="s">
        <v>105</v>
      </c>
      <c r="AA24" t="s">
        <v>129</v>
      </c>
      <c r="AB24" t="s">
        <v>107</v>
      </c>
      <c r="AC24">
        <v>103</v>
      </c>
      <c r="AD24">
        <v>44.08</v>
      </c>
      <c r="AE24">
        <v>-93.52</v>
      </c>
      <c r="AF24" t="s">
        <v>108</v>
      </c>
      <c r="AG24" t="s">
        <v>109</v>
      </c>
      <c r="AH24">
        <v>789</v>
      </c>
      <c r="AI24">
        <v>6.5</v>
      </c>
      <c r="AJ24" t="s">
        <v>130</v>
      </c>
      <c r="AK24" t="s">
        <v>131</v>
      </c>
      <c r="AL24" t="s">
        <v>112</v>
      </c>
      <c r="AM24" t="s">
        <v>132</v>
      </c>
      <c r="AN24" t="s">
        <v>133</v>
      </c>
      <c r="AO24">
        <v>33.200000000000003</v>
      </c>
      <c r="AP24">
        <v>30.5</v>
      </c>
      <c r="AQ24">
        <v>6.9</v>
      </c>
      <c r="AR24" t="s">
        <v>116</v>
      </c>
      <c r="AS24">
        <v>5.8</v>
      </c>
      <c r="AT24">
        <v>3.36</v>
      </c>
      <c r="AU24">
        <v>1.37</v>
      </c>
      <c r="AV24" t="s">
        <v>116</v>
      </c>
      <c r="AW24">
        <v>34.5</v>
      </c>
      <c r="AX24">
        <v>-6.5</v>
      </c>
      <c r="AY24">
        <v>890</v>
      </c>
      <c r="AZ24">
        <v>340.1</v>
      </c>
      <c r="BA24">
        <v>430</v>
      </c>
      <c r="BB24" t="s">
        <v>117</v>
      </c>
      <c r="BC24">
        <v>0</v>
      </c>
      <c r="BE24" t="s">
        <v>122</v>
      </c>
      <c r="BF24" t="s">
        <v>122</v>
      </c>
      <c r="BH24" t="s">
        <v>122</v>
      </c>
      <c r="BI24" t="s">
        <v>122</v>
      </c>
      <c r="BK24" t="s">
        <v>122</v>
      </c>
      <c r="BM24" t="s">
        <v>122</v>
      </c>
      <c r="BN24" t="s">
        <v>122</v>
      </c>
      <c r="BO24" t="s">
        <v>116</v>
      </c>
      <c r="BP24" t="s">
        <v>122</v>
      </c>
      <c r="BQ24" t="s">
        <v>116</v>
      </c>
      <c r="BR24">
        <v>11.35</v>
      </c>
      <c r="BS24" t="s">
        <v>134</v>
      </c>
      <c r="BT24">
        <v>4</v>
      </c>
      <c r="BU24">
        <v>0.67</v>
      </c>
      <c r="BV24" t="s">
        <v>135</v>
      </c>
      <c r="BW24">
        <v>0.33</v>
      </c>
      <c r="BX24" t="s">
        <v>136</v>
      </c>
      <c r="BY24">
        <v>36.4</v>
      </c>
      <c r="BZ24">
        <v>46.5</v>
      </c>
      <c r="CA24" t="s">
        <v>122</v>
      </c>
      <c r="CC24" t="s">
        <v>122</v>
      </c>
      <c r="CD24" t="s">
        <v>122</v>
      </c>
      <c r="CF24" t="s">
        <v>122</v>
      </c>
      <c r="CH24" t="s">
        <v>122</v>
      </c>
      <c r="CI24" t="s">
        <v>122</v>
      </c>
      <c r="CJ24">
        <v>4</v>
      </c>
      <c r="CK24" t="s">
        <v>123</v>
      </c>
      <c r="CL24" t="s">
        <v>123</v>
      </c>
      <c r="CM24" t="s">
        <v>123</v>
      </c>
      <c r="CN24" t="s">
        <v>123</v>
      </c>
      <c r="CO24" t="s">
        <v>123</v>
      </c>
      <c r="CP24" t="s">
        <v>123</v>
      </c>
      <c r="CQ24" t="s">
        <v>123</v>
      </c>
      <c r="CR24" t="s">
        <v>123</v>
      </c>
      <c r="CS24" t="s">
        <v>123</v>
      </c>
      <c r="CT24" t="s">
        <v>123</v>
      </c>
      <c r="CU24" s="2">
        <f>BR25-BR24</f>
        <v>-0.11999999999999922</v>
      </c>
      <c r="CV24">
        <f>(BU24^2/BT24)+(BU25^2/BT25)</f>
        <v>0.352325</v>
      </c>
      <c r="CW24">
        <f>1/(CV24^2)</f>
        <v>8.0558816775058464</v>
      </c>
      <c r="CX24">
        <f>CW24*(CU24^2)</f>
        <v>0.11600469615608268</v>
      </c>
      <c r="CY24">
        <f>CW24*CU24</f>
        <v>-0.96670580130069528</v>
      </c>
      <c r="CZ24">
        <f>CW24^2</f>
        <v>64.897229601974416</v>
      </c>
      <c r="DA24">
        <f>(CV24^2)+$CW$55</f>
        <v>0.19232357903576364</v>
      </c>
      <c r="DB24">
        <f>1/DA24</f>
        <v>5.19957045835781</v>
      </c>
      <c r="DC24">
        <f>DB24*CU24</f>
        <v>-0.62394845500293317</v>
      </c>
    </row>
    <row r="25" spans="1:107">
      <c r="A25">
        <v>985</v>
      </c>
      <c r="B25" t="s">
        <v>148</v>
      </c>
      <c r="C25" t="s">
        <v>98</v>
      </c>
      <c r="D25" t="s">
        <v>124</v>
      </c>
      <c r="E25" t="s">
        <v>125</v>
      </c>
      <c r="F25">
        <v>112</v>
      </c>
      <c r="G25" t="s">
        <v>127</v>
      </c>
      <c r="H25">
        <v>0</v>
      </c>
      <c r="I25">
        <v>112</v>
      </c>
      <c r="J25">
        <v>0</v>
      </c>
      <c r="K25">
        <v>0</v>
      </c>
      <c r="L25">
        <v>0</v>
      </c>
      <c r="M25">
        <v>0</v>
      </c>
      <c r="N25" t="s">
        <v>140</v>
      </c>
      <c r="O25" t="s">
        <v>102</v>
      </c>
      <c r="P25" s="1">
        <v>38455</v>
      </c>
      <c r="Q25" s="1">
        <v>39082</v>
      </c>
      <c r="R25" s="1">
        <v>39082</v>
      </c>
      <c r="S25" t="s">
        <v>138</v>
      </c>
      <c r="T25" t="s">
        <v>103</v>
      </c>
      <c r="U25" t="s">
        <v>99</v>
      </c>
      <c r="V25" t="s">
        <v>99</v>
      </c>
      <c r="W25" s="1">
        <v>38464</v>
      </c>
      <c r="X25" s="1">
        <v>38638</v>
      </c>
      <c r="Y25" t="s">
        <v>128</v>
      </c>
      <c r="Z25" t="s">
        <v>105</v>
      </c>
      <c r="AA25" t="s">
        <v>129</v>
      </c>
      <c r="AB25" t="s">
        <v>107</v>
      </c>
      <c r="AC25">
        <v>103</v>
      </c>
      <c r="AD25">
        <v>44.08</v>
      </c>
      <c r="AE25">
        <v>-93.52</v>
      </c>
      <c r="AF25" t="s">
        <v>108</v>
      </c>
      <c r="AG25" t="s">
        <v>109</v>
      </c>
      <c r="AH25">
        <v>789</v>
      </c>
      <c r="AI25">
        <v>6.5</v>
      </c>
      <c r="AJ25" t="s">
        <v>130</v>
      </c>
      <c r="AK25" t="s">
        <v>131</v>
      </c>
      <c r="AL25" t="s">
        <v>112</v>
      </c>
      <c r="AM25" t="s">
        <v>132</v>
      </c>
      <c r="AN25" t="s">
        <v>133</v>
      </c>
      <c r="AO25">
        <v>33.200000000000003</v>
      </c>
      <c r="AP25">
        <v>30.5</v>
      </c>
      <c r="AQ25">
        <v>6.9</v>
      </c>
      <c r="AR25" t="s">
        <v>116</v>
      </c>
      <c r="AS25">
        <v>5.8</v>
      </c>
      <c r="AT25">
        <v>3.36</v>
      </c>
      <c r="AU25">
        <v>1.37</v>
      </c>
      <c r="AV25" t="s">
        <v>116</v>
      </c>
      <c r="AW25">
        <v>34.5</v>
      </c>
      <c r="AX25">
        <v>-6.5</v>
      </c>
      <c r="AY25">
        <v>890</v>
      </c>
      <c r="AZ25">
        <v>340.1</v>
      </c>
      <c r="BA25">
        <v>430</v>
      </c>
      <c r="BB25" t="s">
        <v>117</v>
      </c>
      <c r="BC25">
        <v>0</v>
      </c>
      <c r="BE25" t="s">
        <v>122</v>
      </c>
      <c r="BF25" t="s">
        <v>122</v>
      </c>
      <c r="BH25" t="s">
        <v>122</v>
      </c>
      <c r="BI25" t="s">
        <v>122</v>
      </c>
      <c r="BK25" t="s">
        <v>122</v>
      </c>
      <c r="BM25" t="s">
        <v>122</v>
      </c>
      <c r="BN25" t="s">
        <v>122</v>
      </c>
      <c r="BO25" t="s">
        <v>116</v>
      </c>
      <c r="BP25" t="s">
        <v>122</v>
      </c>
      <c r="BQ25" t="s">
        <v>116</v>
      </c>
      <c r="BR25">
        <v>11.23</v>
      </c>
      <c r="BS25" t="s">
        <v>134</v>
      </c>
      <c r="BT25">
        <v>4</v>
      </c>
      <c r="BU25">
        <v>0.98</v>
      </c>
      <c r="BV25" t="s">
        <v>135</v>
      </c>
      <c r="BW25">
        <v>0.49</v>
      </c>
      <c r="BX25" t="s">
        <v>136</v>
      </c>
      <c r="BY25">
        <v>35.28</v>
      </c>
      <c r="BZ25">
        <v>46.5</v>
      </c>
      <c r="CA25" t="s">
        <v>122</v>
      </c>
      <c r="CC25" t="s">
        <v>122</v>
      </c>
      <c r="CD25" t="s">
        <v>122</v>
      </c>
      <c r="CF25" t="s">
        <v>122</v>
      </c>
      <c r="CH25" t="s">
        <v>122</v>
      </c>
      <c r="CI25" t="s">
        <v>122</v>
      </c>
      <c r="CJ25">
        <v>4</v>
      </c>
      <c r="CK25" t="s">
        <v>123</v>
      </c>
      <c r="CL25" t="s">
        <v>123</v>
      </c>
      <c r="CM25" t="s">
        <v>123</v>
      </c>
      <c r="CN25" t="s">
        <v>123</v>
      </c>
      <c r="CO25" t="s">
        <v>123</v>
      </c>
      <c r="CP25" t="s">
        <v>123</v>
      </c>
      <c r="CQ25" t="s">
        <v>123</v>
      </c>
      <c r="CR25" t="s">
        <v>123</v>
      </c>
      <c r="CS25" t="s">
        <v>123</v>
      </c>
      <c r="CT25" t="s">
        <v>123</v>
      </c>
    </row>
    <row r="26" spans="1:107" s="2" customFormat="1">
      <c r="A26" s="2">
        <v>994</v>
      </c>
      <c r="B26" s="2" t="s">
        <v>149</v>
      </c>
      <c r="C26" s="2" t="s">
        <v>98</v>
      </c>
      <c r="D26" s="2" t="s">
        <v>99</v>
      </c>
      <c r="E26" s="2" t="s">
        <v>98</v>
      </c>
      <c r="F26" s="2">
        <v>112</v>
      </c>
      <c r="G26" s="2" t="s">
        <v>127</v>
      </c>
      <c r="H26" s="2">
        <v>112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 t="s">
        <v>101</v>
      </c>
      <c r="O26" s="2" t="s">
        <v>102</v>
      </c>
      <c r="P26" s="3">
        <v>38309</v>
      </c>
      <c r="Q26" s="3">
        <v>39082</v>
      </c>
      <c r="R26" s="3">
        <v>39082</v>
      </c>
      <c r="S26" s="2" t="s">
        <v>101</v>
      </c>
      <c r="T26" s="2" t="s">
        <v>103</v>
      </c>
      <c r="U26" s="2" t="s">
        <v>99</v>
      </c>
      <c r="V26" s="2" t="s">
        <v>99</v>
      </c>
      <c r="W26" s="3">
        <v>38458</v>
      </c>
      <c r="X26" s="3">
        <v>38638</v>
      </c>
      <c r="Y26" s="2" t="s">
        <v>128</v>
      </c>
      <c r="Z26" s="2" t="s">
        <v>105</v>
      </c>
      <c r="AA26" s="2" t="s">
        <v>129</v>
      </c>
      <c r="AB26" s="2" t="s">
        <v>107</v>
      </c>
      <c r="AC26" s="2">
        <v>103</v>
      </c>
      <c r="AD26" s="2">
        <v>44.08</v>
      </c>
      <c r="AE26" s="2">
        <v>-93.52</v>
      </c>
      <c r="AF26" s="2" t="s">
        <v>108</v>
      </c>
      <c r="AG26" s="2" t="s">
        <v>109</v>
      </c>
      <c r="AH26" s="2">
        <v>789</v>
      </c>
      <c r="AI26" s="2">
        <v>6.5</v>
      </c>
      <c r="AJ26" s="2" t="s">
        <v>130</v>
      </c>
      <c r="AK26" s="2" t="s">
        <v>131</v>
      </c>
      <c r="AL26" s="2" t="s">
        <v>112</v>
      </c>
      <c r="AM26" s="2" t="s">
        <v>132</v>
      </c>
      <c r="AN26" s="2" t="s">
        <v>133</v>
      </c>
      <c r="AO26" s="2">
        <v>33.200000000000003</v>
      </c>
      <c r="AP26" s="2">
        <v>30.5</v>
      </c>
      <c r="AQ26" s="2">
        <v>5.9</v>
      </c>
      <c r="AR26" s="2" t="s">
        <v>116</v>
      </c>
      <c r="AS26" s="2">
        <v>6.8</v>
      </c>
      <c r="AT26" s="2">
        <v>3.94</v>
      </c>
      <c r="AU26" s="2">
        <v>1.37</v>
      </c>
      <c r="AV26" s="2" t="s">
        <v>116</v>
      </c>
      <c r="AW26" s="2">
        <v>34.5</v>
      </c>
      <c r="AX26" s="2">
        <v>-5</v>
      </c>
      <c r="AY26" s="2">
        <v>761</v>
      </c>
      <c r="AZ26" s="2">
        <v>283</v>
      </c>
      <c r="BA26" s="2">
        <v>560</v>
      </c>
      <c r="BB26" s="2" t="s">
        <v>117</v>
      </c>
      <c r="BC26" s="2">
        <v>0</v>
      </c>
      <c r="BE26" s="2" t="s">
        <v>122</v>
      </c>
      <c r="BF26" s="2" t="s">
        <v>122</v>
      </c>
      <c r="BH26" s="2" t="s">
        <v>122</v>
      </c>
      <c r="BI26" s="2" t="s">
        <v>122</v>
      </c>
      <c r="BK26" s="2" t="s">
        <v>122</v>
      </c>
      <c r="BM26" s="2" t="s">
        <v>122</v>
      </c>
      <c r="BN26" s="2" t="s">
        <v>122</v>
      </c>
      <c r="BO26" s="2" t="s">
        <v>116</v>
      </c>
      <c r="BP26" s="2" t="s">
        <v>122</v>
      </c>
      <c r="BQ26" s="2" t="s">
        <v>116</v>
      </c>
      <c r="BR26" s="2">
        <v>13.01</v>
      </c>
      <c r="BS26" s="2" t="s">
        <v>134</v>
      </c>
      <c r="BT26" s="2">
        <v>4</v>
      </c>
      <c r="BU26" s="2">
        <v>0.52</v>
      </c>
      <c r="BV26" s="2" t="s">
        <v>135</v>
      </c>
      <c r="BW26" s="2">
        <v>0.26</v>
      </c>
      <c r="BX26" s="2" t="s">
        <v>136</v>
      </c>
      <c r="BY26" s="2">
        <v>19.940000000000001</v>
      </c>
      <c r="BZ26" s="2">
        <v>46.5</v>
      </c>
      <c r="CA26" s="2" t="s">
        <v>122</v>
      </c>
      <c r="CC26" s="2" t="s">
        <v>122</v>
      </c>
      <c r="CD26" s="2" t="s">
        <v>122</v>
      </c>
      <c r="CF26" s="2" t="s">
        <v>122</v>
      </c>
      <c r="CH26" s="2" t="s">
        <v>122</v>
      </c>
      <c r="CI26" s="2" t="s">
        <v>122</v>
      </c>
      <c r="CJ26" s="2">
        <v>4</v>
      </c>
      <c r="CK26" s="2" t="s">
        <v>123</v>
      </c>
      <c r="CL26" s="2" t="s">
        <v>123</v>
      </c>
      <c r="CM26" s="2" t="s">
        <v>123</v>
      </c>
      <c r="CN26" s="2" t="s">
        <v>123</v>
      </c>
      <c r="CO26" s="2" t="s">
        <v>123</v>
      </c>
      <c r="CP26" s="2" t="s">
        <v>123</v>
      </c>
      <c r="CQ26" s="2" t="s">
        <v>123</v>
      </c>
      <c r="CR26" s="2" t="s">
        <v>123</v>
      </c>
      <c r="CS26" s="2" t="s">
        <v>123</v>
      </c>
      <c r="CT26" s="2" t="s">
        <v>123</v>
      </c>
      <c r="CU26" s="2">
        <f>BR27-BR26</f>
        <v>-0.35999999999999943</v>
      </c>
      <c r="CV26">
        <f>(BU26^2/BT26)+(BU27^2/BT27)</f>
        <v>9.6500000000000016E-2</v>
      </c>
      <c r="CW26">
        <f>1/(CV26^2)</f>
        <v>107.385433165991</v>
      </c>
      <c r="CX26">
        <f>CW26*(CU26^2)</f>
        <v>13.917152138312392</v>
      </c>
      <c r="CY26">
        <f>CW26*CU26</f>
        <v>-38.658755939756702</v>
      </c>
      <c r="CZ26">
        <f>CW26^2</f>
        <v>11531.631256247521</v>
      </c>
      <c r="DA26">
        <f>(CV26^2)+$CW$55</f>
        <v>7.7502923410763647E-2</v>
      </c>
      <c r="DB26">
        <f>1/DA26</f>
        <v>12.902739096692184</v>
      </c>
      <c r="DC26">
        <f>DB26*CU26</f>
        <v>-4.6449860748091787</v>
      </c>
    </row>
    <row r="27" spans="1:107" s="2" customFormat="1">
      <c r="A27" s="2">
        <v>995</v>
      </c>
      <c r="B27" s="2" t="s">
        <v>149</v>
      </c>
      <c r="C27" s="2" t="s">
        <v>98</v>
      </c>
      <c r="D27" s="2" t="s">
        <v>124</v>
      </c>
      <c r="E27" s="2" t="s">
        <v>125</v>
      </c>
      <c r="F27" s="2">
        <v>112</v>
      </c>
      <c r="G27" s="2" t="s">
        <v>127</v>
      </c>
      <c r="H27" s="2">
        <v>112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 t="s">
        <v>101</v>
      </c>
      <c r="O27" s="2" t="s">
        <v>102</v>
      </c>
      <c r="P27" s="3">
        <v>38309</v>
      </c>
      <c r="Q27" s="3">
        <v>39082</v>
      </c>
      <c r="R27" s="3">
        <v>39082</v>
      </c>
      <c r="S27" s="2" t="s">
        <v>101</v>
      </c>
      <c r="T27" s="2" t="s">
        <v>103</v>
      </c>
      <c r="U27" s="2" t="s">
        <v>99</v>
      </c>
      <c r="V27" s="2" t="s">
        <v>99</v>
      </c>
      <c r="W27" s="3">
        <v>38458</v>
      </c>
      <c r="X27" s="3">
        <v>38638</v>
      </c>
      <c r="Y27" s="2" t="s">
        <v>128</v>
      </c>
      <c r="Z27" s="2" t="s">
        <v>105</v>
      </c>
      <c r="AA27" s="2" t="s">
        <v>129</v>
      </c>
      <c r="AB27" s="2" t="s">
        <v>107</v>
      </c>
      <c r="AC27" s="2">
        <v>103</v>
      </c>
      <c r="AD27" s="2">
        <v>44.08</v>
      </c>
      <c r="AE27" s="2">
        <v>-93.52</v>
      </c>
      <c r="AF27" s="2" t="s">
        <v>108</v>
      </c>
      <c r="AG27" s="2" t="s">
        <v>109</v>
      </c>
      <c r="AH27" s="2">
        <v>789</v>
      </c>
      <c r="AI27" s="2">
        <v>6.5</v>
      </c>
      <c r="AJ27" s="2" t="s">
        <v>130</v>
      </c>
      <c r="AK27" s="2" t="s">
        <v>131</v>
      </c>
      <c r="AL27" s="2" t="s">
        <v>112</v>
      </c>
      <c r="AM27" s="2" t="s">
        <v>132</v>
      </c>
      <c r="AN27" s="2" t="s">
        <v>133</v>
      </c>
      <c r="AO27" s="2">
        <v>33.200000000000003</v>
      </c>
      <c r="AP27" s="2">
        <v>30.5</v>
      </c>
      <c r="AQ27" s="2">
        <v>5.9</v>
      </c>
      <c r="AR27" s="2" t="s">
        <v>116</v>
      </c>
      <c r="AS27" s="2">
        <v>6.8</v>
      </c>
      <c r="AT27" s="2">
        <v>3.94</v>
      </c>
      <c r="AU27" s="2">
        <v>1.37</v>
      </c>
      <c r="AV27" s="2" t="s">
        <v>116</v>
      </c>
      <c r="AW27" s="2">
        <v>34.5</v>
      </c>
      <c r="AX27" s="2">
        <v>-5</v>
      </c>
      <c r="AY27" s="2">
        <v>761</v>
      </c>
      <c r="AZ27" s="2">
        <v>283</v>
      </c>
      <c r="BA27" s="2">
        <v>560</v>
      </c>
      <c r="BB27" s="2" t="s">
        <v>117</v>
      </c>
      <c r="BC27" s="2">
        <v>0</v>
      </c>
      <c r="BE27" s="2" t="s">
        <v>122</v>
      </c>
      <c r="BF27" s="2" t="s">
        <v>122</v>
      </c>
      <c r="BH27" s="2" t="s">
        <v>122</v>
      </c>
      <c r="BI27" s="2" t="s">
        <v>122</v>
      </c>
      <c r="BK27" s="2" t="s">
        <v>122</v>
      </c>
      <c r="BM27" s="2" t="s">
        <v>122</v>
      </c>
      <c r="BN27" s="2" t="s">
        <v>122</v>
      </c>
      <c r="BO27" s="2" t="s">
        <v>116</v>
      </c>
      <c r="BP27" s="2" t="s">
        <v>122</v>
      </c>
      <c r="BQ27" s="2" t="s">
        <v>116</v>
      </c>
      <c r="BR27" s="2">
        <v>12.65</v>
      </c>
      <c r="BS27" s="2" t="s">
        <v>134</v>
      </c>
      <c r="BT27" s="2">
        <v>4</v>
      </c>
      <c r="BU27" s="2">
        <v>0.34</v>
      </c>
      <c r="BV27" s="2" t="s">
        <v>135</v>
      </c>
      <c r="BW27" s="2">
        <v>0.17</v>
      </c>
      <c r="BX27" s="2" t="s">
        <v>136</v>
      </c>
      <c r="BY27" s="2">
        <v>16.309999999999999</v>
      </c>
      <c r="BZ27" s="2">
        <v>46.5</v>
      </c>
      <c r="CA27" s="2" t="s">
        <v>122</v>
      </c>
      <c r="CC27" s="2" t="s">
        <v>122</v>
      </c>
      <c r="CD27" s="2" t="s">
        <v>122</v>
      </c>
      <c r="CF27" s="2" t="s">
        <v>122</v>
      </c>
      <c r="CH27" s="2" t="s">
        <v>122</v>
      </c>
      <c r="CI27" s="2" t="s">
        <v>122</v>
      </c>
      <c r="CJ27" s="2">
        <v>4</v>
      </c>
      <c r="CK27" s="2" t="s">
        <v>123</v>
      </c>
      <c r="CL27" s="2" t="s">
        <v>123</v>
      </c>
      <c r="CM27" s="2" t="s">
        <v>123</v>
      </c>
      <c r="CN27" s="2" t="s">
        <v>123</v>
      </c>
      <c r="CO27" s="2" t="s">
        <v>123</v>
      </c>
      <c r="CP27" s="2" t="s">
        <v>123</v>
      </c>
      <c r="CQ27" s="2" t="s">
        <v>123</v>
      </c>
      <c r="CR27" s="2" t="s">
        <v>123</v>
      </c>
      <c r="CS27" s="2" t="s">
        <v>123</v>
      </c>
      <c r="CT27" s="2" t="s">
        <v>123</v>
      </c>
    </row>
    <row r="28" spans="1:107" s="2" customFormat="1">
      <c r="A28" s="2">
        <v>999</v>
      </c>
      <c r="B28" s="2" t="s">
        <v>149</v>
      </c>
      <c r="C28" s="2" t="s">
        <v>98</v>
      </c>
      <c r="D28" s="2" t="s">
        <v>99</v>
      </c>
      <c r="E28" s="2" t="s">
        <v>98</v>
      </c>
      <c r="F28" s="2">
        <v>112</v>
      </c>
      <c r="G28" s="2" t="s">
        <v>127</v>
      </c>
      <c r="H28" s="2">
        <v>0</v>
      </c>
      <c r="I28" s="2">
        <v>112</v>
      </c>
      <c r="J28" s="2">
        <v>0</v>
      </c>
      <c r="K28" s="2">
        <v>0</v>
      </c>
      <c r="L28" s="2">
        <v>0</v>
      </c>
      <c r="M28" s="2">
        <v>0</v>
      </c>
      <c r="N28" s="2" t="s">
        <v>137</v>
      </c>
      <c r="O28" s="2" t="s">
        <v>102</v>
      </c>
      <c r="P28" s="3">
        <v>38455</v>
      </c>
      <c r="Q28" s="3">
        <v>39082</v>
      </c>
      <c r="R28" s="3">
        <v>39082</v>
      </c>
      <c r="S28" s="2" t="s">
        <v>138</v>
      </c>
      <c r="T28" s="2" t="s">
        <v>103</v>
      </c>
      <c r="U28" s="2" t="s">
        <v>99</v>
      </c>
      <c r="V28" s="2" t="s">
        <v>99</v>
      </c>
      <c r="W28" s="3">
        <v>38458</v>
      </c>
      <c r="X28" s="3">
        <v>38638</v>
      </c>
      <c r="Y28" s="2" t="s">
        <v>128</v>
      </c>
      <c r="Z28" s="2" t="s">
        <v>105</v>
      </c>
      <c r="AA28" s="2" t="s">
        <v>129</v>
      </c>
      <c r="AB28" s="2" t="s">
        <v>107</v>
      </c>
      <c r="AC28" s="2">
        <v>103</v>
      </c>
      <c r="AD28" s="2">
        <v>44.08</v>
      </c>
      <c r="AE28" s="2">
        <v>-93.52</v>
      </c>
      <c r="AF28" s="2" t="s">
        <v>108</v>
      </c>
      <c r="AG28" s="2" t="s">
        <v>109</v>
      </c>
      <c r="AH28" s="2">
        <v>789</v>
      </c>
      <c r="AI28" s="2">
        <v>6.5</v>
      </c>
      <c r="AJ28" s="2" t="s">
        <v>130</v>
      </c>
      <c r="AK28" s="2" t="s">
        <v>131</v>
      </c>
      <c r="AL28" s="2" t="s">
        <v>112</v>
      </c>
      <c r="AM28" s="2" t="s">
        <v>132</v>
      </c>
      <c r="AN28" s="2" t="s">
        <v>133</v>
      </c>
      <c r="AO28" s="2">
        <v>33.200000000000003</v>
      </c>
      <c r="AP28" s="2">
        <v>30.5</v>
      </c>
      <c r="AQ28" s="2">
        <v>5.9</v>
      </c>
      <c r="AR28" s="2" t="s">
        <v>116</v>
      </c>
      <c r="AS28" s="2">
        <v>6.8</v>
      </c>
      <c r="AT28" s="2">
        <v>3.94</v>
      </c>
      <c r="AU28" s="2">
        <v>1.37</v>
      </c>
      <c r="AV28" s="2" t="s">
        <v>116</v>
      </c>
      <c r="AW28" s="2">
        <v>34.5</v>
      </c>
      <c r="AX28" s="2">
        <v>-5</v>
      </c>
      <c r="AY28" s="2">
        <v>761</v>
      </c>
      <c r="AZ28" s="2">
        <v>283</v>
      </c>
      <c r="BA28" s="2">
        <v>560</v>
      </c>
      <c r="BB28" s="2" t="s">
        <v>117</v>
      </c>
      <c r="BC28" s="2">
        <v>0</v>
      </c>
      <c r="BE28" s="2" t="s">
        <v>122</v>
      </c>
      <c r="BF28" s="2" t="s">
        <v>122</v>
      </c>
      <c r="BH28" s="2" t="s">
        <v>122</v>
      </c>
      <c r="BI28" s="2" t="s">
        <v>122</v>
      </c>
      <c r="BK28" s="2" t="s">
        <v>122</v>
      </c>
      <c r="BM28" s="2" t="s">
        <v>122</v>
      </c>
      <c r="BN28" s="2" t="s">
        <v>122</v>
      </c>
      <c r="BO28" s="2" t="s">
        <v>116</v>
      </c>
      <c r="BP28" s="2" t="s">
        <v>122</v>
      </c>
      <c r="BQ28" s="2" t="s">
        <v>116</v>
      </c>
      <c r="BR28" s="2">
        <v>14.36</v>
      </c>
      <c r="BS28" s="2" t="s">
        <v>134</v>
      </c>
      <c r="BT28" s="2">
        <v>4</v>
      </c>
      <c r="BU28" s="2">
        <v>0.41</v>
      </c>
      <c r="BV28" s="2" t="s">
        <v>135</v>
      </c>
      <c r="BW28" s="2">
        <v>0.2</v>
      </c>
      <c r="BX28" s="2" t="s">
        <v>136</v>
      </c>
      <c r="BY28" s="2">
        <v>33.43</v>
      </c>
      <c r="BZ28" s="2">
        <v>46.5</v>
      </c>
      <c r="CA28" s="2" t="s">
        <v>122</v>
      </c>
      <c r="CC28" s="2" t="s">
        <v>122</v>
      </c>
      <c r="CD28" s="2" t="s">
        <v>122</v>
      </c>
      <c r="CF28" s="2" t="s">
        <v>122</v>
      </c>
      <c r="CH28" s="2" t="s">
        <v>122</v>
      </c>
      <c r="CI28" s="2" t="s">
        <v>122</v>
      </c>
      <c r="CJ28" s="2">
        <v>4</v>
      </c>
      <c r="CK28" s="2" t="s">
        <v>123</v>
      </c>
      <c r="CL28" s="2" t="s">
        <v>123</v>
      </c>
      <c r="CM28" s="2" t="s">
        <v>123</v>
      </c>
      <c r="CN28" s="2" t="s">
        <v>123</v>
      </c>
      <c r="CO28" s="2" t="s">
        <v>123</v>
      </c>
      <c r="CP28" s="2" t="s">
        <v>123</v>
      </c>
      <c r="CQ28" s="2" t="s">
        <v>123</v>
      </c>
      <c r="CR28" s="2" t="s">
        <v>123</v>
      </c>
      <c r="CS28" s="2" t="s">
        <v>123</v>
      </c>
      <c r="CT28" s="2" t="s">
        <v>123</v>
      </c>
      <c r="CU28" s="2">
        <f>BR29-BR28</f>
        <v>-0.49000000000000021</v>
      </c>
      <c r="CV28">
        <f>(BU28^2/BT28)+(BU29^2/BT29)</f>
        <v>0.109625</v>
      </c>
      <c r="CW28">
        <f>1/(CV28^2)</f>
        <v>83.211008816466418</v>
      </c>
      <c r="CX28">
        <f>CW28*(CU28^2)</f>
        <v>19.978963216833602</v>
      </c>
      <c r="CY28">
        <f>CW28*CU28</f>
        <v>-40.773394320068562</v>
      </c>
      <c r="CZ28">
        <f>CW28^2</f>
        <v>6924.0719882540516</v>
      </c>
      <c r="DA28">
        <f>(CV28^2)+$CW$55</f>
        <v>8.0208314035763645E-2</v>
      </c>
      <c r="DB28">
        <f>1/DA28</f>
        <v>12.467535467135184</v>
      </c>
      <c r="DC28">
        <f>DB28*CU28</f>
        <v>-6.1090923788962428</v>
      </c>
    </row>
    <row r="29" spans="1:107" s="2" customFormat="1">
      <c r="A29" s="2">
        <v>1000</v>
      </c>
      <c r="B29" s="2" t="s">
        <v>149</v>
      </c>
      <c r="C29" s="2" t="s">
        <v>98</v>
      </c>
      <c r="D29" s="2" t="s">
        <v>124</v>
      </c>
      <c r="E29" s="2" t="s">
        <v>125</v>
      </c>
      <c r="F29" s="2">
        <v>112</v>
      </c>
      <c r="G29" s="2" t="s">
        <v>127</v>
      </c>
      <c r="H29" s="2">
        <v>0</v>
      </c>
      <c r="I29" s="2">
        <v>112</v>
      </c>
      <c r="J29" s="2">
        <v>0</v>
      </c>
      <c r="K29" s="2">
        <v>0</v>
      </c>
      <c r="L29" s="2">
        <v>0</v>
      </c>
      <c r="M29" s="2">
        <v>0</v>
      </c>
      <c r="N29" s="2" t="s">
        <v>137</v>
      </c>
      <c r="O29" s="2" t="s">
        <v>102</v>
      </c>
      <c r="P29" s="3">
        <v>38455</v>
      </c>
      <c r="Q29" s="3">
        <v>39082</v>
      </c>
      <c r="R29" s="3">
        <v>39082</v>
      </c>
      <c r="S29" s="2" t="s">
        <v>138</v>
      </c>
      <c r="T29" s="2" t="s">
        <v>103</v>
      </c>
      <c r="U29" s="2" t="s">
        <v>99</v>
      </c>
      <c r="V29" s="2" t="s">
        <v>99</v>
      </c>
      <c r="W29" s="3">
        <v>38458</v>
      </c>
      <c r="X29" s="3">
        <v>38638</v>
      </c>
      <c r="Y29" s="2" t="s">
        <v>128</v>
      </c>
      <c r="Z29" s="2" t="s">
        <v>105</v>
      </c>
      <c r="AA29" s="2" t="s">
        <v>129</v>
      </c>
      <c r="AB29" s="2" t="s">
        <v>107</v>
      </c>
      <c r="AC29" s="2">
        <v>103</v>
      </c>
      <c r="AD29" s="2">
        <v>44.08</v>
      </c>
      <c r="AE29" s="2">
        <v>-93.52</v>
      </c>
      <c r="AF29" s="2" t="s">
        <v>108</v>
      </c>
      <c r="AG29" s="2" t="s">
        <v>109</v>
      </c>
      <c r="AH29" s="2">
        <v>789</v>
      </c>
      <c r="AI29" s="2">
        <v>6.5</v>
      </c>
      <c r="AJ29" s="2" t="s">
        <v>130</v>
      </c>
      <c r="AK29" s="2" t="s">
        <v>131</v>
      </c>
      <c r="AL29" s="2" t="s">
        <v>112</v>
      </c>
      <c r="AM29" s="2" t="s">
        <v>132</v>
      </c>
      <c r="AN29" s="2" t="s">
        <v>133</v>
      </c>
      <c r="AO29" s="2">
        <v>33.200000000000003</v>
      </c>
      <c r="AP29" s="2">
        <v>30.5</v>
      </c>
      <c r="AQ29" s="2">
        <v>5.9</v>
      </c>
      <c r="AR29" s="2" t="s">
        <v>116</v>
      </c>
      <c r="AS29" s="2">
        <v>6.8</v>
      </c>
      <c r="AT29" s="2">
        <v>3.94</v>
      </c>
      <c r="AU29" s="2">
        <v>1.37</v>
      </c>
      <c r="AV29" s="2" t="s">
        <v>116</v>
      </c>
      <c r="AW29" s="2">
        <v>34.5</v>
      </c>
      <c r="AX29" s="2">
        <v>-5</v>
      </c>
      <c r="AY29" s="2">
        <v>761</v>
      </c>
      <c r="AZ29" s="2">
        <v>283</v>
      </c>
      <c r="BA29" s="2">
        <v>560</v>
      </c>
      <c r="BB29" s="2" t="s">
        <v>117</v>
      </c>
      <c r="BC29" s="2">
        <v>0</v>
      </c>
      <c r="BE29" s="2" t="s">
        <v>122</v>
      </c>
      <c r="BF29" s="2" t="s">
        <v>122</v>
      </c>
      <c r="BH29" s="2" t="s">
        <v>122</v>
      </c>
      <c r="BI29" s="2" t="s">
        <v>122</v>
      </c>
      <c r="BK29" s="2" t="s">
        <v>122</v>
      </c>
      <c r="BM29" s="2" t="s">
        <v>122</v>
      </c>
      <c r="BN29" s="2" t="s">
        <v>122</v>
      </c>
      <c r="BO29" s="2" t="s">
        <v>116</v>
      </c>
      <c r="BP29" s="2" t="s">
        <v>122</v>
      </c>
      <c r="BQ29" s="2" t="s">
        <v>116</v>
      </c>
      <c r="BR29" s="2">
        <v>13.87</v>
      </c>
      <c r="BS29" s="2" t="s">
        <v>134</v>
      </c>
      <c r="BT29" s="2">
        <v>4</v>
      </c>
      <c r="BU29" s="2">
        <v>0.52</v>
      </c>
      <c r="BV29" s="2" t="s">
        <v>135</v>
      </c>
      <c r="BW29" s="2">
        <v>0.26</v>
      </c>
      <c r="BX29" s="2" t="s">
        <v>136</v>
      </c>
      <c r="BY29" s="2">
        <v>28.54</v>
      </c>
      <c r="BZ29" s="2">
        <v>46.5</v>
      </c>
      <c r="CA29" s="2" t="s">
        <v>122</v>
      </c>
      <c r="CC29" s="2" t="s">
        <v>122</v>
      </c>
      <c r="CD29" s="2" t="s">
        <v>122</v>
      </c>
      <c r="CF29" s="2" t="s">
        <v>122</v>
      </c>
      <c r="CH29" s="2" t="s">
        <v>122</v>
      </c>
      <c r="CI29" s="2" t="s">
        <v>122</v>
      </c>
      <c r="CJ29" s="2">
        <v>4</v>
      </c>
      <c r="CK29" s="2" t="s">
        <v>123</v>
      </c>
      <c r="CL29" s="2" t="s">
        <v>123</v>
      </c>
      <c r="CM29" s="2" t="s">
        <v>123</v>
      </c>
      <c r="CN29" s="2" t="s">
        <v>123</v>
      </c>
      <c r="CO29" s="2" t="s">
        <v>123</v>
      </c>
      <c r="CP29" s="2" t="s">
        <v>123</v>
      </c>
      <c r="CQ29" s="2" t="s">
        <v>123</v>
      </c>
      <c r="CR29" s="2" t="s">
        <v>123</v>
      </c>
      <c r="CS29" s="2" t="s">
        <v>123</v>
      </c>
      <c r="CT29" s="2" t="s">
        <v>123</v>
      </c>
    </row>
    <row r="30" spans="1:107">
      <c r="A30">
        <v>1003</v>
      </c>
      <c r="B30" t="s">
        <v>150</v>
      </c>
      <c r="C30" t="s">
        <v>98</v>
      </c>
      <c r="D30" t="s">
        <v>99</v>
      </c>
      <c r="E30" t="s">
        <v>98</v>
      </c>
      <c r="F30">
        <v>112</v>
      </c>
      <c r="G30" t="s">
        <v>127</v>
      </c>
      <c r="H30">
        <v>0</v>
      </c>
      <c r="I30">
        <v>112</v>
      </c>
      <c r="J30">
        <v>0</v>
      </c>
      <c r="K30">
        <v>0</v>
      </c>
      <c r="L30">
        <v>0</v>
      </c>
      <c r="M30">
        <v>0</v>
      </c>
      <c r="N30" t="s">
        <v>140</v>
      </c>
      <c r="O30" t="s">
        <v>102</v>
      </c>
      <c r="P30" s="1">
        <v>38819</v>
      </c>
      <c r="Q30" s="1">
        <v>39082</v>
      </c>
      <c r="R30" s="1">
        <v>39082</v>
      </c>
      <c r="S30" t="s">
        <v>138</v>
      </c>
      <c r="T30" t="s">
        <v>103</v>
      </c>
      <c r="U30" t="s">
        <v>99</v>
      </c>
      <c r="V30" t="s">
        <v>99</v>
      </c>
      <c r="W30" s="1">
        <v>38828</v>
      </c>
      <c r="X30" s="1">
        <v>38988</v>
      </c>
      <c r="Y30" t="s">
        <v>128</v>
      </c>
      <c r="Z30" t="s">
        <v>105</v>
      </c>
      <c r="AA30" t="s">
        <v>129</v>
      </c>
      <c r="AB30" t="s">
        <v>107</v>
      </c>
      <c r="AC30">
        <v>103</v>
      </c>
      <c r="AD30">
        <v>44.08</v>
      </c>
      <c r="AE30">
        <v>-93.52</v>
      </c>
      <c r="AF30" t="s">
        <v>108</v>
      </c>
      <c r="AG30" t="s">
        <v>109</v>
      </c>
      <c r="AH30">
        <v>789</v>
      </c>
      <c r="AI30">
        <v>6.5</v>
      </c>
      <c r="AJ30" t="s">
        <v>130</v>
      </c>
      <c r="AK30" t="s">
        <v>131</v>
      </c>
      <c r="AL30" t="s">
        <v>112</v>
      </c>
      <c r="AM30" t="s">
        <v>132</v>
      </c>
      <c r="AN30" t="s">
        <v>133</v>
      </c>
      <c r="AO30">
        <v>36</v>
      </c>
      <c r="AP30">
        <v>31</v>
      </c>
      <c r="AQ30">
        <v>6.3</v>
      </c>
      <c r="AR30" t="s">
        <v>116</v>
      </c>
      <c r="AS30">
        <v>5.8</v>
      </c>
      <c r="AT30">
        <v>3.36</v>
      </c>
      <c r="AU30">
        <v>1.37</v>
      </c>
      <c r="AV30" t="s">
        <v>116</v>
      </c>
      <c r="AW30">
        <v>34.5</v>
      </c>
      <c r="AX30">
        <v>-5.5</v>
      </c>
      <c r="AY30">
        <v>1125</v>
      </c>
      <c r="AZ30">
        <v>919.7</v>
      </c>
      <c r="BA30">
        <v>857</v>
      </c>
      <c r="BB30" t="s">
        <v>117</v>
      </c>
      <c r="BC30">
        <v>0</v>
      </c>
      <c r="BE30" t="s">
        <v>122</v>
      </c>
      <c r="BF30" t="s">
        <v>122</v>
      </c>
      <c r="BH30" t="s">
        <v>122</v>
      </c>
      <c r="BI30" t="s">
        <v>122</v>
      </c>
      <c r="BK30" t="s">
        <v>122</v>
      </c>
      <c r="BM30" t="s">
        <v>122</v>
      </c>
      <c r="BN30" t="s">
        <v>122</v>
      </c>
      <c r="BO30" t="s">
        <v>116</v>
      </c>
      <c r="BP30" t="s">
        <v>122</v>
      </c>
      <c r="BQ30" t="s">
        <v>116</v>
      </c>
      <c r="BR30">
        <v>10.41</v>
      </c>
      <c r="BS30" t="s">
        <v>134</v>
      </c>
      <c r="BT30">
        <v>4</v>
      </c>
      <c r="BU30">
        <v>0.41</v>
      </c>
      <c r="BV30" t="s">
        <v>135</v>
      </c>
      <c r="BW30">
        <v>0.21</v>
      </c>
      <c r="BX30" t="s">
        <v>136</v>
      </c>
      <c r="BY30">
        <v>29.68</v>
      </c>
      <c r="BZ30">
        <v>46.5</v>
      </c>
      <c r="CA30" t="s">
        <v>122</v>
      </c>
      <c r="CC30" t="s">
        <v>122</v>
      </c>
      <c r="CD30" t="s">
        <v>122</v>
      </c>
      <c r="CF30" t="s">
        <v>122</v>
      </c>
      <c r="CH30" t="s">
        <v>122</v>
      </c>
      <c r="CI30" t="s">
        <v>122</v>
      </c>
      <c r="CJ30">
        <v>4</v>
      </c>
      <c r="CK30" t="s">
        <v>123</v>
      </c>
      <c r="CL30" t="s">
        <v>123</v>
      </c>
      <c r="CM30" t="s">
        <v>123</v>
      </c>
      <c r="CN30" t="s">
        <v>123</v>
      </c>
      <c r="CO30" t="s">
        <v>123</v>
      </c>
      <c r="CP30" t="s">
        <v>123</v>
      </c>
      <c r="CQ30" t="s">
        <v>123</v>
      </c>
      <c r="CR30" t="s">
        <v>123</v>
      </c>
      <c r="CS30" t="s">
        <v>123</v>
      </c>
      <c r="CT30" t="s">
        <v>123</v>
      </c>
      <c r="CU30" s="2">
        <f>BR31-BR30</f>
        <v>0.1899999999999995</v>
      </c>
      <c r="CV30">
        <f>(BU30^2/BT30)+(BU31^2/BT31)</f>
        <v>4.5049999999999993E-2</v>
      </c>
      <c r="CW30">
        <f>1/(CV30^2)</f>
        <v>492.7315930874687</v>
      </c>
      <c r="CX30">
        <f>CW30*(CU30^2)</f>
        <v>17.787610510457526</v>
      </c>
      <c r="CY30">
        <f>CW30*CU30</f>
        <v>93.619002686618813</v>
      </c>
      <c r="CZ30">
        <f>CW30^2</f>
        <v>242784.42282651484</v>
      </c>
      <c r="DA30">
        <f>(CV30^2)+$CW$55</f>
        <v>7.0220175910763641E-2</v>
      </c>
      <c r="DB30">
        <f>1/DA30</f>
        <v>14.240921316842156</v>
      </c>
      <c r="DC30">
        <f>DB30*CU30</f>
        <v>2.7057750502000024</v>
      </c>
    </row>
    <row r="31" spans="1:107">
      <c r="A31">
        <v>1004</v>
      </c>
      <c r="B31" t="s">
        <v>150</v>
      </c>
      <c r="C31" t="s">
        <v>98</v>
      </c>
      <c r="D31" t="s">
        <v>124</v>
      </c>
      <c r="E31" t="s">
        <v>125</v>
      </c>
      <c r="F31">
        <v>112</v>
      </c>
      <c r="G31" t="s">
        <v>127</v>
      </c>
      <c r="H31">
        <v>0</v>
      </c>
      <c r="I31">
        <v>112</v>
      </c>
      <c r="J31">
        <v>0</v>
      </c>
      <c r="K31">
        <v>0</v>
      </c>
      <c r="L31">
        <v>0</v>
      </c>
      <c r="M31">
        <v>0</v>
      </c>
      <c r="N31" t="s">
        <v>140</v>
      </c>
      <c r="O31" t="s">
        <v>102</v>
      </c>
      <c r="P31" s="1">
        <v>38819</v>
      </c>
      <c r="Q31" s="1">
        <v>39082</v>
      </c>
      <c r="R31" s="1">
        <v>39082</v>
      </c>
      <c r="S31" t="s">
        <v>138</v>
      </c>
      <c r="T31" t="s">
        <v>103</v>
      </c>
      <c r="U31" t="s">
        <v>99</v>
      </c>
      <c r="V31" t="s">
        <v>99</v>
      </c>
      <c r="W31" s="1">
        <v>38828</v>
      </c>
      <c r="X31" s="1">
        <v>38988</v>
      </c>
      <c r="Y31" t="s">
        <v>128</v>
      </c>
      <c r="Z31" t="s">
        <v>105</v>
      </c>
      <c r="AA31" t="s">
        <v>129</v>
      </c>
      <c r="AB31" t="s">
        <v>107</v>
      </c>
      <c r="AC31">
        <v>103</v>
      </c>
      <c r="AD31">
        <v>44.08</v>
      </c>
      <c r="AE31">
        <v>-93.52</v>
      </c>
      <c r="AF31" t="s">
        <v>108</v>
      </c>
      <c r="AG31" t="s">
        <v>109</v>
      </c>
      <c r="AH31">
        <v>789</v>
      </c>
      <c r="AI31">
        <v>6.5</v>
      </c>
      <c r="AJ31" t="s">
        <v>130</v>
      </c>
      <c r="AK31" t="s">
        <v>131</v>
      </c>
      <c r="AL31" t="s">
        <v>112</v>
      </c>
      <c r="AM31" t="s">
        <v>132</v>
      </c>
      <c r="AN31" t="s">
        <v>133</v>
      </c>
      <c r="AO31">
        <v>36</v>
      </c>
      <c r="AP31">
        <v>31</v>
      </c>
      <c r="AQ31">
        <v>6.3</v>
      </c>
      <c r="AR31" t="s">
        <v>116</v>
      </c>
      <c r="AS31">
        <v>5.8</v>
      </c>
      <c r="AT31">
        <v>3.36</v>
      </c>
      <c r="AU31">
        <v>1.37</v>
      </c>
      <c r="AV31" t="s">
        <v>116</v>
      </c>
      <c r="AW31">
        <v>34.5</v>
      </c>
      <c r="AX31">
        <v>-5.5</v>
      </c>
      <c r="AY31">
        <v>1125</v>
      </c>
      <c r="AZ31">
        <v>919.7</v>
      </c>
      <c r="BA31">
        <v>857</v>
      </c>
      <c r="BB31" t="s">
        <v>117</v>
      </c>
      <c r="BC31">
        <v>0</v>
      </c>
      <c r="BE31" t="s">
        <v>122</v>
      </c>
      <c r="BF31" t="s">
        <v>122</v>
      </c>
      <c r="BH31" t="s">
        <v>122</v>
      </c>
      <c r="BI31" t="s">
        <v>122</v>
      </c>
      <c r="BK31" t="s">
        <v>122</v>
      </c>
      <c r="BM31" t="s">
        <v>122</v>
      </c>
      <c r="BN31" t="s">
        <v>122</v>
      </c>
      <c r="BO31" t="s">
        <v>116</v>
      </c>
      <c r="BP31" t="s">
        <v>122</v>
      </c>
      <c r="BQ31" t="s">
        <v>116</v>
      </c>
      <c r="BR31">
        <v>10.6</v>
      </c>
      <c r="BS31" t="s">
        <v>134</v>
      </c>
      <c r="BT31">
        <v>4</v>
      </c>
      <c r="BU31">
        <v>0.11</v>
      </c>
      <c r="BV31" t="s">
        <v>135</v>
      </c>
      <c r="BW31">
        <v>0.05</v>
      </c>
      <c r="BX31" t="s">
        <v>136</v>
      </c>
      <c r="BY31">
        <v>31.36</v>
      </c>
      <c r="BZ31">
        <v>46.5</v>
      </c>
      <c r="CA31" t="s">
        <v>122</v>
      </c>
      <c r="CC31" t="s">
        <v>122</v>
      </c>
      <c r="CD31" t="s">
        <v>122</v>
      </c>
      <c r="CF31" t="s">
        <v>122</v>
      </c>
      <c r="CH31" t="s">
        <v>122</v>
      </c>
      <c r="CI31" t="s">
        <v>122</v>
      </c>
      <c r="CJ31">
        <v>4</v>
      </c>
      <c r="CK31" t="s">
        <v>123</v>
      </c>
      <c r="CL31" t="s">
        <v>123</v>
      </c>
      <c r="CM31" t="s">
        <v>123</v>
      </c>
      <c r="CN31" t="s">
        <v>123</v>
      </c>
      <c r="CO31" t="s">
        <v>123</v>
      </c>
      <c r="CP31" t="s">
        <v>123</v>
      </c>
      <c r="CQ31" t="s">
        <v>123</v>
      </c>
      <c r="CR31" t="s">
        <v>123</v>
      </c>
      <c r="CS31" t="s">
        <v>123</v>
      </c>
      <c r="CT31" t="s">
        <v>123</v>
      </c>
    </row>
    <row r="32" spans="1:107" s="2" customFormat="1">
      <c r="A32" s="2">
        <v>1013</v>
      </c>
      <c r="B32" s="2" t="s">
        <v>151</v>
      </c>
      <c r="C32" s="2" t="s">
        <v>98</v>
      </c>
      <c r="D32" s="2" t="s">
        <v>99</v>
      </c>
      <c r="E32" s="2" t="s">
        <v>98</v>
      </c>
      <c r="F32" s="2">
        <v>112</v>
      </c>
      <c r="G32" s="2" t="s">
        <v>127</v>
      </c>
      <c r="H32" s="2">
        <v>112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 t="s">
        <v>101</v>
      </c>
      <c r="O32" s="2" t="s">
        <v>102</v>
      </c>
      <c r="P32" s="3">
        <v>38664</v>
      </c>
      <c r="Q32" s="3">
        <v>39082</v>
      </c>
      <c r="R32" s="3">
        <v>39082</v>
      </c>
      <c r="S32" s="2" t="s">
        <v>101</v>
      </c>
      <c r="T32" s="2" t="s">
        <v>103</v>
      </c>
      <c r="U32" s="2" t="s">
        <v>99</v>
      </c>
      <c r="V32" s="2" t="s">
        <v>99</v>
      </c>
      <c r="W32" s="3">
        <v>38826</v>
      </c>
      <c r="X32" s="3">
        <v>38988</v>
      </c>
      <c r="Y32" s="2" t="s">
        <v>128</v>
      </c>
      <c r="Z32" s="2" t="s">
        <v>105</v>
      </c>
      <c r="AA32" s="2" t="s">
        <v>129</v>
      </c>
      <c r="AB32" s="2" t="s">
        <v>107</v>
      </c>
      <c r="AC32" s="2">
        <v>103</v>
      </c>
      <c r="AD32" s="2">
        <v>44.08</v>
      </c>
      <c r="AE32" s="2">
        <v>-93.52</v>
      </c>
      <c r="AF32" s="2" t="s">
        <v>108</v>
      </c>
      <c r="AG32" s="2" t="s">
        <v>109</v>
      </c>
      <c r="AH32" s="2">
        <v>789</v>
      </c>
      <c r="AI32" s="2">
        <v>6.5</v>
      </c>
      <c r="AJ32" s="2" t="s">
        <v>130</v>
      </c>
      <c r="AK32" s="2" t="s">
        <v>131</v>
      </c>
      <c r="AL32" s="2" t="s">
        <v>112</v>
      </c>
      <c r="AM32" s="2" t="s">
        <v>132</v>
      </c>
      <c r="AN32" s="2" t="s">
        <v>133</v>
      </c>
      <c r="AO32" s="2">
        <v>33.200000000000003</v>
      </c>
      <c r="AP32" s="2">
        <v>30.5</v>
      </c>
      <c r="AQ32" s="2">
        <v>6.1</v>
      </c>
      <c r="AR32" s="2" t="s">
        <v>116</v>
      </c>
      <c r="AS32" s="2">
        <v>5.9</v>
      </c>
      <c r="AT32" s="2">
        <v>3.39</v>
      </c>
      <c r="AU32" s="2">
        <v>1.37</v>
      </c>
      <c r="AV32" s="2" t="s">
        <v>116</v>
      </c>
      <c r="AW32" s="2">
        <v>34.5</v>
      </c>
      <c r="AX32" s="2">
        <v>-5.5</v>
      </c>
      <c r="AY32" s="2">
        <v>1125</v>
      </c>
      <c r="AZ32" s="2">
        <v>896.6</v>
      </c>
      <c r="BA32" s="2">
        <v>857</v>
      </c>
      <c r="BB32" s="2" t="s">
        <v>117</v>
      </c>
      <c r="BC32" s="2">
        <v>0</v>
      </c>
      <c r="BE32" s="2" t="s">
        <v>122</v>
      </c>
      <c r="BF32" s="2" t="s">
        <v>122</v>
      </c>
      <c r="BH32" s="2" t="s">
        <v>122</v>
      </c>
      <c r="BI32" s="2" t="s">
        <v>122</v>
      </c>
      <c r="BK32" s="2" t="s">
        <v>122</v>
      </c>
      <c r="BM32" s="2" t="s">
        <v>122</v>
      </c>
      <c r="BN32" s="2" t="s">
        <v>122</v>
      </c>
      <c r="BO32" s="2" t="s">
        <v>116</v>
      </c>
      <c r="BP32" s="2" t="s">
        <v>122</v>
      </c>
      <c r="BQ32" s="2" t="s">
        <v>116</v>
      </c>
      <c r="BR32" s="2">
        <v>13.23</v>
      </c>
      <c r="BS32" s="2" t="s">
        <v>134</v>
      </c>
      <c r="BT32" s="2">
        <v>4</v>
      </c>
      <c r="BU32" s="2">
        <v>0.59</v>
      </c>
      <c r="BV32" s="2" t="s">
        <v>135</v>
      </c>
      <c r="BW32" s="2">
        <v>0.28999999999999998</v>
      </c>
      <c r="BX32" s="2" t="s">
        <v>136</v>
      </c>
      <c r="BY32" s="2">
        <v>35.119999999999997</v>
      </c>
      <c r="BZ32" s="2">
        <v>46.5</v>
      </c>
      <c r="CA32" s="2" t="s">
        <v>122</v>
      </c>
      <c r="CC32" s="2" t="s">
        <v>122</v>
      </c>
      <c r="CD32" s="2" t="s">
        <v>122</v>
      </c>
      <c r="CF32" s="2" t="s">
        <v>122</v>
      </c>
      <c r="CH32" s="2" t="s">
        <v>122</v>
      </c>
      <c r="CI32" s="2" t="s">
        <v>122</v>
      </c>
      <c r="CJ32" s="2">
        <v>4</v>
      </c>
      <c r="CK32" s="2" t="s">
        <v>123</v>
      </c>
      <c r="CL32" s="2" t="s">
        <v>123</v>
      </c>
      <c r="CM32" s="2" t="s">
        <v>123</v>
      </c>
      <c r="CN32" s="2" t="s">
        <v>123</v>
      </c>
      <c r="CO32" s="2" t="s">
        <v>123</v>
      </c>
      <c r="CP32" s="2" t="s">
        <v>123</v>
      </c>
      <c r="CQ32" s="2" t="s">
        <v>123</v>
      </c>
      <c r="CR32" s="2" t="s">
        <v>123</v>
      </c>
      <c r="CS32" s="2" t="s">
        <v>123</v>
      </c>
      <c r="CT32" s="2" t="s">
        <v>123</v>
      </c>
      <c r="CU32" s="2">
        <f>BR33-BR32</f>
        <v>7.0000000000000284E-2</v>
      </c>
      <c r="CV32">
        <f>(BU32^2/BT32)+(BU33^2/BT33)</f>
        <v>0.11764999999999999</v>
      </c>
      <c r="CW32">
        <f>1/(CV32^2)</f>
        <v>72.246387635464245</v>
      </c>
      <c r="CX32">
        <f>CW32*(CU32^2)</f>
        <v>0.35400729941377768</v>
      </c>
      <c r="CY32">
        <f>CW32*CU32</f>
        <v>5.0572471344825178</v>
      </c>
      <c r="CZ32">
        <f>CW32^2</f>
        <v>5219.5405263737612</v>
      </c>
      <c r="DA32">
        <f>(CV32^2)+$CW$55</f>
        <v>8.2032195910763633E-2</v>
      </c>
      <c r="DB32">
        <f>1/DA32</f>
        <v>12.190335622464882</v>
      </c>
      <c r="DC32">
        <f>DB32*CU32</f>
        <v>0.85332349357254522</v>
      </c>
    </row>
    <row r="33" spans="1:107" s="2" customFormat="1">
      <c r="A33" s="2">
        <v>1014</v>
      </c>
      <c r="B33" s="2" t="s">
        <v>151</v>
      </c>
      <c r="C33" s="2" t="s">
        <v>98</v>
      </c>
      <c r="D33" s="2" t="s">
        <v>124</v>
      </c>
      <c r="E33" s="2" t="s">
        <v>125</v>
      </c>
      <c r="F33" s="2">
        <v>112</v>
      </c>
      <c r="G33" s="2" t="s">
        <v>127</v>
      </c>
      <c r="H33" s="2">
        <v>112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 t="s">
        <v>101</v>
      </c>
      <c r="O33" s="2" t="s">
        <v>102</v>
      </c>
      <c r="P33" s="3">
        <v>38664</v>
      </c>
      <c r="Q33" s="3">
        <v>39082</v>
      </c>
      <c r="R33" s="3">
        <v>39082</v>
      </c>
      <c r="S33" s="2" t="s">
        <v>101</v>
      </c>
      <c r="T33" s="2" t="s">
        <v>103</v>
      </c>
      <c r="U33" s="2" t="s">
        <v>99</v>
      </c>
      <c r="V33" s="2" t="s">
        <v>99</v>
      </c>
      <c r="W33" s="3">
        <v>38826</v>
      </c>
      <c r="X33" s="3">
        <v>38988</v>
      </c>
      <c r="Y33" s="2" t="s">
        <v>128</v>
      </c>
      <c r="Z33" s="2" t="s">
        <v>105</v>
      </c>
      <c r="AA33" s="2" t="s">
        <v>129</v>
      </c>
      <c r="AB33" s="2" t="s">
        <v>107</v>
      </c>
      <c r="AC33" s="2">
        <v>103</v>
      </c>
      <c r="AD33" s="2">
        <v>44.08</v>
      </c>
      <c r="AE33" s="2">
        <v>-93.52</v>
      </c>
      <c r="AF33" s="2" t="s">
        <v>108</v>
      </c>
      <c r="AG33" s="2" t="s">
        <v>109</v>
      </c>
      <c r="AH33" s="2">
        <v>789</v>
      </c>
      <c r="AI33" s="2">
        <v>6.5</v>
      </c>
      <c r="AJ33" s="2" t="s">
        <v>130</v>
      </c>
      <c r="AK33" s="2" t="s">
        <v>131</v>
      </c>
      <c r="AL33" s="2" t="s">
        <v>112</v>
      </c>
      <c r="AM33" s="2" t="s">
        <v>132</v>
      </c>
      <c r="AN33" s="2" t="s">
        <v>133</v>
      </c>
      <c r="AO33" s="2">
        <v>33.200000000000003</v>
      </c>
      <c r="AP33" s="2">
        <v>30.5</v>
      </c>
      <c r="AQ33" s="2">
        <v>6.1</v>
      </c>
      <c r="AR33" s="2" t="s">
        <v>116</v>
      </c>
      <c r="AS33" s="2">
        <v>5.9</v>
      </c>
      <c r="AT33" s="2">
        <v>3.39</v>
      </c>
      <c r="AU33" s="2">
        <v>1.37</v>
      </c>
      <c r="AV33" s="2" t="s">
        <v>116</v>
      </c>
      <c r="AW33" s="2">
        <v>34.5</v>
      </c>
      <c r="AX33" s="2">
        <v>-5.5</v>
      </c>
      <c r="AY33" s="2">
        <v>1125</v>
      </c>
      <c r="AZ33" s="2">
        <v>896.6</v>
      </c>
      <c r="BA33" s="2">
        <v>857</v>
      </c>
      <c r="BB33" s="2" t="s">
        <v>117</v>
      </c>
      <c r="BC33" s="2">
        <v>0</v>
      </c>
      <c r="BE33" s="2" t="s">
        <v>122</v>
      </c>
      <c r="BF33" s="2" t="s">
        <v>122</v>
      </c>
      <c r="BH33" s="2" t="s">
        <v>122</v>
      </c>
      <c r="BI33" s="2" t="s">
        <v>122</v>
      </c>
      <c r="BK33" s="2" t="s">
        <v>122</v>
      </c>
      <c r="BM33" s="2" t="s">
        <v>122</v>
      </c>
      <c r="BN33" s="2" t="s">
        <v>122</v>
      </c>
      <c r="BO33" s="2" t="s">
        <v>116</v>
      </c>
      <c r="BP33" s="2" t="s">
        <v>122</v>
      </c>
      <c r="BQ33" s="2" t="s">
        <v>116</v>
      </c>
      <c r="BR33" s="2">
        <v>13.3</v>
      </c>
      <c r="BS33" s="2" t="s">
        <v>134</v>
      </c>
      <c r="BT33" s="2">
        <v>4</v>
      </c>
      <c r="BU33" s="2">
        <v>0.35</v>
      </c>
      <c r="BV33" s="2" t="s">
        <v>135</v>
      </c>
      <c r="BW33" s="2">
        <v>0.17</v>
      </c>
      <c r="BX33" s="2" t="s">
        <v>136</v>
      </c>
      <c r="BY33" s="2">
        <v>35.75</v>
      </c>
      <c r="BZ33" s="2">
        <v>46.5</v>
      </c>
      <c r="CA33" s="2" t="s">
        <v>122</v>
      </c>
      <c r="CC33" s="2" t="s">
        <v>122</v>
      </c>
      <c r="CD33" s="2" t="s">
        <v>122</v>
      </c>
      <c r="CF33" s="2" t="s">
        <v>122</v>
      </c>
      <c r="CH33" s="2" t="s">
        <v>122</v>
      </c>
      <c r="CI33" s="2" t="s">
        <v>122</v>
      </c>
      <c r="CJ33" s="2">
        <v>4</v>
      </c>
      <c r="CK33" s="2" t="s">
        <v>123</v>
      </c>
      <c r="CL33" s="2" t="s">
        <v>123</v>
      </c>
      <c r="CM33" s="2" t="s">
        <v>123</v>
      </c>
      <c r="CN33" s="2" t="s">
        <v>123</v>
      </c>
      <c r="CO33" s="2" t="s">
        <v>123</v>
      </c>
      <c r="CP33" s="2" t="s">
        <v>123</v>
      </c>
      <c r="CQ33" s="2" t="s">
        <v>123</v>
      </c>
      <c r="CR33" s="2" t="s">
        <v>123</v>
      </c>
      <c r="CS33" s="2" t="s">
        <v>123</v>
      </c>
      <c r="CT33" s="2" t="s">
        <v>123</v>
      </c>
    </row>
    <row r="34" spans="1:107" s="2" customFormat="1">
      <c r="A34" s="2">
        <v>1018</v>
      </c>
      <c r="B34" s="2" t="s">
        <v>151</v>
      </c>
      <c r="C34" s="2" t="s">
        <v>98</v>
      </c>
      <c r="D34" s="2" t="s">
        <v>99</v>
      </c>
      <c r="E34" s="2" t="s">
        <v>98</v>
      </c>
      <c r="F34" s="2">
        <v>112</v>
      </c>
      <c r="G34" s="2" t="s">
        <v>127</v>
      </c>
      <c r="H34" s="2">
        <v>0</v>
      </c>
      <c r="I34" s="2">
        <v>112</v>
      </c>
      <c r="J34" s="2">
        <v>0</v>
      </c>
      <c r="K34" s="2">
        <v>0</v>
      </c>
      <c r="L34" s="2">
        <v>0</v>
      </c>
      <c r="M34" s="2">
        <v>0</v>
      </c>
      <c r="N34" s="2" t="s">
        <v>140</v>
      </c>
      <c r="O34" s="2" t="s">
        <v>102</v>
      </c>
      <c r="P34" s="3">
        <v>38819</v>
      </c>
      <c r="Q34" s="3">
        <v>39082</v>
      </c>
      <c r="R34" s="3">
        <v>39082</v>
      </c>
      <c r="S34" s="2" t="s">
        <v>138</v>
      </c>
      <c r="T34" s="2" t="s">
        <v>103</v>
      </c>
      <c r="U34" s="2" t="s">
        <v>99</v>
      </c>
      <c r="V34" s="2" t="s">
        <v>99</v>
      </c>
      <c r="W34" s="3">
        <v>38826</v>
      </c>
      <c r="X34" s="3">
        <v>38988</v>
      </c>
      <c r="Y34" s="2" t="s">
        <v>128</v>
      </c>
      <c r="Z34" s="2" t="s">
        <v>105</v>
      </c>
      <c r="AA34" s="2" t="s">
        <v>129</v>
      </c>
      <c r="AB34" s="2" t="s">
        <v>107</v>
      </c>
      <c r="AC34" s="2">
        <v>103</v>
      </c>
      <c r="AD34" s="2">
        <v>44.08</v>
      </c>
      <c r="AE34" s="2">
        <v>-93.52</v>
      </c>
      <c r="AF34" s="2" t="s">
        <v>108</v>
      </c>
      <c r="AG34" s="2" t="s">
        <v>109</v>
      </c>
      <c r="AH34" s="2">
        <v>789</v>
      </c>
      <c r="AI34" s="2">
        <v>6.5</v>
      </c>
      <c r="AJ34" s="2" t="s">
        <v>130</v>
      </c>
      <c r="AK34" s="2" t="s">
        <v>131</v>
      </c>
      <c r="AL34" s="2" t="s">
        <v>112</v>
      </c>
      <c r="AM34" s="2" t="s">
        <v>132</v>
      </c>
      <c r="AN34" s="2" t="s">
        <v>133</v>
      </c>
      <c r="AO34" s="2">
        <v>33.200000000000003</v>
      </c>
      <c r="AP34" s="2">
        <v>30.5</v>
      </c>
      <c r="AQ34" s="2">
        <v>6.1</v>
      </c>
      <c r="AR34" s="2" t="s">
        <v>116</v>
      </c>
      <c r="AS34" s="2">
        <v>5.9</v>
      </c>
      <c r="AT34" s="2">
        <v>3.39</v>
      </c>
      <c r="AU34" s="2">
        <v>1.37</v>
      </c>
      <c r="AV34" s="2" t="s">
        <v>116</v>
      </c>
      <c r="AW34" s="2">
        <v>34.5</v>
      </c>
      <c r="AX34" s="2">
        <v>-5.5</v>
      </c>
      <c r="AY34" s="2">
        <v>1125</v>
      </c>
      <c r="AZ34" s="2">
        <v>896.6</v>
      </c>
      <c r="BA34" s="2">
        <v>857</v>
      </c>
      <c r="BB34" s="2" t="s">
        <v>117</v>
      </c>
      <c r="BC34" s="2">
        <v>0</v>
      </c>
      <c r="BE34" s="2" t="s">
        <v>122</v>
      </c>
      <c r="BF34" s="2" t="s">
        <v>122</v>
      </c>
      <c r="BH34" s="2" t="s">
        <v>122</v>
      </c>
      <c r="BI34" s="2" t="s">
        <v>122</v>
      </c>
      <c r="BK34" s="2" t="s">
        <v>122</v>
      </c>
      <c r="BM34" s="2" t="s">
        <v>122</v>
      </c>
      <c r="BN34" s="2" t="s">
        <v>122</v>
      </c>
      <c r="BO34" s="2" t="s">
        <v>116</v>
      </c>
      <c r="BP34" s="2" t="s">
        <v>122</v>
      </c>
      <c r="BQ34" s="2" t="s">
        <v>116</v>
      </c>
      <c r="BR34" s="2">
        <v>13.61</v>
      </c>
      <c r="BS34" s="2" t="s">
        <v>134</v>
      </c>
      <c r="BT34" s="2">
        <v>4</v>
      </c>
      <c r="BU34" s="2">
        <v>0.64</v>
      </c>
      <c r="BV34" s="2" t="s">
        <v>135</v>
      </c>
      <c r="BW34" s="2">
        <v>0.32</v>
      </c>
      <c r="BX34" s="2" t="s">
        <v>136</v>
      </c>
      <c r="BY34" s="2">
        <v>38.89</v>
      </c>
      <c r="BZ34" s="2">
        <v>46.5</v>
      </c>
      <c r="CA34" s="2" t="s">
        <v>122</v>
      </c>
      <c r="CC34" s="2" t="s">
        <v>122</v>
      </c>
      <c r="CD34" s="2" t="s">
        <v>122</v>
      </c>
      <c r="CF34" s="2" t="s">
        <v>122</v>
      </c>
      <c r="CH34" s="2" t="s">
        <v>122</v>
      </c>
      <c r="CI34" s="2" t="s">
        <v>122</v>
      </c>
      <c r="CJ34" s="2">
        <v>4</v>
      </c>
      <c r="CK34" s="2" t="s">
        <v>123</v>
      </c>
      <c r="CL34" s="2" t="s">
        <v>123</v>
      </c>
      <c r="CM34" s="2" t="s">
        <v>123</v>
      </c>
      <c r="CN34" s="2" t="s">
        <v>123</v>
      </c>
      <c r="CO34" s="2" t="s">
        <v>123</v>
      </c>
      <c r="CP34" s="2" t="s">
        <v>123</v>
      </c>
      <c r="CQ34" s="2" t="s">
        <v>123</v>
      </c>
      <c r="CR34" s="2" t="s">
        <v>123</v>
      </c>
      <c r="CS34" s="2" t="s">
        <v>123</v>
      </c>
      <c r="CT34" s="2" t="s">
        <v>123</v>
      </c>
      <c r="CU34" s="2">
        <f>BR35-BR34</f>
        <v>6.0000000000000497E-2</v>
      </c>
      <c r="CV34">
        <f>(BU34^2/BT34)+(BU35^2/BT35)</f>
        <v>0.15762500000000002</v>
      </c>
      <c r="CW34">
        <f>1/(CV34^2)</f>
        <v>40.2485093901659</v>
      </c>
      <c r="CX34">
        <f>CW34*(CU34^2)</f>
        <v>0.14489463380459963</v>
      </c>
      <c r="CY34">
        <f>CW34*CU34</f>
        <v>2.4149105634099741</v>
      </c>
      <c r="CZ34">
        <f>CW34^2</f>
        <v>1619.9425081302727</v>
      </c>
      <c r="DA34">
        <f>(CV34^2)+$CW$55</f>
        <v>9.3036314035763651E-2</v>
      </c>
      <c r="DB34">
        <f>1/DA34</f>
        <v>10.748491171045263</v>
      </c>
      <c r="DC34">
        <f>DB34*CU34</f>
        <v>0.64490947026272116</v>
      </c>
    </row>
    <row r="35" spans="1:107" s="2" customFormat="1">
      <c r="A35" s="2">
        <v>1019</v>
      </c>
      <c r="B35" s="2" t="s">
        <v>151</v>
      </c>
      <c r="C35" s="2" t="s">
        <v>98</v>
      </c>
      <c r="D35" s="2" t="s">
        <v>124</v>
      </c>
      <c r="E35" s="2" t="s">
        <v>125</v>
      </c>
      <c r="F35" s="2">
        <v>112</v>
      </c>
      <c r="G35" s="2" t="s">
        <v>127</v>
      </c>
      <c r="H35" s="2">
        <v>0</v>
      </c>
      <c r="I35" s="2">
        <v>112</v>
      </c>
      <c r="J35" s="2">
        <v>0</v>
      </c>
      <c r="K35" s="2">
        <v>0</v>
      </c>
      <c r="L35" s="2">
        <v>0</v>
      </c>
      <c r="M35" s="2">
        <v>0</v>
      </c>
      <c r="N35" s="2" t="s">
        <v>140</v>
      </c>
      <c r="O35" s="2" t="s">
        <v>102</v>
      </c>
      <c r="P35" s="3">
        <v>38819</v>
      </c>
      <c r="Q35" s="3">
        <v>39082</v>
      </c>
      <c r="R35" s="3">
        <v>39082</v>
      </c>
      <c r="S35" s="2" t="s">
        <v>138</v>
      </c>
      <c r="T35" s="2" t="s">
        <v>103</v>
      </c>
      <c r="U35" s="2" t="s">
        <v>99</v>
      </c>
      <c r="V35" s="2" t="s">
        <v>99</v>
      </c>
      <c r="W35" s="3">
        <v>38826</v>
      </c>
      <c r="X35" s="3">
        <v>38988</v>
      </c>
      <c r="Y35" s="2" t="s">
        <v>128</v>
      </c>
      <c r="Z35" s="2" t="s">
        <v>105</v>
      </c>
      <c r="AA35" s="2" t="s">
        <v>129</v>
      </c>
      <c r="AB35" s="2" t="s">
        <v>107</v>
      </c>
      <c r="AC35" s="2">
        <v>103</v>
      </c>
      <c r="AD35" s="2">
        <v>44.08</v>
      </c>
      <c r="AE35" s="2">
        <v>-93.52</v>
      </c>
      <c r="AF35" s="2" t="s">
        <v>108</v>
      </c>
      <c r="AG35" s="2" t="s">
        <v>109</v>
      </c>
      <c r="AH35" s="2">
        <v>789</v>
      </c>
      <c r="AI35" s="2">
        <v>6.5</v>
      </c>
      <c r="AJ35" s="2" t="s">
        <v>130</v>
      </c>
      <c r="AK35" s="2" t="s">
        <v>131</v>
      </c>
      <c r="AL35" s="2" t="s">
        <v>112</v>
      </c>
      <c r="AM35" s="2" t="s">
        <v>132</v>
      </c>
      <c r="AN35" s="2" t="s">
        <v>133</v>
      </c>
      <c r="AO35" s="2">
        <v>33.200000000000003</v>
      </c>
      <c r="AP35" s="2">
        <v>30.5</v>
      </c>
      <c r="AQ35" s="2">
        <v>6.1</v>
      </c>
      <c r="AR35" s="2" t="s">
        <v>116</v>
      </c>
      <c r="AS35" s="2">
        <v>5.9</v>
      </c>
      <c r="AT35" s="2">
        <v>3.39</v>
      </c>
      <c r="AU35" s="2">
        <v>1.37</v>
      </c>
      <c r="AV35" s="2" t="s">
        <v>116</v>
      </c>
      <c r="AW35" s="2">
        <v>34.5</v>
      </c>
      <c r="AX35" s="2">
        <v>-5.5</v>
      </c>
      <c r="AY35" s="2">
        <v>1125</v>
      </c>
      <c r="AZ35" s="2">
        <v>896.6</v>
      </c>
      <c r="BA35" s="2">
        <v>857</v>
      </c>
      <c r="BB35" s="2" t="s">
        <v>117</v>
      </c>
      <c r="BC35" s="2">
        <v>0</v>
      </c>
      <c r="BE35" s="2" t="s">
        <v>122</v>
      </c>
      <c r="BF35" s="2" t="s">
        <v>122</v>
      </c>
      <c r="BH35" s="2" t="s">
        <v>122</v>
      </c>
      <c r="BI35" s="2" t="s">
        <v>122</v>
      </c>
      <c r="BK35" s="2" t="s">
        <v>122</v>
      </c>
      <c r="BM35" s="2" t="s">
        <v>122</v>
      </c>
      <c r="BN35" s="2" t="s">
        <v>122</v>
      </c>
      <c r="BO35" s="2" t="s">
        <v>116</v>
      </c>
      <c r="BP35" s="2" t="s">
        <v>122</v>
      </c>
      <c r="BQ35" s="2" t="s">
        <v>116</v>
      </c>
      <c r="BR35" s="2">
        <v>13.67</v>
      </c>
      <c r="BS35" s="2" t="s">
        <v>134</v>
      </c>
      <c r="BT35" s="2">
        <v>4</v>
      </c>
      <c r="BU35" s="2">
        <v>0.47</v>
      </c>
      <c r="BV35" s="2" t="s">
        <v>135</v>
      </c>
      <c r="BW35" s="2">
        <v>0.24</v>
      </c>
      <c r="BX35" s="2" t="s">
        <v>136</v>
      </c>
      <c r="BY35" s="2">
        <v>39.51</v>
      </c>
      <c r="BZ35" s="2">
        <v>46.5</v>
      </c>
      <c r="CA35" s="2" t="s">
        <v>122</v>
      </c>
      <c r="CC35" s="2" t="s">
        <v>122</v>
      </c>
      <c r="CD35" s="2" t="s">
        <v>122</v>
      </c>
      <c r="CF35" s="2" t="s">
        <v>122</v>
      </c>
      <c r="CH35" s="2" t="s">
        <v>122</v>
      </c>
      <c r="CI35" s="2" t="s">
        <v>122</v>
      </c>
      <c r="CJ35" s="2">
        <v>4</v>
      </c>
      <c r="CK35" s="2" t="s">
        <v>123</v>
      </c>
      <c r="CL35" s="2" t="s">
        <v>123</v>
      </c>
      <c r="CM35" s="2" t="s">
        <v>123</v>
      </c>
      <c r="CN35" s="2" t="s">
        <v>123</v>
      </c>
      <c r="CO35" s="2" t="s">
        <v>123</v>
      </c>
      <c r="CP35" s="2" t="s">
        <v>123</v>
      </c>
      <c r="CQ35" s="2" t="s">
        <v>123</v>
      </c>
      <c r="CR35" s="2" t="s">
        <v>123</v>
      </c>
      <c r="CS35" s="2" t="s">
        <v>123</v>
      </c>
      <c r="CT35" s="2" t="s">
        <v>123</v>
      </c>
    </row>
    <row r="36" spans="1:107">
      <c r="A36">
        <v>1022</v>
      </c>
      <c r="B36" t="s">
        <v>152</v>
      </c>
      <c r="C36" t="s">
        <v>98</v>
      </c>
      <c r="D36" t="s">
        <v>99</v>
      </c>
      <c r="E36" t="s">
        <v>98</v>
      </c>
      <c r="F36">
        <v>112</v>
      </c>
      <c r="G36" t="s">
        <v>127</v>
      </c>
      <c r="H36">
        <v>0</v>
      </c>
      <c r="I36">
        <v>112</v>
      </c>
      <c r="J36">
        <v>0</v>
      </c>
      <c r="K36">
        <v>0</v>
      </c>
      <c r="L36">
        <v>0</v>
      </c>
      <c r="M36">
        <v>0</v>
      </c>
      <c r="N36" t="s">
        <v>137</v>
      </c>
      <c r="O36" t="s">
        <v>102</v>
      </c>
      <c r="P36" s="1">
        <v>39204</v>
      </c>
      <c r="Q36" s="1">
        <v>39082</v>
      </c>
      <c r="R36" s="1">
        <v>39082</v>
      </c>
      <c r="S36" t="s">
        <v>138</v>
      </c>
      <c r="T36" t="s">
        <v>103</v>
      </c>
      <c r="U36" t="s">
        <v>99</v>
      </c>
      <c r="V36" t="s">
        <v>99</v>
      </c>
      <c r="W36" s="1">
        <v>39205</v>
      </c>
      <c r="X36" s="1">
        <v>39352</v>
      </c>
      <c r="Y36" t="s">
        <v>128</v>
      </c>
      <c r="Z36" t="s">
        <v>105</v>
      </c>
      <c r="AA36" t="s">
        <v>129</v>
      </c>
      <c r="AB36" t="s">
        <v>107</v>
      </c>
      <c r="AC36">
        <v>103</v>
      </c>
      <c r="AD36">
        <v>44.08</v>
      </c>
      <c r="AE36">
        <v>-93.52</v>
      </c>
      <c r="AF36" t="s">
        <v>108</v>
      </c>
      <c r="AG36" t="s">
        <v>109</v>
      </c>
      <c r="AH36">
        <v>789</v>
      </c>
      <c r="AI36">
        <v>6.5</v>
      </c>
      <c r="AJ36" t="s">
        <v>130</v>
      </c>
      <c r="AK36" t="s">
        <v>131</v>
      </c>
      <c r="AL36" t="s">
        <v>112</v>
      </c>
      <c r="AM36" t="s">
        <v>132</v>
      </c>
      <c r="AN36" t="s">
        <v>133</v>
      </c>
      <c r="AO36">
        <v>33.200000000000003</v>
      </c>
      <c r="AP36">
        <v>34</v>
      </c>
      <c r="AQ36">
        <v>6.3</v>
      </c>
      <c r="AR36" t="s">
        <v>116</v>
      </c>
      <c r="AS36">
        <v>5</v>
      </c>
      <c r="AT36">
        <v>2.9</v>
      </c>
      <c r="AU36">
        <v>1.37</v>
      </c>
      <c r="AV36" t="s">
        <v>116</v>
      </c>
      <c r="AW36">
        <v>37.5</v>
      </c>
      <c r="AX36">
        <v>-5</v>
      </c>
      <c r="AY36">
        <v>751</v>
      </c>
      <c r="AZ36">
        <v>592</v>
      </c>
      <c r="BA36">
        <v>537</v>
      </c>
      <c r="BB36" t="s">
        <v>117</v>
      </c>
      <c r="BC36">
        <v>0</v>
      </c>
      <c r="BE36" t="s">
        <v>122</v>
      </c>
      <c r="BF36" t="s">
        <v>122</v>
      </c>
      <c r="BH36" t="s">
        <v>122</v>
      </c>
      <c r="BI36" t="s">
        <v>122</v>
      </c>
      <c r="BK36" t="s">
        <v>122</v>
      </c>
      <c r="BM36" t="s">
        <v>122</v>
      </c>
      <c r="BN36" t="s">
        <v>122</v>
      </c>
      <c r="BO36" t="s">
        <v>116</v>
      </c>
      <c r="BP36" t="s">
        <v>122</v>
      </c>
      <c r="BQ36" t="s">
        <v>116</v>
      </c>
      <c r="BR36">
        <v>12.42</v>
      </c>
      <c r="BS36" t="s">
        <v>134</v>
      </c>
      <c r="BT36">
        <v>4</v>
      </c>
      <c r="BU36">
        <v>0.5</v>
      </c>
      <c r="BV36" t="s">
        <v>135</v>
      </c>
      <c r="BW36">
        <v>0.25</v>
      </c>
      <c r="BX36" t="s">
        <v>136</v>
      </c>
      <c r="BY36">
        <v>43.12</v>
      </c>
      <c r="BZ36">
        <v>46.5</v>
      </c>
      <c r="CA36" t="s">
        <v>122</v>
      </c>
      <c r="CC36" t="s">
        <v>122</v>
      </c>
      <c r="CD36" t="s">
        <v>122</v>
      </c>
      <c r="CF36" t="s">
        <v>122</v>
      </c>
      <c r="CH36" t="s">
        <v>122</v>
      </c>
      <c r="CI36" t="s">
        <v>122</v>
      </c>
      <c r="CJ36">
        <v>4</v>
      </c>
      <c r="CK36" t="s">
        <v>123</v>
      </c>
      <c r="CL36" t="s">
        <v>123</v>
      </c>
      <c r="CM36" t="s">
        <v>123</v>
      </c>
      <c r="CN36" t="s">
        <v>123</v>
      </c>
      <c r="CO36" t="s">
        <v>123</v>
      </c>
      <c r="CP36" t="s">
        <v>123</v>
      </c>
      <c r="CQ36" t="s">
        <v>123</v>
      </c>
      <c r="CR36" t="s">
        <v>123</v>
      </c>
      <c r="CS36" t="s">
        <v>123</v>
      </c>
      <c r="CT36" t="s">
        <v>123</v>
      </c>
      <c r="CU36" s="2">
        <f>BR37-BR36</f>
        <v>0.1899999999999995</v>
      </c>
      <c r="CV36">
        <f>(BU36^2/BT36)+(BU37^2/BT37)</f>
        <v>8.6525000000000005E-2</v>
      </c>
      <c r="CW36">
        <f>1/(CV36^2)</f>
        <v>133.57241682842147</v>
      </c>
      <c r="CX36">
        <f>CW36*(CU36^2)</f>
        <v>4.8219642475059903</v>
      </c>
      <c r="CY36">
        <f>CW36*CU36</f>
        <v>25.378759197400012</v>
      </c>
      <c r="CZ36">
        <f>CW36^2</f>
        <v>17841.590537385571</v>
      </c>
      <c r="DA36">
        <f>(CV36^2)+$CW$55</f>
        <v>7.5677249035763644E-2</v>
      </c>
      <c r="DB36">
        <f>1/DA36</f>
        <v>13.214010984033244</v>
      </c>
      <c r="DC36">
        <f>DB36*CU36</f>
        <v>2.5106620869663097</v>
      </c>
    </row>
    <row r="37" spans="1:107">
      <c r="A37">
        <v>1023</v>
      </c>
      <c r="B37" t="s">
        <v>152</v>
      </c>
      <c r="C37" t="s">
        <v>98</v>
      </c>
      <c r="D37" t="s">
        <v>124</v>
      </c>
      <c r="E37" t="s">
        <v>125</v>
      </c>
      <c r="F37">
        <v>112</v>
      </c>
      <c r="G37" t="s">
        <v>127</v>
      </c>
      <c r="H37">
        <v>0</v>
      </c>
      <c r="I37">
        <v>112</v>
      </c>
      <c r="J37">
        <v>0</v>
      </c>
      <c r="K37">
        <v>0</v>
      </c>
      <c r="L37">
        <v>0</v>
      </c>
      <c r="M37">
        <v>0</v>
      </c>
      <c r="N37" t="s">
        <v>137</v>
      </c>
      <c r="O37" t="s">
        <v>102</v>
      </c>
      <c r="P37" s="1">
        <v>39204</v>
      </c>
      <c r="Q37" s="1">
        <v>39082</v>
      </c>
      <c r="R37" s="1">
        <v>39082</v>
      </c>
      <c r="S37" t="s">
        <v>138</v>
      </c>
      <c r="T37" t="s">
        <v>103</v>
      </c>
      <c r="U37" t="s">
        <v>99</v>
      </c>
      <c r="V37" t="s">
        <v>99</v>
      </c>
      <c r="W37" s="1">
        <v>39205</v>
      </c>
      <c r="X37" s="1">
        <v>39352</v>
      </c>
      <c r="Y37" t="s">
        <v>128</v>
      </c>
      <c r="Z37" t="s">
        <v>105</v>
      </c>
      <c r="AA37" t="s">
        <v>129</v>
      </c>
      <c r="AB37" t="s">
        <v>107</v>
      </c>
      <c r="AC37">
        <v>103</v>
      </c>
      <c r="AD37">
        <v>44.08</v>
      </c>
      <c r="AE37">
        <v>-93.52</v>
      </c>
      <c r="AF37" t="s">
        <v>108</v>
      </c>
      <c r="AG37" t="s">
        <v>109</v>
      </c>
      <c r="AH37">
        <v>789</v>
      </c>
      <c r="AI37">
        <v>6.5</v>
      </c>
      <c r="AJ37" t="s">
        <v>130</v>
      </c>
      <c r="AK37" t="s">
        <v>131</v>
      </c>
      <c r="AL37" t="s">
        <v>112</v>
      </c>
      <c r="AM37" t="s">
        <v>132</v>
      </c>
      <c r="AN37" t="s">
        <v>133</v>
      </c>
      <c r="AO37">
        <v>33.200000000000003</v>
      </c>
      <c r="AP37">
        <v>34</v>
      </c>
      <c r="AQ37">
        <v>6.3</v>
      </c>
      <c r="AR37" t="s">
        <v>116</v>
      </c>
      <c r="AS37">
        <v>5</v>
      </c>
      <c r="AT37">
        <v>2.9</v>
      </c>
      <c r="AU37">
        <v>1.37</v>
      </c>
      <c r="AV37" t="s">
        <v>116</v>
      </c>
      <c r="AW37">
        <v>37.5</v>
      </c>
      <c r="AX37">
        <v>-5</v>
      </c>
      <c r="AY37">
        <v>751</v>
      </c>
      <c r="AZ37">
        <v>592</v>
      </c>
      <c r="BA37">
        <v>537</v>
      </c>
      <c r="BB37" t="s">
        <v>117</v>
      </c>
      <c r="BC37">
        <v>0</v>
      </c>
      <c r="BE37" t="s">
        <v>122</v>
      </c>
      <c r="BF37" t="s">
        <v>122</v>
      </c>
      <c r="BH37" t="s">
        <v>122</v>
      </c>
      <c r="BI37" t="s">
        <v>122</v>
      </c>
      <c r="BK37" t="s">
        <v>122</v>
      </c>
      <c r="BM37" t="s">
        <v>122</v>
      </c>
      <c r="BN37" t="s">
        <v>122</v>
      </c>
      <c r="BO37" t="s">
        <v>116</v>
      </c>
      <c r="BP37" t="s">
        <v>122</v>
      </c>
      <c r="BQ37" t="s">
        <v>116</v>
      </c>
      <c r="BR37">
        <v>12.61</v>
      </c>
      <c r="BS37" t="s">
        <v>134</v>
      </c>
      <c r="BT37">
        <v>4</v>
      </c>
      <c r="BU37">
        <v>0.31</v>
      </c>
      <c r="BV37" t="s">
        <v>135</v>
      </c>
      <c r="BW37">
        <v>0.15</v>
      </c>
      <c r="BX37" t="s">
        <v>136</v>
      </c>
      <c r="BY37">
        <v>44.8</v>
      </c>
      <c r="BZ37">
        <v>46.5</v>
      </c>
      <c r="CA37" t="s">
        <v>122</v>
      </c>
      <c r="CC37" t="s">
        <v>122</v>
      </c>
      <c r="CD37" t="s">
        <v>122</v>
      </c>
      <c r="CF37" t="s">
        <v>122</v>
      </c>
      <c r="CH37" t="s">
        <v>122</v>
      </c>
      <c r="CI37" t="s">
        <v>122</v>
      </c>
      <c r="CJ37">
        <v>4</v>
      </c>
      <c r="CK37" t="s">
        <v>123</v>
      </c>
      <c r="CL37" t="s">
        <v>123</v>
      </c>
      <c r="CM37" t="s">
        <v>123</v>
      </c>
      <c r="CN37" t="s">
        <v>123</v>
      </c>
      <c r="CO37" t="s">
        <v>123</v>
      </c>
      <c r="CP37" t="s">
        <v>123</v>
      </c>
      <c r="CQ37" t="s">
        <v>123</v>
      </c>
      <c r="CR37" t="s">
        <v>123</v>
      </c>
      <c r="CS37" t="s">
        <v>123</v>
      </c>
      <c r="CT37" t="s">
        <v>123</v>
      </c>
    </row>
    <row r="38" spans="1:107" s="2" customFormat="1">
      <c r="A38" s="2">
        <v>1030</v>
      </c>
      <c r="B38" s="2" t="s">
        <v>153</v>
      </c>
      <c r="C38" s="2" t="s">
        <v>98</v>
      </c>
      <c r="D38" s="2" t="s">
        <v>99</v>
      </c>
      <c r="E38" s="2" t="s">
        <v>98</v>
      </c>
      <c r="F38" s="2">
        <v>112</v>
      </c>
      <c r="G38" s="2" t="s">
        <v>127</v>
      </c>
      <c r="H38" s="2">
        <v>112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 t="s">
        <v>101</v>
      </c>
      <c r="O38" s="2" t="s">
        <v>102</v>
      </c>
      <c r="P38" s="3">
        <v>39025</v>
      </c>
      <c r="Q38" s="3">
        <v>39082</v>
      </c>
      <c r="R38" s="3">
        <v>39082</v>
      </c>
      <c r="S38" s="2" t="s">
        <v>101</v>
      </c>
      <c r="T38" s="2" t="s">
        <v>103</v>
      </c>
      <c r="U38" s="2" t="s">
        <v>99</v>
      </c>
      <c r="V38" s="2" t="s">
        <v>99</v>
      </c>
      <c r="W38" s="3">
        <v>39205</v>
      </c>
      <c r="X38" s="3">
        <v>39350</v>
      </c>
      <c r="Y38" s="2" t="s">
        <v>128</v>
      </c>
      <c r="Z38" s="2" t="s">
        <v>105</v>
      </c>
      <c r="AA38" s="2" t="s">
        <v>129</v>
      </c>
      <c r="AB38" s="2" t="s">
        <v>107</v>
      </c>
      <c r="AC38" s="2">
        <v>103</v>
      </c>
      <c r="AD38" s="2">
        <v>44.08</v>
      </c>
      <c r="AE38" s="2">
        <v>-93.52</v>
      </c>
      <c r="AF38" s="2" t="s">
        <v>108</v>
      </c>
      <c r="AG38" s="2" t="s">
        <v>109</v>
      </c>
      <c r="AH38" s="2">
        <v>789</v>
      </c>
      <c r="AI38" s="2">
        <v>6.5</v>
      </c>
      <c r="AJ38" s="2" t="s">
        <v>130</v>
      </c>
      <c r="AK38" s="2" t="s">
        <v>131</v>
      </c>
      <c r="AL38" s="2" t="s">
        <v>112</v>
      </c>
      <c r="AM38" s="2" t="s">
        <v>132</v>
      </c>
      <c r="AN38" s="2" t="s">
        <v>133</v>
      </c>
      <c r="AO38" s="2">
        <v>33.200000000000003</v>
      </c>
      <c r="AP38" s="2">
        <v>30.5</v>
      </c>
      <c r="AQ38" s="2">
        <v>6.5</v>
      </c>
      <c r="AR38" s="2" t="s">
        <v>116</v>
      </c>
      <c r="AS38" s="2">
        <v>6.1</v>
      </c>
      <c r="AT38" s="2">
        <v>3.54</v>
      </c>
      <c r="AU38" s="2">
        <v>1.37</v>
      </c>
      <c r="AV38" s="2" t="s">
        <v>116</v>
      </c>
      <c r="AW38" s="2">
        <v>37.5</v>
      </c>
      <c r="AX38" s="2">
        <v>-5</v>
      </c>
      <c r="AY38" s="2">
        <v>751</v>
      </c>
      <c r="AZ38" s="2">
        <v>537.20000000000005</v>
      </c>
      <c r="BA38" s="2">
        <v>537</v>
      </c>
      <c r="BB38" s="2" t="s">
        <v>117</v>
      </c>
      <c r="BC38" s="2">
        <v>0</v>
      </c>
      <c r="BE38" s="2" t="s">
        <v>122</v>
      </c>
      <c r="BF38" s="2" t="s">
        <v>122</v>
      </c>
      <c r="BH38" s="2" t="s">
        <v>122</v>
      </c>
      <c r="BI38" s="2" t="s">
        <v>122</v>
      </c>
      <c r="BK38" s="2" t="s">
        <v>122</v>
      </c>
      <c r="BM38" s="2" t="s">
        <v>122</v>
      </c>
      <c r="BN38" s="2" t="s">
        <v>122</v>
      </c>
      <c r="BO38" s="2" t="s">
        <v>116</v>
      </c>
      <c r="BP38" s="2" t="s">
        <v>122</v>
      </c>
      <c r="BQ38" s="2" t="s">
        <v>116</v>
      </c>
      <c r="BR38" s="2">
        <v>11.67</v>
      </c>
      <c r="BS38" s="2" t="s">
        <v>134</v>
      </c>
      <c r="BT38" s="2">
        <v>4</v>
      </c>
      <c r="BU38" s="2">
        <v>0.13</v>
      </c>
      <c r="BV38" s="2" t="s">
        <v>135</v>
      </c>
      <c r="BW38" s="2">
        <v>7.0000000000000007E-2</v>
      </c>
      <c r="BX38" s="2" t="s">
        <v>136</v>
      </c>
      <c r="BY38" s="2">
        <v>50.8</v>
      </c>
      <c r="BZ38" s="2">
        <v>46.5</v>
      </c>
      <c r="CA38" s="2" t="s">
        <v>122</v>
      </c>
      <c r="CC38" s="2" t="s">
        <v>122</v>
      </c>
      <c r="CD38" s="2" t="s">
        <v>122</v>
      </c>
      <c r="CF38" s="2" t="s">
        <v>122</v>
      </c>
      <c r="CH38" s="2" t="s">
        <v>122</v>
      </c>
      <c r="CI38" s="2" t="s">
        <v>122</v>
      </c>
      <c r="CJ38" s="2">
        <v>4</v>
      </c>
      <c r="CK38" s="2" t="s">
        <v>123</v>
      </c>
      <c r="CL38" s="2" t="s">
        <v>123</v>
      </c>
      <c r="CM38" s="2" t="s">
        <v>123</v>
      </c>
      <c r="CN38" s="2" t="s">
        <v>123</v>
      </c>
      <c r="CO38" s="2" t="s">
        <v>123</v>
      </c>
      <c r="CP38" s="2" t="s">
        <v>123</v>
      </c>
      <c r="CQ38" s="2" t="s">
        <v>123</v>
      </c>
      <c r="CR38" s="2" t="s">
        <v>123</v>
      </c>
      <c r="CS38" s="2" t="s">
        <v>123</v>
      </c>
      <c r="CT38" s="2" t="s">
        <v>123</v>
      </c>
      <c r="CU38" s="2">
        <f>BR39-BR38</f>
        <v>0.25</v>
      </c>
      <c r="CV38">
        <f>(BU38^2/BT38)+(BU39^2/BT39)</f>
        <v>3.4849999999999999E-2</v>
      </c>
      <c r="CW38">
        <f>1/(CV38^2)</f>
        <v>823.36885483801245</v>
      </c>
      <c r="CX38">
        <f>CW38*(CU38^2)</f>
        <v>51.460553427375778</v>
      </c>
      <c r="CY38">
        <f>CW38*CU38</f>
        <v>205.84221370950311</v>
      </c>
      <c r="CZ38">
        <f>CW38^2</f>
        <v>677936.27111725998</v>
      </c>
      <c r="DA38">
        <f>(CV38^2)+$CW$55</f>
        <v>6.9405195910763634E-2</v>
      </c>
      <c r="DB38">
        <f>1/DA38</f>
        <v>14.408143178296482</v>
      </c>
      <c r="DC38">
        <f>DB38*CU38</f>
        <v>3.6020357945741206</v>
      </c>
    </row>
    <row r="39" spans="1:107" s="2" customFormat="1">
      <c r="A39" s="2">
        <v>1031</v>
      </c>
      <c r="B39" s="2" t="s">
        <v>153</v>
      </c>
      <c r="C39" s="2" t="s">
        <v>98</v>
      </c>
      <c r="D39" s="2" t="s">
        <v>124</v>
      </c>
      <c r="E39" s="2" t="s">
        <v>125</v>
      </c>
      <c r="F39" s="2">
        <v>112</v>
      </c>
      <c r="G39" s="2" t="s">
        <v>127</v>
      </c>
      <c r="H39" s="2">
        <v>112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 t="s">
        <v>101</v>
      </c>
      <c r="O39" s="2" t="s">
        <v>102</v>
      </c>
      <c r="P39" s="3">
        <v>39025</v>
      </c>
      <c r="Q39" s="3">
        <v>39082</v>
      </c>
      <c r="R39" s="3">
        <v>39082</v>
      </c>
      <c r="S39" s="2" t="s">
        <v>101</v>
      </c>
      <c r="T39" s="2" t="s">
        <v>103</v>
      </c>
      <c r="U39" s="2" t="s">
        <v>99</v>
      </c>
      <c r="V39" s="2" t="s">
        <v>99</v>
      </c>
      <c r="W39" s="3">
        <v>39205</v>
      </c>
      <c r="X39" s="3">
        <v>39350</v>
      </c>
      <c r="Y39" s="2" t="s">
        <v>128</v>
      </c>
      <c r="Z39" s="2" t="s">
        <v>105</v>
      </c>
      <c r="AA39" s="2" t="s">
        <v>129</v>
      </c>
      <c r="AB39" s="2" t="s">
        <v>107</v>
      </c>
      <c r="AC39" s="2">
        <v>103</v>
      </c>
      <c r="AD39" s="2">
        <v>44.08</v>
      </c>
      <c r="AE39" s="2">
        <v>-93.52</v>
      </c>
      <c r="AF39" s="2" t="s">
        <v>108</v>
      </c>
      <c r="AG39" s="2" t="s">
        <v>109</v>
      </c>
      <c r="AH39" s="2">
        <v>789</v>
      </c>
      <c r="AI39" s="2">
        <v>6.5</v>
      </c>
      <c r="AJ39" s="2" t="s">
        <v>130</v>
      </c>
      <c r="AK39" s="2" t="s">
        <v>131</v>
      </c>
      <c r="AL39" s="2" t="s">
        <v>112</v>
      </c>
      <c r="AM39" s="2" t="s">
        <v>132</v>
      </c>
      <c r="AN39" s="2" t="s">
        <v>133</v>
      </c>
      <c r="AO39" s="2">
        <v>33.200000000000003</v>
      </c>
      <c r="AP39" s="2">
        <v>30.5</v>
      </c>
      <c r="AQ39" s="2">
        <v>6.5</v>
      </c>
      <c r="AR39" s="2" t="s">
        <v>116</v>
      </c>
      <c r="AS39" s="2">
        <v>6.1</v>
      </c>
      <c r="AT39" s="2">
        <v>3.54</v>
      </c>
      <c r="AU39" s="2">
        <v>1.37</v>
      </c>
      <c r="AV39" s="2" t="s">
        <v>116</v>
      </c>
      <c r="AW39" s="2">
        <v>37.5</v>
      </c>
      <c r="AX39" s="2">
        <v>-5</v>
      </c>
      <c r="AY39" s="2">
        <v>751</v>
      </c>
      <c r="AZ39" s="2">
        <v>537.20000000000005</v>
      </c>
      <c r="BA39" s="2">
        <v>537</v>
      </c>
      <c r="BB39" s="2" t="s">
        <v>117</v>
      </c>
      <c r="BC39" s="2">
        <v>0</v>
      </c>
      <c r="BE39" s="2" t="s">
        <v>122</v>
      </c>
      <c r="BF39" s="2" t="s">
        <v>122</v>
      </c>
      <c r="BH39" s="2" t="s">
        <v>122</v>
      </c>
      <c r="BI39" s="2" t="s">
        <v>122</v>
      </c>
      <c r="BK39" s="2" t="s">
        <v>122</v>
      </c>
      <c r="BM39" s="2" t="s">
        <v>122</v>
      </c>
      <c r="BN39" s="2" t="s">
        <v>122</v>
      </c>
      <c r="BO39" s="2" t="s">
        <v>116</v>
      </c>
      <c r="BP39" s="2" t="s">
        <v>122</v>
      </c>
      <c r="BQ39" s="2" t="s">
        <v>116</v>
      </c>
      <c r="BR39" s="2">
        <v>11.92</v>
      </c>
      <c r="BS39" s="2" t="s">
        <v>134</v>
      </c>
      <c r="BT39" s="2">
        <v>4</v>
      </c>
      <c r="BU39" s="2">
        <v>0.35</v>
      </c>
      <c r="BV39" s="2" t="s">
        <v>135</v>
      </c>
      <c r="BW39" s="2">
        <v>0.17</v>
      </c>
      <c r="BX39" s="2" t="s">
        <v>136</v>
      </c>
      <c r="BY39" s="2">
        <v>53.31</v>
      </c>
      <c r="BZ39" s="2">
        <v>46.5</v>
      </c>
      <c r="CA39" s="2" t="s">
        <v>122</v>
      </c>
      <c r="CC39" s="2" t="s">
        <v>122</v>
      </c>
      <c r="CD39" s="2" t="s">
        <v>122</v>
      </c>
      <c r="CF39" s="2" t="s">
        <v>122</v>
      </c>
      <c r="CH39" s="2" t="s">
        <v>122</v>
      </c>
      <c r="CI39" s="2" t="s">
        <v>122</v>
      </c>
      <c r="CJ39" s="2">
        <v>4</v>
      </c>
      <c r="CK39" s="2" t="s">
        <v>123</v>
      </c>
      <c r="CL39" s="2" t="s">
        <v>123</v>
      </c>
      <c r="CM39" s="2" t="s">
        <v>123</v>
      </c>
      <c r="CN39" s="2" t="s">
        <v>123</v>
      </c>
      <c r="CO39" s="2" t="s">
        <v>123</v>
      </c>
      <c r="CP39" s="2" t="s">
        <v>123</v>
      </c>
      <c r="CQ39" s="2" t="s">
        <v>123</v>
      </c>
      <c r="CR39" s="2" t="s">
        <v>123</v>
      </c>
      <c r="CS39" s="2" t="s">
        <v>123</v>
      </c>
      <c r="CT39" s="2" t="s">
        <v>123</v>
      </c>
    </row>
    <row r="40" spans="1:107" s="2" customFormat="1">
      <c r="A40" s="2">
        <v>1035</v>
      </c>
      <c r="B40" s="2" t="s">
        <v>153</v>
      </c>
      <c r="C40" s="2" t="s">
        <v>98</v>
      </c>
      <c r="D40" s="2" t="s">
        <v>99</v>
      </c>
      <c r="E40" s="2" t="s">
        <v>98</v>
      </c>
      <c r="F40" s="2">
        <v>112</v>
      </c>
      <c r="G40" s="2" t="s">
        <v>127</v>
      </c>
      <c r="H40" s="2">
        <v>0</v>
      </c>
      <c r="I40" s="2">
        <v>112</v>
      </c>
      <c r="J40" s="2">
        <v>0</v>
      </c>
      <c r="K40" s="2">
        <v>0</v>
      </c>
      <c r="L40" s="2">
        <v>0</v>
      </c>
      <c r="M40" s="2">
        <v>0</v>
      </c>
      <c r="N40" s="2" t="s">
        <v>137</v>
      </c>
      <c r="O40" s="2" t="s">
        <v>102</v>
      </c>
      <c r="P40" s="3">
        <v>39204</v>
      </c>
      <c r="Q40" s="3">
        <v>39082</v>
      </c>
      <c r="R40" s="3">
        <v>39082</v>
      </c>
      <c r="S40" s="2" t="s">
        <v>138</v>
      </c>
      <c r="T40" s="2" t="s">
        <v>103</v>
      </c>
      <c r="U40" s="2" t="s">
        <v>99</v>
      </c>
      <c r="V40" s="2" t="s">
        <v>99</v>
      </c>
      <c r="W40" s="3">
        <v>39205</v>
      </c>
      <c r="X40" s="3">
        <v>39350</v>
      </c>
      <c r="Y40" s="2" t="s">
        <v>128</v>
      </c>
      <c r="Z40" s="2" t="s">
        <v>105</v>
      </c>
      <c r="AA40" s="2" t="s">
        <v>129</v>
      </c>
      <c r="AB40" s="2" t="s">
        <v>107</v>
      </c>
      <c r="AC40" s="2">
        <v>103</v>
      </c>
      <c r="AD40" s="2">
        <v>44.08</v>
      </c>
      <c r="AE40" s="2">
        <v>-93.52</v>
      </c>
      <c r="AF40" s="2" t="s">
        <v>108</v>
      </c>
      <c r="AG40" s="2" t="s">
        <v>109</v>
      </c>
      <c r="AH40" s="2">
        <v>789</v>
      </c>
      <c r="AI40" s="2">
        <v>6.5</v>
      </c>
      <c r="AJ40" s="2" t="s">
        <v>130</v>
      </c>
      <c r="AK40" s="2" t="s">
        <v>131</v>
      </c>
      <c r="AL40" s="2" t="s">
        <v>112</v>
      </c>
      <c r="AM40" s="2" t="s">
        <v>132</v>
      </c>
      <c r="AN40" s="2" t="s">
        <v>133</v>
      </c>
      <c r="AO40" s="2">
        <v>33.200000000000003</v>
      </c>
      <c r="AP40" s="2">
        <v>30.5</v>
      </c>
      <c r="AQ40" s="2">
        <v>6.5</v>
      </c>
      <c r="AR40" s="2" t="s">
        <v>116</v>
      </c>
      <c r="AS40" s="2">
        <v>6.1</v>
      </c>
      <c r="AT40" s="2">
        <v>3.54</v>
      </c>
      <c r="AU40" s="2">
        <v>1.37</v>
      </c>
      <c r="AV40" s="2" t="s">
        <v>116</v>
      </c>
      <c r="AW40" s="2">
        <v>37.5</v>
      </c>
      <c r="AX40" s="2">
        <v>-5</v>
      </c>
      <c r="AY40" s="2">
        <v>751</v>
      </c>
      <c r="AZ40" s="2">
        <v>537.20000000000005</v>
      </c>
      <c r="BA40" s="2">
        <v>537</v>
      </c>
      <c r="BB40" s="2" t="s">
        <v>117</v>
      </c>
      <c r="BC40" s="2">
        <v>0</v>
      </c>
      <c r="BE40" s="2" t="s">
        <v>122</v>
      </c>
      <c r="BF40" s="2" t="s">
        <v>122</v>
      </c>
      <c r="BH40" s="2" t="s">
        <v>122</v>
      </c>
      <c r="BI40" s="2" t="s">
        <v>122</v>
      </c>
      <c r="BK40" s="2" t="s">
        <v>122</v>
      </c>
      <c r="BM40" s="2" t="s">
        <v>122</v>
      </c>
      <c r="BN40" s="2" t="s">
        <v>122</v>
      </c>
      <c r="BO40" s="2" t="s">
        <v>116</v>
      </c>
      <c r="BP40" s="2" t="s">
        <v>122</v>
      </c>
      <c r="BQ40" s="2" t="s">
        <v>116</v>
      </c>
      <c r="BR40" s="2">
        <v>12.04</v>
      </c>
      <c r="BS40" s="2" t="s">
        <v>134</v>
      </c>
      <c r="BT40" s="2">
        <v>4</v>
      </c>
      <c r="BU40" s="2">
        <v>1.01</v>
      </c>
      <c r="BV40" s="2" t="s">
        <v>135</v>
      </c>
      <c r="BW40" s="2">
        <v>0.5</v>
      </c>
      <c r="BX40" s="2" t="s">
        <v>136</v>
      </c>
      <c r="BY40" s="2">
        <v>54.57</v>
      </c>
      <c r="BZ40" s="2">
        <v>46.5</v>
      </c>
      <c r="CA40" s="2" t="s">
        <v>122</v>
      </c>
      <c r="CC40" s="2" t="s">
        <v>122</v>
      </c>
      <c r="CD40" s="2" t="s">
        <v>122</v>
      </c>
      <c r="CF40" s="2" t="s">
        <v>122</v>
      </c>
      <c r="CH40" s="2" t="s">
        <v>122</v>
      </c>
      <c r="CI40" s="2" t="s">
        <v>122</v>
      </c>
      <c r="CJ40" s="2">
        <v>4</v>
      </c>
      <c r="CK40" s="2" t="s">
        <v>123</v>
      </c>
      <c r="CL40" s="2" t="s">
        <v>123</v>
      </c>
      <c r="CM40" s="2" t="s">
        <v>123</v>
      </c>
      <c r="CN40" s="2" t="s">
        <v>123</v>
      </c>
      <c r="CO40" s="2" t="s">
        <v>123</v>
      </c>
      <c r="CP40" s="2" t="s">
        <v>123</v>
      </c>
      <c r="CQ40" s="2" t="s">
        <v>123</v>
      </c>
      <c r="CR40" s="2" t="s">
        <v>123</v>
      </c>
      <c r="CS40" s="2" t="s">
        <v>123</v>
      </c>
      <c r="CT40" s="2" t="s">
        <v>123</v>
      </c>
      <c r="CU40" s="2">
        <f>BR41-BR40</f>
        <v>-0.11999999999999922</v>
      </c>
      <c r="CV40">
        <f>(BU40^2/BT40)+(BU41^2/BT41)</f>
        <v>0.26142500000000002</v>
      </c>
      <c r="CW40">
        <f>1/(CV40^2)</f>
        <v>14.632069881229384</v>
      </c>
      <c r="CX40">
        <f>CW40*(CU40^2)</f>
        <v>0.21070180628970039</v>
      </c>
      <c r="CY40">
        <f>CW40*CU40</f>
        <v>-1.7558483857475147</v>
      </c>
      <c r="CZ40">
        <f>CW40^2</f>
        <v>214.09746900918009</v>
      </c>
      <c r="DA40">
        <f>(CV40^2)+$CW$55</f>
        <v>0.13653370403576365</v>
      </c>
      <c r="DB40">
        <f>1/DA40</f>
        <v>7.3241988640259841</v>
      </c>
      <c r="DC40">
        <f>DB40*CU40</f>
        <v>-0.87890386368311235</v>
      </c>
    </row>
    <row r="41" spans="1:107" s="2" customFormat="1">
      <c r="A41" s="2">
        <v>1036</v>
      </c>
      <c r="B41" s="2" t="s">
        <v>153</v>
      </c>
      <c r="C41" s="2" t="s">
        <v>98</v>
      </c>
      <c r="D41" s="2" t="s">
        <v>124</v>
      </c>
      <c r="E41" s="2" t="s">
        <v>125</v>
      </c>
      <c r="F41" s="2">
        <v>112</v>
      </c>
      <c r="G41" s="2" t="s">
        <v>127</v>
      </c>
      <c r="H41" s="2">
        <v>0</v>
      </c>
      <c r="I41" s="2">
        <v>112</v>
      </c>
      <c r="J41" s="2">
        <v>0</v>
      </c>
      <c r="K41" s="2">
        <v>0</v>
      </c>
      <c r="L41" s="2">
        <v>0</v>
      </c>
      <c r="M41" s="2">
        <v>0</v>
      </c>
      <c r="N41" s="2" t="s">
        <v>137</v>
      </c>
      <c r="O41" s="2" t="s">
        <v>102</v>
      </c>
      <c r="P41" s="3">
        <v>39204</v>
      </c>
      <c r="Q41" s="3">
        <v>39082</v>
      </c>
      <c r="R41" s="3">
        <v>39082</v>
      </c>
      <c r="S41" s="2" t="s">
        <v>138</v>
      </c>
      <c r="T41" s="2" t="s">
        <v>103</v>
      </c>
      <c r="U41" s="2" t="s">
        <v>99</v>
      </c>
      <c r="V41" s="2" t="s">
        <v>99</v>
      </c>
      <c r="W41" s="3">
        <v>39205</v>
      </c>
      <c r="X41" s="3">
        <v>39350</v>
      </c>
      <c r="Y41" s="2" t="s">
        <v>128</v>
      </c>
      <c r="Z41" s="2" t="s">
        <v>105</v>
      </c>
      <c r="AA41" s="2" t="s">
        <v>129</v>
      </c>
      <c r="AB41" s="2" t="s">
        <v>107</v>
      </c>
      <c r="AC41" s="2">
        <v>103</v>
      </c>
      <c r="AD41" s="2">
        <v>44.08</v>
      </c>
      <c r="AE41" s="2">
        <v>-93.52</v>
      </c>
      <c r="AF41" s="2" t="s">
        <v>108</v>
      </c>
      <c r="AG41" s="2" t="s">
        <v>109</v>
      </c>
      <c r="AH41" s="2">
        <v>789</v>
      </c>
      <c r="AI41" s="2">
        <v>6.5</v>
      </c>
      <c r="AJ41" s="2" t="s">
        <v>130</v>
      </c>
      <c r="AK41" s="2" t="s">
        <v>131</v>
      </c>
      <c r="AL41" s="2" t="s">
        <v>112</v>
      </c>
      <c r="AM41" s="2" t="s">
        <v>132</v>
      </c>
      <c r="AN41" s="2" t="s">
        <v>133</v>
      </c>
      <c r="AO41" s="2">
        <v>33.200000000000003</v>
      </c>
      <c r="AP41" s="2">
        <v>30.5</v>
      </c>
      <c r="AQ41" s="2">
        <v>6.5</v>
      </c>
      <c r="AR41" s="2" t="s">
        <v>116</v>
      </c>
      <c r="AS41" s="2">
        <v>6.1</v>
      </c>
      <c r="AT41" s="2">
        <v>3.54</v>
      </c>
      <c r="AU41" s="2">
        <v>1.37</v>
      </c>
      <c r="AV41" s="2" t="s">
        <v>116</v>
      </c>
      <c r="AW41" s="2">
        <v>37.5</v>
      </c>
      <c r="AX41" s="2">
        <v>-5</v>
      </c>
      <c r="AY41" s="2">
        <v>751</v>
      </c>
      <c r="AZ41" s="2">
        <v>537.20000000000005</v>
      </c>
      <c r="BA41" s="2">
        <v>537</v>
      </c>
      <c r="BB41" s="2" t="s">
        <v>117</v>
      </c>
      <c r="BC41" s="2">
        <v>0</v>
      </c>
      <c r="BE41" s="2" t="s">
        <v>122</v>
      </c>
      <c r="BF41" s="2" t="s">
        <v>122</v>
      </c>
      <c r="BH41" s="2" t="s">
        <v>122</v>
      </c>
      <c r="BI41" s="2" t="s">
        <v>122</v>
      </c>
      <c r="BK41" s="2" t="s">
        <v>122</v>
      </c>
      <c r="BM41" s="2" t="s">
        <v>122</v>
      </c>
      <c r="BN41" s="2" t="s">
        <v>122</v>
      </c>
      <c r="BO41" s="2" t="s">
        <v>116</v>
      </c>
      <c r="BP41" s="2" t="s">
        <v>122</v>
      </c>
      <c r="BQ41" s="2" t="s">
        <v>116</v>
      </c>
      <c r="BR41" s="2">
        <v>11.92</v>
      </c>
      <c r="BS41" s="2" t="s">
        <v>134</v>
      </c>
      <c r="BT41" s="2">
        <v>4</v>
      </c>
      <c r="BU41" s="2">
        <v>0.16</v>
      </c>
      <c r="BV41" s="2" t="s">
        <v>135</v>
      </c>
      <c r="BW41" s="2">
        <v>0.08</v>
      </c>
      <c r="BX41" s="2" t="s">
        <v>136</v>
      </c>
      <c r="BY41" s="2">
        <v>53.31</v>
      </c>
      <c r="BZ41" s="2">
        <v>46.5</v>
      </c>
      <c r="CA41" s="2" t="s">
        <v>122</v>
      </c>
      <c r="CC41" s="2" t="s">
        <v>122</v>
      </c>
      <c r="CD41" s="2" t="s">
        <v>122</v>
      </c>
      <c r="CF41" s="2" t="s">
        <v>122</v>
      </c>
      <c r="CH41" s="2" t="s">
        <v>122</v>
      </c>
      <c r="CI41" s="2" t="s">
        <v>122</v>
      </c>
      <c r="CJ41" s="2">
        <v>4</v>
      </c>
      <c r="CK41" s="2" t="s">
        <v>123</v>
      </c>
      <c r="CL41" s="2" t="s">
        <v>123</v>
      </c>
      <c r="CM41" s="2" t="s">
        <v>123</v>
      </c>
      <c r="CN41" s="2" t="s">
        <v>123</v>
      </c>
      <c r="CO41" s="2" t="s">
        <v>123</v>
      </c>
      <c r="CP41" s="2" t="s">
        <v>123</v>
      </c>
      <c r="CQ41" s="2" t="s">
        <v>123</v>
      </c>
      <c r="CR41" s="2" t="s">
        <v>123</v>
      </c>
      <c r="CS41" s="2" t="s">
        <v>123</v>
      </c>
      <c r="CT41" s="2" t="s">
        <v>123</v>
      </c>
    </row>
    <row r="42" spans="1:107">
      <c r="A42">
        <v>1038</v>
      </c>
      <c r="B42" t="s">
        <v>154</v>
      </c>
      <c r="C42" t="s">
        <v>98</v>
      </c>
      <c r="D42" t="s">
        <v>99</v>
      </c>
      <c r="E42" t="s">
        <v>98</v>
      </c>
      <c r="F42">
        <v>112</v>
      </c>
      <c r="G42" t="s">
        <v>127</v>
      </c>
      <c r="H42">
        <v>0</v>
      </c>
      <c r="I42">
        <v>112</v>
      </c>
      <c r="J42">
        <v>0</v>
      </c>
      <c r="K42">
        <v>0</v>
      </c>
      <c r="L42">
        <v>0</v>
      </c>
      <c r="M42">
        <v>0</v>
      </c>
      <c r="N42" t="s">
        <v>140</v>
      </c>
      <c r="O42" t="s">
        <v>102</v>
      </c>
      <c r="P42" s="1">
        <v>39547</v>
      </c>
      <c r="Q42" s="1">
        <v>39082</v>
      </c>
      <c r="R42" s="1">
        <v>39082</v>
      </c>
      <c r="S42" t="s">
        <v>138</v>
      </c>
      <c r="T42" t="s">
        <v>103</v>
      </c>
      <c r="U42" t="s">
        <v>99</v>
      </c>
      <c r="V42" t="s">
        <v>99</v>
      </c>
      <c r="W42" s="1">
        <v>39577</v>
      </c>
      <c r="X42" s="1">
        <v>39711</v>
      </c>
      <c r="Y42" t="s">
        <v>128</v>
      </c>
      <c r="Z42" t="s">
        <v>105</v>
      </c>
      <c r="AA42" t="s">
        <v>129</v>
      </c>
      <c r="AB42" t="s">
        <v>107</v>
      </c>
      <c r="AC42">
        <v>103</v>
      </c>
      <c r="AD42">
        <v>44.08</v>
      </c>
      <c r="AE42">
        <v>-93.52</v>
      </c>
      <c r="AF42" t="s">
        <v>108</v>
      </c>
      <c r="AG42" t="s">
        <v>109</v>
      </c>
      <c r="AH42">
        <v>789</v>
      </c>
      <c r="AI42">
        <v>6.5</v>
      </c>
      <c r="AJ42" t="s">
        <v>130</v>
      </c>
      <c r="AK42" t="s">
        <v>131</v>
      </c>
      <c r="AL42" t="s">
        <v>112</v>
      </c>
      <c r="AM42" t="s">
        <v>132</v>
      </c>
      <c r="AN42" t="s">
        <v>133</v>
      </c>
      <c r="AO42">
        <v>33.200000000000003</v>
      </c>
      <c r="AP42">
        <v>34</v>
      </c>
      <c r="AQ42">
        <v>6.2</v>
      </c>
      <c r="AR42" t="s">
        <v>116</v>
      </c>
      <c r="AS42">
        <v>6.4</v>
      </c>
      <c r="AT42">
        <v>3.71</v>
      </c>
      <c r="AU42">
        <v>1.37</v>
      </c>
      <c r="AV42" t="s">
        <v>116</v>
      </c>
      <c r="AW42">
        <v>36</v>
      </c>
      <c r="AX42">
        <v>-5.5</v>
      </c>
      <c r="AY42">
        <v>708</v>
      </c>
      <c r="AZ42">
        <v>446</v>
      </c>
      <c r="BA42">
        <v>476</v>
      </c>
      <c r="BB42" t="s">
        <v>117</v>
      </c>
      <c r="BC42">
        <v>0</v>
      </c>
      <c r="BE42" t="s">
        <v>122</v>
      </c>
      <c r="BF42" t="s">
        <v>122</v>
      </c>
      <c r="BH42" t="s">
        <v>122</v>
      </c>
      <c r="BI42" t="s">
        <v>122</v>
      </c>
      <c r="BK42" t="s">
        <v>122</v>
      </c>
      <c r="BM42" t="s">
        <v>122</v>
      </c>
      <c r="BN42" t="s">
        <v>122</v>
      </c>
      <c r="BO42" t="s">
        <v>116</v>
      </c>
      <c r="BP42" t="s">
        <v>122</v>
      </c>
      <c r="BQ42" t="s">
        <v>116</v>
      </c>
      <c r="BR42">
        <v>12.54</v>
      </c>
      <c r="BS42" t="s">
        <v>134</v>
      </c>
      <c r="BT42">
        <v>4</v>
      </c>
      <c r="BU42">
        <v>0.56000000000000005</v>
      </c>
      <c r="BV42" t="s">
        <v>135</v>
      </c>
      <c r="BW42">
        <v>0.28000000000000003</v>
      </c>
      <c r="BX42" t="s">
        <v>136</v>
      </c>
      <c r="BY42">
        <v>24.64</v>
      </c>
      <c r="BZ42">
        <v>46.5</v>
      </c>
      <c r="CA42" t="s">
        <v>122</v>
      </c>
      <c r="CC42" t="s">
        <v>122</v>
      </c>
      <c r="CD42" t="s">
        <v>122</v>
      </c>
      <c r="CF42" t="s">
        <v>122</v>
      </c>
      <c r="CH42" t="s">
        <v>122</v>
      </c>
      <c r="CI42" t="s">
        <v>122</v>
      </c>
      <c r="CJ42">
        <v>4</v>
      </c>
      <c r="CK42" t="s">
        <v>123</v>
      </c>
      <c r="CL42" t="s">
        <v>123</v>
      </c>
      <c r="CM42" t="s">
        <v>123</v>
      </c>
      <c r="CN42" t="s">
        <v>123</v>
      </c>
      <c r="CO42" t="s">
        <v>123</v>
      </c>
      <c r="CP42" t="s">
        <v>123</v>
      </c>
      <c r="CQ42" t="s">
        <v>123</v>
      </c>
      <c r="CR42" t="s">
        <v>123</v>
      </c>
      <c r="CS42" t="s">
        <v>123</v>
      </c>
      <c r="CT42" t="s">
        <v>123</v>
      </c>
      <c r="CU42" s="2">
        <f>BR43-BR42</f>
        <v>-0.36999999999999922</v>
      </c>
      <c r="CV42">
        <f>(BU42^2/BT42)+(BU43^2/BT43)</f>
        <v>0.14342500000000002</v>
      </c>
      <c r="CW42">
        <f>1/(CV42^2)</f>
        <v>48.612760442484273</v>
      </c>
      <c r="CX42">
        <f>CW42*(CU42^2)</f>
        <v>6.6550869045760681</v>
      </c>
      <c r="CY42">
        <f>CW42*CU42</f>
        <v>-17.986721363719145</v>
      </c>
      <c r="CZ42">
        <f>CW42^2</f>
        <v>2363.2004778383639</v>
      </c>
      <c r="DA42">
        <f>(CV42^2)+$CW$55</f>
        <v>8.8761404035763644E-2</v>
      </c>
      <c r="DB42">
        <f>1/DA42</f>
        <v>11.266157975566511</v>
      </c>
      <c r="DC42">
        <f>DB42*CU42</f>
        <v>-4.1684784509595998</v>
      </c>
    </row>
    <row r="43" spans="1:107">
      <c r="A43">
        <v>1039</v>
      </c>
      <c r="B43" t="s">
        <v>154</v>
      </c>
      <c r="C43" t="s">
        <v>98</v>
      </c>
      <c r="D43" t="s">
        <v>124</v>
      </c>
      <c r="E43" t="s">
        <v>125</v>
      </c>
      <c r="F43">
        <v>112</v>
      </c>
      <c r="G43" t="s">
        <v>127</v>
      </c>
      <c r="H43">
        <v>0</v>
      </c>
      <c r="I43">
        <v>112</v>
      </c>
      <c r="J43">
        <v>0</v>
      </c>
      <c r="K43">
        <v>0</v>
      </c>
      <c r="L43">
        <v>0</v>
      </c>
      <c r="M43">
        <v>0</v>
      </c>
      <c r="N43" t="s">
        <v>140</v>
      </c>
      <c r="O43" t="s">
        <v>102</v>
      </c>
      <c r="P43" s="1">
        <v>39547</v>
      </c>
      <c r="Q43" s="1">
        <v>39082</v>
      </c>
      <c r="R43" s="1">
        <v>39082</v>
      </c>
      <c r="S43" t="s">
        <v>138</v>
      </c>
      <c r="T43" t="s">
        <v>103</v>
      </c>
      <c r="U43" t="s">
        <v>99</v>
      </c>
      <c r="V43" t="s">
        <v>99</v>
      </c>
      <c r="W43" s="1">
        <v>39577</v>
      </c>
      <c r="X43" s="1">
        <v>39711</v>
      </c>
      <c r="Y43" t="s">
        <v>128</v>
      </c>
      <c r="Z43" t="s">
        <v>105</v>
      </c>
      <c r="AA43" t="s">
        <v>129</v>
      </c>
      <c r="AB43" t="s">
        <v>107</v>
      </c>
      <c r="AC43">
        <v>103</v>
      </c>
      <c r="AD43">
        <v>44.08</v>
      </c>
      <c r="AE43">
        <v>-93.52</v>
      </c>
      <c r="AF43" t="s">
        <v>108</v>
      </c>
      <c r="AG43" t="s">
        <v>109</v>
      </c>
      <c r="AH43">
        <v>789</v>
      </c>
      <c r="AI43">
        <v>6.5</v>
      </c>
      <c r="AJ43" t="s">
        <v>130</v>
      </c>
      <c r="AK43" t="s">
        <v>131</v>
      </c>
      <c r="AL43" t="s">
        <v>112</v>
      </c>
      <c r="AM43" t="s">
        <v>132</v>
      </c>
      <c r="AN43" t="s">
        <v>133</v>
      </c>
      <c r="AO43">
        <v>33.200000000000003</v>
      </c>
      <c r="AP43">
        <v>34</v>
      </c>
      <c r="AQ43">
        <v>6.2</v>
      </c>
      <c r="AR43" t="s">
        <v>116</v>
      </c>
      <c r="AS43">
        <v>6.4</v>
      </c>
      <c r="AT43">
        <v>3.71</v>
      </c>
      <c r="AU43">
        <v>1.37</v>
      </c>
      <c r="AV43" t="s">
        <v>116</v>
      </c>
      <c r="AW43">
        <v>36</v>
      </c>
      <c r="AX43">
        <v>-5.5</v>
      </c>
      <c r="AY43">
        <v>708</v>
      </c>
      <c r="AZ43">
        <v>446</v>
      </c>
      <c r="BA43">
        <v>476</v>
      </c>
      <c r="BB43" t="s">
        <v>117</v>
      </c>
      <c r="BC43">
        <v>0</v>
      </c>
      <c r="BE43" t="s">
        <v>122</v>
      </c>
      <c r="BF43" t="s">
        <v>122</v>
      </c>
      <c r="BH43" t="s">
        <v>122</v>
      </c>
      <c r="BI43" t="s">
        <v>122</v>
      </c>
      <c r="BK43" t="s">
        <v>122</v>
      </c>
      <c r="BM43" t="s">
        <v>122</v>
      </c>
      <c r="BN43" t="s">
        <v>122</v>
      </c>
      <c r="BO43" t="s">
        <v>116</v>
      </c>
      <c r="BP43" t="s">
        <v>122</v>
      </c>
      <c r="BQ43" t="s">
        <v>116</v>
      </c>
      <c r="BR43">
        <v>12.17</v>
      </c>
      <c r="BS43" t="s">
        <v>134</v>
      </c>
      <c r="BT43">
        <v>4</v>
      </c>
      <c r="BU43">
        <v>0.51</v>
      </c>
      <c r="BV43" t="s">
        <v>135</v>
      </c>
      <c r="BW43">
        <v>0.26</v>
      </c>
      <c r="BX43" t="s">
        <v>136</v>
      </c>
      <c r="BY43">
        <v>21.28</v>
      </c>
      <c r="BZ43">
        <v>46.5</v>
      </c>
      <c r="CA43" t="s">
        <v>122</v>
      </c>
      <c r="CC43" t="s">
        <v>122</v>
      </c>
      <c r="CD43" t="s">
        <v>122</v>
      </c>
      <c r="CF43" t="s">
        <v>122</v>
      </c>
      <c r="CH43" t="s">
        <v>122</v>
      </c>
      <c r="CI43" t="s">
        <v>122</v>
      </c>
      <c r="CJ43">
        <v>4</v>
      </c>
      <c r="CK43" t="s">
        <v>123</v>
      </c>
      <c r="CL43" t="s">
        <v>123</v>
      </c>
      <c r="CM43" t="s">
        <v>123</v>
      </c>
      <c r="CN43" t="s">
        <v>123</v>
      </c>
      <c r="CO43" t="s">
        <v>123</v>
      </c>
      <c r="CP43" t="s">
        <v>123</v>
      </c>
      <c r="CQ43" t="s">
        <v>123</v>
      </c>
      <c r="CR43" t="s">
        <v>123</v>
      </c>
      <c r="CS43" t="s">
        <v>123</v>
      </c>
      <c r="CT43" t="s">
        <v>123</v>
      </c>
    </row>
    <row r="44" spans="1:107" s="2" customFormat="1">
      <c r="A44" s="2">
        <v>1051</v>
      </c>
      <c r="B44" s="2" t="s">
        <v>155</v>
      </c>
      <c r="C44" s="2" t="s">
        <v>98</v>
      </c>
      <c r="D44" s="2" t="s">
        <v>99</v>
      </c>
      <c r="E44" s="2" t="s">
        <v>98</v>
      </c>
      <c r="F44" s="2">
        <v>112</v>
      </c>
      <c r="G44" s="2" t="s">
        <v>127</v>
      </c>
      <c r="H44" s="2">
        <v>112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 t="s">
        <v>101</v>
      </c>
      <c r="O44" s="2" t="s">
        <v>102</v>
      </c>
      <c r="P44" s="3">
        <v>39386</v>
      </c>
      <c r="Q44" s="3">
        <v>39082</v>
      </c>
      <c r="R44" s="3">
        <v>39082</v>
      </c>
      <c r="S44" s="2" t="s">
        <v>101</v>
      </c>
      <c r="T44" s="2" t="s">
        <v>103</v>
      </c>
      <c r="U44" s="2" t="s">
        <v>99</v>
      </c>
      <c r="V44" s="2" t="s">
        <v>99</v>
      </c>
      <c r="W44" s="3">
        <v>39562</v>
      </c>
      <c r="X44" s="3">
        <v>39709</v>
      </c>
      <c r="Y44" s="2" t="s">
        <v>128</v>
      </c>
      <c r="Z44" s="2" t="s">
        <v>105</v>
      </c>
      <c r="AA44" s="2" t="s">
        <v>129</v>
      </c>
      <c r="AB44" s="2" t="s">
        <v>107</v>
      </c>
      <c r="AC44" s="2">
        <v>103</v>
      </c>
      <c r="AD44" s="2">
        <v>44.08</v>
      </c>
      <c r="AE44" s="2">
        <v>-93.52</v>
      </c>
      <c r="AF44" s="2" t="s">
        <v>108</v>
      </c>
      <c r="AG44" s="2" t="s">
        <v>109</v>
      </c>
      <c r="AH44" s="2">
        <v>789</v>
      </c>
      <c r="AI44" s="2">
        <v>6.5</v>
      </c>
      <c r="AJ44" s="2" t="s">
        <v>144</v>
      </c>
      <c r="AK44" s="2" t="s">
        <v>145</v>
      </c>
      <c r="AL44" s="2" t="s">
        <v>112</v>
      </c>
      <c r="AM44" s="2" t="s">
        <v>132</v>
      </c>
      <c r="AN44" s="2" t="s">
        <v>133</v>
      </c>
      <c r="AO44" s="2">
        <v>35.4</v>
      </c>
      <c r="AP44" s="2">
        <v>31</v>
      </c>
      <c r="AQ44" s="2">
        <v>6.2</v>
      </c>
      <c r="AR44" s="2" t="s">
        <v>116</v>
      </c>
      <c r="AS44" s="2">
        <v>5.6</v>
      </c>
      <c r="AT44" s="2">
        <v>3.25</v>
      </c>
      <c r="AU44" s="2">
        <v>1.37</v>
      </c>
      <c r="AV44" s="2" t="s">
        <v>116</v>
      </c>
      <c r="AW44" s="2">
        <v>36</v>
      </c>
      <c r="AX44" s="2">
        <v>-5.5</v>
      </c>
      <c r="AY44" s="2">
        <v>708</v>
      </c>
      <c r="AZ44" s="2">
        <v>277.10000000000002</v>
      </c>
      <c r="BA44" s="2">
        <v>476</v>
      </c>
      <c r="BB44" s="2" t="s">
        <v>117</v>
      </c>
      <c r="BC44" s="2">
        <v>0</v>
      </c>
      <c r="BE44" s="2" t="s">
        <v>122</v>
      </c>
      <c r="BF44" s="2" t="s">
        <v>122</v>
      </c>
      <c r="BH44" s="2" t="s">
        <v>122</v>
      </c>
      <c r="BI44" s="2" t="s">
        <v>122</v>
      </c>
      <c r="BK44" s="2" t="s">
        <v>122</v>
      </c>
      <c r="BM44" s="2" t="s">
        <v>122</v>
      </c>
      <c r="BN44" s="2" t="s">
        <v>122</v>
      </c>
      <c r="BO44" s="2" t="s">
        <v>116</v>
      </c>
      <c r="BP44" s="2" t="s">
        <v>122</v>
      </c>
      <c r="BQ44" s="2" t="s">
        <v>116</v>
      </c>
      <c r="BR44" s="2">
        <v>11.19</v>
      </c>
      <c r="BS44" s="2" t="s">
        <v>134</v>
      </c>
      <c r="BT44" s="2">
        <v>4</v>
      </c>
      <c r="BU44" s="2">
        <v>2.35</v>
      </c>
      <c r="BV44" s="2" t="s">
        <v>135</v>
      </c>
      <c r="BW44" s="2">
        <v>1.18</v>
      </c>
      <c r="BX44" s="2" t="s">
        <v>136</v>
      </c>
      <c r="BY44" s="2">
        <v>11.97</v>
      </c>
      <c r="BZ44" s="2">
        <v>46.5</v>
      </c>
      <c r="CA44" s="2" t="s">
        <v>122</v>
      </c>
      <c r="CC44" s="2" t="s">
        <v>122</v>
      </c>
      <c r="CD44" s="2" t="s">
        <v>122</v>
      </c>
      <c r="CF44" s="2" t="s">
        <v>122</v>
      </c>
      <c r="CH44" s="2" t="s">
        <v>122</v>
      </c>
      <c r="CI44" s="2" t="s">
        <v>122</v>
      </c>
      <c r="CJ44" s="2">
        <v>4</v>
      </c>
      <c r="CK44" s="2" t="s">
        <v>123</v>
      </c>
      <c r="CL44" s="2" t="s">
        <v>123</v>
      </c>
      <c r="CM44" s="2" t="s">
        <v>123</v>
      </c>
      <c r="CN44" s="2" t="s">
        <v>123</v>
      </c>
      <c r="CO44" s="2" t="s">
        <v>123</v>
      </c>
      <c r="CP44" s="2" t="s">
        <v>123</v>
      </c>
      <c r="CQ44" s="2" t="s">
        <v>123</v>
      </c>
      <c r="CR44" s="2" t="s">
        <v>123</v>
      </c>
      <c r="CS44" s="2" t="s">
        <v>123</v>
      </c>
      <c r="CT44" s="2" t="s">
        <v>123</v>
      </c>
      <c r="CU44" s="2">
        <f>BR45-BR44</f>
        <v>0.49000000000000021</v>
      </c>
      <c r="CV44">
        <f>(BU44^2/BT44)+(BU45^2/BT45)</f>
        <v>2.11165</v>
      </c>
      <c r="CW44">
        <f>1/(CV44^2)</f>
        <v>0.22426222492171397</v>
      </c>
      <c r="CX44">
        <f>CW44*(CU44^2)</f>
        <v>5.384536020370357E-2</v>
      </c>
      <c r="CY44">
        <f>CW44*CU44</f>
        <v>0.10988849021163989</v>
      </c>
      <c r="CZ44">
        <f>CW44^2</f>
        <v>5.0293545526837423E-2</v>
      </c>
      <c r="DA44">
        <f>(CV44^2)+$CW$55</f>
        <v>4.5272563959107641</v>
      </c>
      <c r="DB44">
        <f>1/DA44</f>
        <v>0.22088433093898727</v>
      </c>
      <c r="DC44">
        <f>DB44*CU44</f>
        <v>0.10823332216010381</v>
      </c>
    </row>
    <row r="45" spans="1:107" s="2" customFormat="1">
      <c r="A45" s="2">
        <v>1052</v>
      </c>
      <c r="B45" s="2" t="s">
        <v>155</v>
      </c>
      <c r="C45" s="2" t="s">
        <v>98</v>
      </c>
      <c r="D45" s="2" t="s">
        <v>124</v>
      </c>
      <c r="E45" s="2" t="s">
        <v>125</v>
      </c>
      <c r="F45" s="2">
        <v>112</v>
      </c>
      <c r="G45" s="2" t="s">
        <v>127</v>
      </c>
      <c r="H45" s="2">
        <v>112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 t="s">
        <v>101</v>
      </c>
      <c r="O45" s="2" t="s">
        <v>102</v>
      </c>
      <c r="P45" s="3">
        <v>39386</v>
      </c>
      <c r="Q45" s="3">
        <v>39082</v>
      </c>
      <c r="R45" s="3">
        <v>39082</v>
      </c>
      <c r="S45" s="2" t="s">
        <v>101</v>
      </c>
      <c r="T45" s="2" t="s">
        <v>103</v>
      </c>
      <c r="U45" s="2" t="s">
        <v>99</v>
      </c>
      <c r="V45" s="2" t="s">
        <v>99</v>
      </c>
      <c r="W45" s="3">
        <v>39562</v>
      </c>
      <c r="X45" s="3">
        <v>39709</v>
      </c>
      <c r="Y45" s="2" t="s">
        <v>128</v>
      </c>
      <c r="Z45" s="2" t="s">
        <v>105</v>
      </c>
      <c r="AA45" s="2" t="s">
        <v>129</v>
      </c>
      <c r="AB45" s="2" t="s">
        <v>107</v>
      </c>
      <c r="AC45" s="2">
        <v>103</v>
      </c>
      <c r="AD45" s="2">
        <v>44.08</v>
      </c>
      <c r="AE45" s="2">
        <v>-93.52</v>
      </c>
      <c r="AF45" s="2" t="s">
        <v>108</v>
      </c>
      <c r="AG45" s="2" t="s">
        <v>109</v>
      </c>
      <c r="AH45" s="2">
        <v>789</v>
      </c>
      <c r="AI45" s="2">
        <v>6.5</v>
      </c>
      <c r="AJ45" s="2" t="s">
        <v>144</v>
      </c>
      <c r="AK45" s="2" t="s">
        <v>145</v>
      </c>
      <c r="AL45" s="2" t="s">
        <v>112</v>
      </c>
      <c r="AM45" s="2" t="s">
        <v>132</v>
      </c>
      <c r="AN45" s="2" t="s">
        <v>133</v>
      </c>
      <c r="AO45" s="2">
        <v>35.4</v>
      </c>
      <c r="AP45" s="2">
        <v>31</v>
      </c>
      <c r="AQ45" s="2">
        <v>6.2</v>
      </c>
      <c r="AR45" s="2" t="s">
        <v>116</v>
      </c>
      <c r="AS45" s="2">
        <v>5.6</v>
      </c>
      <c r="AT45" s="2">
        <v>3.25</v>
      </c>
      <c r="AU45" s="2">
        <v>1.37</v>
      </c>
      <c r="AV45" s="2" t="s">
        <v>116</v>
      </c>
      <c r="AW45" s="2">
        <v>36</v>
      </c>
      <c r="AX45" s="2">
        <v>-5.5</v>
      </c>
      <c r="AY45" s="2">
        <v>708</v>
      </c>
      <c r="AZ45" s="2">
        <v>277.10000000000002</v>
      </c>
      <c r="BA45" s="2">
        <v>476</v>
      </c>
      <c r="BB45" s="2" t="s">
        <v>117</v>
      </c>
      <c r="BC45" s="2">
        <v>0</v>
      </c>
      <c r="BE45" s="2" t="s">
        <v>122</v>
      </c>
      <c r="BF45" s="2" t="s">
        <v>122</v>
      </c>
      <c r="BH45" s="2" t="s">
        <v>122</v>
      </c>
      <c r="BI45" s="2" t="s">
        <v>122</v>
      </c>
      <c r="BK45" s="2" t="s">
        <v>122</v>
      </c>
      <c r="BM45" s="2" t="s">
        <v>122</v>
      </c>
      <c r="BN45" s="2" t="s">
        <v>122</v>
      </c>
      <c r="BO45" s="2" t="s">
        <v>116</v>
      </c>
      <c r="BP45" s="2" t="s">
        <v>122</v>
      </c>
      <c r="BQ45" s="2" t="s">
        <v>116</v>
      </c>
      <c r="BR45" s="2">
        <v>11.68</v>
      </c>
      <c r="BS45" s="2" t="s">
        <v>134</v>
      </c>
      <c r="BT45" s="2">
        <v>4</v>
      </c>
      <c r="BU45" s="2">
        <v>1.71</v>
      </c>
      <c r="BV45" s="2" t="s">
        <v>135</v>
      </c>
      <c r="BW45" s="2">
        <v>0.85</v>
      </c>
      <c r="BX45" s="2" t="s">
        <v>136</v>
      </c>
      <c r="BY45" s="2">
        <v>16.89</v>
      </c>
      <c r="BZ45" s="2">
        <v>46.5</v>
      </c>
      <c r="CA45" s="2" t="s">
        <v>122</v>
      </c>
      <c r="CC45" s="2" t="s">
        <v>122</v>
      </c>
      <c r="CD45" s="2" t="s">
        <v>122</v>
      </c>
      <c r="CF45" s="2" t="s">
        <v>122</v>
      </c>
      <c r="CH45" s="2" t="s">
        <v>122</v>
      </c>
      <c r="CI45" s="2" t="s">
        <v>122</v>
      </c>
      <c r="CJ45" s="2">
        <v>4</v>
      </c>
      <c r="CK45" s="2" t="s">
        <v>123</v>
      </c>
      <c r="CL45" s="2" t="s">
        <v>123</v>
      </c>
      <c r="CM45" s="2" t="s">
        <v>123</v>
      </c>
      <c r="CN45" s="2" t="s">
        <v>123</v>
      </c>
      <c r="CO45" s="2" t="s">
        <v>123</v>
      </c>
      <c r="CP45" s="2" t="s">
        <v>123</v>
      </c>
      <c r="CQ45" s="2" t="s">
        <v>123</v>
      </c>
      <c r="CR45" s="2" t="s">
        <v>123</v>
      </c>
      <c r="CS45" s="2" t="s">
        <v>123</v>
      </c>
      <c r="CT45" s="2" t="s">
        <v>123</v>
      </c>
    </row>
    <row r="46" spans="1:107" s="2" customFormat="1">
      <c r="A46" s="2">
        <v>1056</v>
      </c>
      <c r="B46" s="2" t="s">
        <v>155</v>
      </c>
      <c r="C46" s="2" t="s">
        <v>98</v>
      </c>
      <c r="D46" s="2" t="s">
        <v>99</v>
      </c>
      <c r="E46" s="2" t="s">
        <v>98</v>
      </c>
      <c r="F46" s="2">
        <v>112</v>
      </c>
      <c r="G46" s="2" t="s">
        <v>127</v>
      </c>
      <c r="H46" s="2">
        <v>0</v>
      </c>
      <c r="I46" s="2">
        <v>112</v>
      </c>
      <c r="J46" s="2">
        <v>0</v>
      </c>
      <c r="K46" s="2">
        <v>0</v>
      </c>
      <c r="L46" s="2">
        <v>0</v>
      </c>
      <c r="M46" s="2">
        <v>0</v>
      </c>
      <c r="N46" s="2" t="s">
        <v>140</v>
      </c>
      <c r="O46" s="2" t="s">
        <v>102</v>
      </c>
      <c r="P46" s="3">
        <v>39547</v>
      </c>
      <c r="Q46" s="3">
        <v>39082</v>
      </c>
      <c r="R46" s="3">
        <v>39082</v>
      </c>
      <c r="S46" s="2" t="s">
        <v>138</v>
      </c>
      <c r="T46" s="2" t="s">
        <v>103</v>
      </c>
      <c r="U46" s="2" t="s">
        <v>99</v>
      </c>
      <c r="V46" s="2" t="s">
        <v>99</v>
      </c>
      <c r="W46" s="3">
        <v>39562</v>
      </c>
      <c r="X46" s="3">
        <v>39709</v>
      </c>
      <c r="Y46" s="2" t="s">
        <v>128</v>
      </c>
      <c r="Z46" s="2" t="s">
        <v>105</v>
      </c>
      <c r="AA46" s="2" t="s">
        <v>129</v>
      </c>
      <c r="AB46" s="2" t="s">
        <v>107</v>
      </c>
      <c r="AC46" s="2">
        <v>103</v>
      </c>
      <c r="AD46" s="2">
        <v>44.08</v>
      </c>
      <c r="AE46" s="2">
        <v>-93.52</v>
      </c>
      <c r="AF46" s="2" t="s">
        <v>108</v>
      </c>
      <c r="AG46" s="2" t="s">
        <v>109</v>
      </c>
      <c r="AH46" s="2">
        <v>789</v>
      </c>
      <c r="AI46" s="2">
        <v>6.5</v>
      </c>
      <c r="AJ46" s="2" t="s">
        <v>144</v>
      </c>
      <c r="AK46" s="2" t="s">
        <v>145</v>
      </c>
      <c r="AL46" s="2" t="s">
        <v>112</v>
      </c>
      <c r="AM46" s="2" t="s">
        <v>132</v>
      </c>
      <c r="AN46" s="2" t="s">
        <v>133</v>
      </c>
      <c r="AO46" s="2">
        <v>35.4</v>
      </c>
      <c r="AP46" s="2">
        <v>31</v>
      </c>
      <c r="AQ46" s="2">
        <v>6.2</v>
      </c>
      <c r="AR46" s="2" t="s">
        <v>116</v>
      </c>
      <c r="AS46" s="2">
        <v>5.6</v>
      </c>
      <c r="AT46" s="2">
        <v>3.25</v>
      </c>
      <c r="AU46" s="2">
        <v>1.37</v>
      </c>
      <c r="AV46" s="2" t="s">
        <v>116</v>
      </c>
      <c r="AW46" s="2">
        <v>36</v>
      </c>
      <c r="AX46" s="2">
        <v>-5.5</v>
      </c>
      <c r="AY46" s="2">
        <v>708</v>
      </c>
      <c r="AZ46" s="2">
        <v>277.10000000000002</v>
      </c>
      <c r="BA46" s="2">
        <v>476</v>
      </c>
      <c r="BB46" s="2" t="s">
        <v>117</v>
      </c>
      <c r="BC46" s="2">
        <v>0</v>
      </c>
      <c r="BE46" s="2" t="s">
        <v>122</v>
      </c>
      <c r="BF46" s="2" t="s">
        <v>122</v>
      </c>
      <c r="BH46" s="2" t="s">
        <v>122</v>
      </c>
      <c r="BI46" s="2" t="s">
        <v>122</v>
      </c>
      <c r="BK46" s="2" t="s">
        <v>122</v>
      </c>
      <c r="BM46" s="2" t="s">
        <v>122</v>
      </c>
      <c r="BN46" s="2" t="s">
        <v>122</v>
      </c>
      <c r="BO46" s="2" t="s">
        <v>116</v>
      </c>
      <c r="BP46" s="2" t="s">
        <v>122</v>
      </c>
      <c r="BQ46" s="2" t="s">
        <v>116</v>
      </c>
      <c r="BR46" s="2">
        <v>11.78</v>
      </c>
      <c r="BS46" s="2" t="s">
        <v>134</v>
      </c>
      <c r="BT46" s="2">
        <v>4</v>
      </c>
      <c r="BU46" s="2">
        <v>3.65</v>
      </c>
      <c r="BV46" s="2" t="s">
        <v>135</v>
      </c>
      <c r="BW46" s="2">
        <v>1.82</v>
      </c>
      <c r="BX46" s="2" t="s">
        <v>136</v>
      </c>
      <c r="BY46" s="2">
        <v>17.920000000000002</v>
      </c>
      <c r="BZ46" s="2">
        <v>46.5</v>
      </c>
      <c r="CA46" s="2" t="s">
        <v>122</v>
      </c>
      <c r="CC46" s="2" t="s">
        <v>122</v>
      </c>
      <c r="CD46" s="2" t="s">
        <v>122</v>
      </c>
      <c r="CF46" s="2" t="s">
        <v>122</v>
      </c>
      <c r="CH46" s="2" t="s">
        <v>122</v>
      </c>
      <c r="CI46" s="2" t="s">
        <v>122</v>
      </c>
      <c r="CJ46" s="2">
        <v>4</v>
      </c>
      <c r="CK46" s="2" t="s">
        <v>123</v>
      </c>
      <c r="CL46" s="2" t="s">
        <v>123</v>
      </c>
      <c r="CM46" s="2" t="s">
        <v>123</v>
      </c>
      <c r="CN46" s="2" t="s">
        <v>123</v>
      </c>
      <c r="CO46" s="2" t="s">
        <v>123</v>
      </c>
      <c r="CP46" s="2" t="s">
        <v>123</v>
      </c>
      <c r="CQ46" s="2" t="s">
        <v>123</v>
      </c>
      <c r="CR46" s="2" t="s">
        <v>123</v>
      </c>
      <c r="CS46" s="2" t="s">
        <v>123</v>
      </c>
      <c r="CT46" s="2" t="s">
        <v>123</v>
      </c>
      <c r="CU46" s="2">
        <f>BR47-BR46</f>
        <v>-0.44999999999999929</v>
      </c>
      <c r="CV46">
        <f>(BU46^2/BT46)+(BU47^2/BT47)</f>
        <v>5.3755249999999997</v>
      </c>
      <c r="CW46">
        <f>1/(CV46^2)</f>
        <v>3.4606543810663151E-2</v>
      </c>
      <c r="CX46">
        <f>CW46*(CU46^2)</f>
        <v>7.0078251216592656E-3</v>
      </c>
      <c r="CY46">
        <f>CW46*CU46</f>
        <v>-1.5572944714798394E-2</v>
      </c>
      <c r="CZ46">
        <f>CW46^2</f>
        <v>1.197612874519348E-3</v>
      </c>
      <c r="DA46">
        <f>(CV46^2)+$CW$55</f>
        <v>28.964459699035761</v>
      </c>
      <c r="DB46">
        <f>1/DA46</f>
        <v>3.4525070047596654E-2</v>
      </c>
      <c r="DC46">
        <f>DB46*CU46</f>
        <v>-1.553628152141847E-2</v>
      </c>
    </row>
    <row r="47" spans="1:107" s="2" customFormat="1">
      <c r="A47" s="2">
        <v>1057</v>
      </c>
      <c r="B47" s="2" t="s">
        <v>155</v>
      </c>
      <c r="C47" s="2" t="s">
        <v>98</v>
      </c>
      <c r="D47" s="2" t="s">
        <v>124</v>
      </c>
      <c r="E47" s="2" t="s">
        <v>125</v>
      </c>
      <c r="F47" s="2">
        <v>112</v>
      </c>
      <c r="G47" s="2" t="s">
        <v>127</v>
      </c>
      <c r="H47" s="2">
        <v>0</v>
      </c>
      <c r="I47" s="2">
        <v>112</v>
      </c>
      <c r="J47" s="2">
        <v>0</v>
      </c>
      <c r="K47" s="2">
        <v>0</v>
      </c>
      <c r="L47" s="2">
        <v>0</v>
      </c>
      <c r="M47" s="2">
        <v>0</v>
      </c>
      <c r="N47" s="2" t="s">
        <v>140</v>
      </c>
      <c r="O47" s="2" t="s">
        <v>102</v>
      </c>
      <c r="P47" s="3">
        <v>39547</v>
      </c>
      <c r="Q47" s="3">
        <v>39082</v>
      </c>
      <c r="R47" s="3">
        <v>39082</v>
      </c>
      <c r="S47" s="2" t="s">
        <v>138</v>
      </c>
      <c r="T47" s="2" t="s">
        <v>103</v>
      </c>
      <c r="U47" s="2" t="s">
        <v>99</v>
      </c>
      <c r="V47" s="2" t="s">
        <v>99</v>
      </c>
      <c r="W47" s="3">
        <v>39562</v>
      </c>
      <c r="X47" s="3">
        <v>39709</v>
      </c>
      <c r="Y47" s="2" t="s">
        <v>128</v>
      </c>
      <c r="Z47" s="2" t="s">
        <v>105</v>
      </c>
      <c r="AA47" s="2" t="s">
        <v>129</v>
      </c>
      <c r="AB47" s="2" t="s">
        <v>107</v>
      </c>
      <c r="AC47" s="2">
        <v>103</v>
      </c>
      <c r="AD47" s="2">
        <v>44.08</v>
      </c>
      <c r="AE47" s="2">
        <v>-93.52</v>
      </c>
      <c r="AF47" s="2" t="s">
        <v>108</v>
      </c>
      <c r="AG47" s="2" t="s">
        <v>109</v>
      </c>
      <c r="AH47" s="2">
        <v>789</v>
      </c>
      <c r="AI47" s="2">
        <v>6.5</v>
      </c>
      <c r="AJ47" s="2" t="s">
        <v>144</v>
      </c>
      <c r="AK47" s="2" t="s">
        <v>145</v>
      </c>
      <c r="AL47" s="2" t="s">
        <v>112</v>
      </c>
      <c r="AM47" s="2" t="s">
        <v>132</v>
      </c>
      <c r="AN47" s="2" t="s">
        <v>133</v>
      </c>
      <c r="AO47" s="2">
        <v>35.4</v>
      </c>
      <c r="AP47" s="2">
        <v>31</v>
      </c>
      <c r="AQ47" s="2">
        <v>6.2</v>
      </c>
      <c r="AR47" s="2" t="s">
        <v>116</v>
      </c>
      <c r="AS47" s="2">
        <v>5.6</v>
      </c>
      <c r="AT47" s="2">
        <v>3.25</v>
      </c>
      <c r="AU47" s="2">
        <v>1.37</v>
      </c>
      <c r="AV47" s="2" t="s">
        <v>116</v>
      </c>
      <c r="AW47" s="2">
        <v>36</v>
      </c>
      <c r="AX47" s="2">
        <v>-5.5</v>
      </c>
      <c r="AY47" s="2">
        <v>708</v>
      </c>
      <c r="AZ47" s="2">
        <v>277.10000000000002</v>
      </c>
      <c r="BA47" s="2">
        <v>476</v>
      </c>
      <c r="BB47" s="2" t="s">
        <v>117</v>
      </c>
      <c r="BC47" s="2">
        <v>0</v>
      </c>
      <c r="BE47" s="2" t="s">
        <v>122</v>
      </c>
      <c r="BF47" s="2" t="s">
        <v>122</v>
      </c>
      <c r="BH47" s="2" t="s">
        <v>122</v>
      </c>
      <c r="BI47" s="2" t="s">
        <v>122</v>
      </c>
      <c r="BK47" s="2" t="s">
        <v>122</v>
      </c>
      <c r="BM47" s="2" t="s">
        <v>122</v>
      </c>
      <c r="BN47" s="2" t="s">
        <v>122</v>
      </c>
      <c r="BO47" s="2" t="s">
        <v>116</v>
      </c>
      <c r="BP47" s="2" t="s">
        <v>122</v>
      </c>
      <c r="BQ47" s="2" t="s">
        <v>116</v>
      </c>
      <c r="BR47" s="2">
        <v>11.33</v>
      </c>
      <c r="BS47" s="2" t="s">
        <v>134</v>
      </c>
      <c r="BT47" s="2">
        <v>4</v>
      </c>
      <c r="BU47" s="2">
        <v>2.86</v>
      </c>
      <c r="BV47" s="2" t="s">
        <v>135</v>
      </c>
      <c r="BW47" s="2">
        <v>1.43</v>
      </c>
      <c r="BX47" s="2" t="s">
        <v>136</v>
      </c>
      <c r="BY47" s="2">
        <v>13.35</v>
      </c>
      <c r="BZ47" s="2">
        <v>46.5</v>
      </c>
      <c r="CA47" s="2" t="s">
        <v>122</v>
      </c>
      <c r="CC47" s="2" t="s">
        <v>122</v>
      </c>
      <c r="CD47" s="2" t="s">
        <v>122</v>
      </c>
      <c r="CF47" s="2" t="s">
        <v>122</v>
      </c>
      <c r="CH47" s="2" t="s">
        <v>122</v>
      </c>
      <c r="CI47" s="2" t="s">
        <v>122</v>
      </c>
      <c r="CJ47" s="2">
        <v>4</v>
      </c>
      <c r="CK47" s="2" t="s">
        <v>123</v>
      </c>
      <c r="CL47" s="2" t="s">
        <v>123</v>
      </c>
      <c r="CM47" s="2" t="s">
        <v>123</v>
      </c>
      <c r="CN47" s="2" t="s">
        <v>123</v>
      </c>
      <c r="CO47" s="2" t="s">
        <v>123</v>
      </c>
      <c r="CP47" s="2" t="s">
        <v>123</v>
      </c>
      <c r="CQ47" s="2" t="s">
        <v>123</v>
      </c>
      <c r="CR47" s="2" t="s">
        <v>123</v>
      </c>
      <c r="CS47" s="2" t="s">
        <v>123</v>
      </c>
      <c r="CT47" s="2" t="s">
        <v>123</v>
      </c>
    </row>
    <row r="48" spans="1:107">
      <c r="CV48" t="s">
        <v>168</v>
      </c>
      <c r="CW48">
        <f>SUM(CZ2:CZ47)</f>
        <v>3464038.7602738999</v>
      </c>
    </row>
    <row r="49" spans="100:101">
      <c r="CV49" t="s">
        <v>161</v>
      </c>
      <c r="CW49">
        <f>SUM(CW2:CW47)</f>
        <v>3693.9231156092692</v>
      </c>
    </row>
    <row r="50" spans="100:101">
      <c r="CV50" t="s">
        <v>162</v>
      </c>
      <c r="CW50">
        <f>SUM(CY2:CY47)</f>
        <v>930.26929419355702</v>
      </c>
    </row>
    <row r="51" spans="100:101">
      <c r="CV51" t="s">
        <v>163</v>
      </c>
      <c r="CW51">
        <f>SUM(CX2:CX47)</f>
        <v>445.22107761571397</v>
      </c>
    </row>
    <row r="52" spans="100:101">
      <c r="CV52" t="s">
        <v>164</v>
      </c>
      <c r="CW52">
        <f>CW51-((CW50^2)/CW49)</f>
        <v>210.94414963567911</v>
      </c>
    </row>
    <row r="53" spans="100:101">
      <c r="CV53" t="s">
        <v>166</v>
      </c>
      <c r="CW53">
        <v>23</v>
      </c>
    </row>
    <row r="54" spans="100:101">
      <c r="CV54" t="s">
        <v>167</v>
      </c>
      <c r="CW54">
        <f>CW49-(CW48/CW49)</f>
        <v>2756.1562342044981</v>
      </c>
    </row>
    <row r="55" spans="100:101">
      <c r="CV55" t="s">
        <v>169</v>
      </c>
      <c r="CW55">
        <f>(CW52-CW53)/CW54</f>
        <v>6.8190673410763639E-2</v>
      </c>
    </row>
    <row r="56" spans="100:101">
      <c r="CV56" t="s">
        <v>173</v>
      </c>
      <c r="CW56">
        <f>SUM(DC2:DC47)</f>
        <v>22.366882960008315</v>
      </c>
    </row>
    <row r="57" spans="100:101">
      <c r="CV57" t="s">
        <v>175</v>
      </c>
      <c r="CW57">
        <f>SUM(DB2:DB47)</f>
        <v>194.9048697677851</v>
      </c>
    </row>
    <row r="58" spans="100:101">
      <c r="CV58" t="s">
        <v>172</v>
      </c>
      <c r="CW58">
        <f>CW56/CW57</f>
        <v>0.11475794825781839</v>
      </c>
    </row>
    <row r="59" spans="100:101">
      <c r="CV59" t="s">
        <v>176</v>
      </c>
      <c r="CW59">
        <f>1/CW57</f>
        <v>5.1307081305430021E-3</v>
      </c>
    </row>
    <row r="60" spans="100:101">
      <c r="CV60" t="s">
        <v>177</v>
      </c>
      <c r="CW60">
        <f>CW58-(1.96*SQRT(CW59))</f>
        <v>-2.5634816350241105E-2</v>
      </c>
    </row>
    <row r="61" spans="100:101">
      <c r="CV61" t="s">
        <v>178</v>
      </c>
      <c r="CW61">
        <f>CW58+(1.96*SQRT(CW59))</f>
        <v>0.25515071286587787</v>
      </c>
    </row>
    <row r="62" spans="100:101">
      <c r="CV62" t="s">
        <v>179</v>
      </c>
      <c r="CW62">
        <f>CW58/SQRT(CW59)</f>
        <v>1.602116599194114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AA.dat.csv</vt:lpstr>
    </vt:vector>
  </TitlesOfParts>
  <Company>Gorarry Molarry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Bobarry Fofarry</dc:creator>
  <cp:lastModifiedBy>Bobarry Fofarry</cp:lastModifiedBy>
  <dcterms:created xsi:type="dcterms:W3CDTF">2015-05-18T21:48:25Z</dcterms:created>
  <dcterms:modified xsi:type="dcterms:W3CDTF">2015-05-18T21:48:25Z</dcterms:modified>
</cp:coreProperties>
</file>