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WorkFolder\メルレ\"/>
    </mc:Choice>
  </mc:AlternateContent>
  <xr:revisionPtr revIDLastSave="0" documentId="13_ncr:1_{B07ABF5B-732E-4DD9-B36D-1D2C1BA4F50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名前リスト" sheetId="1" r:id="rId1"/>
    <sheet name="リマインド表" sheetId="3" r:id="rId2"/>
  </sheets>
  <definedNames>
    <definedName name="_xlnm._FilterDatabase" localSheetId="1" hidden="1">リマインド表!$A$1:$F$35</definedName>
    <definedName name="_xlnm.Print_Area" localSheetId="1">リマインド表!$A$1:$AA$22</definedName>
    <definedName name="_xlnm.Print_Area" localSheetId="0">名前リスト!$A$1:$I$23</definedName>
    <definedName name="_xlnm.Print_Titles" localSheetId="1">リマインド表!$1:$1</definedName>
    <definedName name="_xlnm.Print_Titles" localSheetId="0">名前リスト!$1:$1</definedName>
    <definedName name="管理者名">#REF!</definedName>
  </definedNames>
  <calcPr calcId="191029"/>
</workbook>
</file>

<file path=xl/calcChain.xml><?xml version="1.0" encoding="utf-8"?>
<calcChain xmlns="http://schemas.openxmlformats.org/spreadsheetml/2006/main">
  <c r="J27" i="3" l="1"/>
  <c r="S6" i="3" l="1"/>
  <c r="C20" i="3"/>
  <c r="Y20" i="3" s="1"/>
  <c r="B20" i="3"/>
  <c r="G20" i="3" l="1"/>
  <c r="J20" i="3"/>
  <c r="M20" i="3"/>
  <c r="P20" i="3"/>
  <c r="S20" i="3"/>
  <c r="V20" i="3"/>
  <c r="C16" i="3" l="1"/>
  <c r="Y16" i="3" s="1"/>
  <c r="B16" i="3"/>
  <c r="G16" i="3" l="1"/>
  <c r="M16" i="3"/>
  <c r="P16" i="3"/>
  <c r="D16" i="3"/>
  <c r="J16" i="3"/>
  <c r="S16" i="3"/>
  <c r="V16" i="3"/>
  <c r="Y33" i="3" l="1"/>
  <c r="B33" i="3"/>
  <c r="D33" i="3" l="1"/>
  <c r="G33" i="3"/>
  <c r="J33" i="3"/>
  <c r="M33" i="3"/>
  <c r="P33" i="3"/>
  <c r="S33" i="3"/>
  <c r="V33" i="3"/>
  <c r="C29" i="3" l="1"/>
  <c r="V29" i="3" s="1"/>
  <c r="B29" i="3"/>
  <c r="B22" i="3"/>
  <c r="C22" i="3"/>
  <c r="D22" i="3" s="1"/>
  <c r="Y30" i="3"/>
  <c r="B30" i="3"/>
  <c r="Y32" i="3"/>
  <c r="B32" i="3"/>
  <c r="Y29" i="3" l="1"/>
  <c r="G29" i="3"/>
  <c r="M29" i="3"/>
  <c r="P29" i="3"/>
  <c r="D29" i="3"/>
  <c r="J29" i="3"/>
  <c r="S29" i="3"/>
  <c r="P22" i="3"/>
  <c r="Y22" i="3"/>
  <c r="V22" i="3"/>
  <c r="S22" i="3"/>
  <c r="M22" i="3"/>
  <c r="J22" i="3"/>
  <c r="G22" i="3"/>
  <c r="M30" i="3"/>
  <c r="G30" i="3"/>
  <c r="P30" i="3"/>
  <c r="J30" i="3"/>
  <c r="S30" i="3"/>
  <c r="V30" i="3"/>
  <c r="G32" i="3"/>
  <c r="M32" i="3"/>
  <c r="P32" i="3"/>
  <c r="D32" i="3"/>
  <c r="J32" i="3"/>
  <c r="S32" i="3"/>
  <c r="V32" i="3"/>
  <c r="C14" i="3" l="1"/>
  <c r="Y14" i="3" s="1"/>
  <c r="B14" i="3"/>
  <c r="G14" i="3" l="1"/>
  <c r="D14" i="3"/>
  <c r="J14" i="3"/>
  <c r="M14" i="3"/>
  <c r="P14" i="3"/>
  <c r="S14" i="3"/>
  <c r="V14" i="3"/>
  <c r="C7" i="3" l="1"/>
  <c r="Y7" i="3" s="1"/>
  <c r="B7" i="3"/>
  <c r="B23" i="3"/>
  <c r="C23" i="3"/>
  <c r="M23" i="3" s="1"/>
  <c r="C24" i="3"/>
  <c r="Y24" i="3" s="1"/>
  <c r="B24" i="3"/>
  <c r="D7" i="3" l="1"/>
  <c r="G7" i="3"/>
  <c r="M7" i="3"/>
  <c r="P7" i="3"/>
  <c r="J7" i="3"/>
  <c r="S7" i="3"/>
  <c r="V7" i="3"/>
  <c r="V23" i="3"/>
  <c r="S23" i="3"/>
  <c r="G23" i="3"/>
  <c r="D23" i="3"/>
  <c r="J23" i="3"/>
  <c r="Y23" i="3"/>
  <c r="P23" i="3"/>
  <c r="G24" i="3"/>
  <c r="M24" i="3"/>
  <c r="D24" i="3"/>
  <c r="P24" i="3"/>
  <c r="J24" i="3"/>
  <c r="S24" i="3"/>
  <c r="V24" i="3"/>
  <c r="Y25" i="3" l="1"/>
  <c r="B25" i="3"/>
  <c r="M25" i="3" l="1"/>
  <c r="S25" i="3"/>
  <c r="D25" i="3"/>
  <c r="G25" i="3"/>
  <c r="J25" i="3"/>
  <c r="P25" i="3"/>
  <c r="V25" i="3"/>
  <c r="B13" i="3" l="1"/>
  <c r="C13" i="3"/>
  <c r="D13" i="3" s="1"/>
  <c r="V13" i="3" l="1"/>
  <c r="Y2" i="3"/>
  <c r="B2" i="3"/>
  <c r="C28" i="3"/>
  <c r="Y28" i="3" s="1"/>
  <c r="B28" i="3"/>
  <c r="S13" i="3" l="1"/>
  <c r="M13" i="3"/>
  <c r="Y13" i="3"/>
  <c r="G13" i="3"/>
  <c r="J13" i="3"/>
  <c r="P13" i="3"/>
  <c r="P2" i="3"/>
  <c r="D2" i="3"/>
  <c r="G2" i="3"/>
  <c r="J2" i="3"/>
  <c r="M2" i="3"/>
  <c r="S2" i="3"/>
  <c r="V2" i="3"/>
  <c r="D28" i="3"/>
  <c r="J28" i="3"/>
  <c r="P28" i="3"/>
  <c r="G28" i="3"/>
  <c r="M28" i="3"/>
  <c r="S28" i="3"/>
  <c r="V28" i="3"/>
  <c r="C31" i="3"/>
  <c r="Y31" i="3" s="1"/>
  <c r="B31" i="3"/>
  <c r="C11" i="3"/>
  <c r="Y11" i="3" s="1"/>
  <c r="B11" i="3"/>
  <c r="J31" i="3" l="1"/>
  <c r="G31" i="3"/>
  <c r="M31" i="3"/>
  <c r="P31" i="3"/>
  <c r="S31" i="3"/>
  <c r="V31" i="3"/>
  <c r="M11" i="3"/>
  <c r="D11" i="3"/>
  <c r="J11" i="3"/>
  <c r="P11" i="3"/>
  <c r="G11" i="3"/>
  <c r="S11" i="3"/>
  <c r="V11" i="3"/>
  <c r="C8" i="3" l="1"/>
  <c r="B8" i="3"/>
  <c r="Y8" i="3" l="1"/>
  <c r="M8" i="3"/>
  <c r="G8" i="3"/>
  <c r="P8" i="3"/>
  <c r="D8" i="3"/>
  <c r="J8" i="3"/>
  <c r="S8" i="3"/>
  <c r="V8" i="3"/>
  <c r="C35" i="3" l="1"/>
  <c r="B35" i="3"/>
  <c r="C34" i="3"/>
  <c r="Y34" i="3" s="1"/>
  <c r="B34" i="3"/>
  <c r="Y35" i="3" l="1"/>
  <c r="J35" i="3"/>
  <c r="D35" i="3"/>
  <c r="G35" i="3"/>
  <c r="M35" i="3"/>
  <c r="P35" i="3"/>
  <c r="S35" i="3"/>
  <c r="V35" i="3"/>
  <c r="D34" i="3"/>
  <c r="G34" i="3"/>
  <c r="J34" i="3"/>
  <c r="M34" i="3"/>
  <c r="P34" i="3"/>
  <c r="S34" i="3"/>
  <c r="V34" i="3"/>
  <c r="C15" i="3" l="1"/>
  <c r="Y15" i="3" s="1"/>
  <c r="B15" i="3"/>
  <c r="D15" i="3" l="1"/>
  <c r="G15" i="3"/>
  <c r="J15" i="3"/>
  <c r="M15" i="3"/>
  <c r="P15" i="3"/>
  <c r="S15" i="3"/>
  <c r="V15" i="3"/>
  <c r="C5" i="3" l="1"/>
  <c r="Y5" i="3" s="1"/>
  <c r="B5" i="3"/>
  <c r="V5" i="3" l="1"/>
  <c r="D5" i="3"/>
  <c r="G5" i="3"/>
  <c r="M5" i="3"/>
  <c r="P5" i="3"/>
  <c r="S5" i="3"/>
  <c r="J5" i="3"/>
  <c r="Y26" i="3" l="1"/>
  <c r="B26" i="3"/>
  <c r="C17" i="3"/>
  <c r="Y17" i="3" s="1"/>
  <c r="B17" i="3"/>
  <c r="C19" i="3"/>
  <c r="Y19" i="3" s="1"/>
  <c r="B19" i="3"/>
  <c r="D26" i="3" l="1"/>
  <c r="G26" i="3"/>
  <c r="J26" i="3"/>
  <c r="M26" i="3"/>
  <c r="P26" i="3"/>
  <c r="S26" i="3"/>
  <c r="V26" i="3"/>
  <c r="D17" i="3"/>
  <c r="G17" i="3"/>
  <c r="J17" i="3"/>
  <c r="M17" i="3"/>
  <c r="P17" i="3"/>
  <c r="S17" i="3"/>
  <c r="V17" i="3"/>
  <c r="D19" i="3"/>
  <c r="G19" i="3"/>
  <c r="J19" i="3"/>
  <c r="M19" i="3"/>
  <c r="P19" i="3"/>
  <c r="S19" i="3"/>
  <c r="V19" i="3"/>
  <c r="Y9" i="3" l="1"/>
  <c r="B9" i="3"/>
  <c r="C10" i="3"/>
  <c r="B10" i="3"/>
  <c r="C3" i="3"/>
  <c r="Y3" i="3" s="1"/>
  <c r="B3" i="3"/>
  <c r="Y10" i="3" l="1"/>
  <c r="D9" i="3"/>
  <c r="G9" i="3"/>
  <c r="J9" i="3"/>
  <c r="M9" i="3"/>
  <c r="P9" i="3"/>
  <c r="S9" i="3"/>
  <c r="V9" i="3"/>
  <c r="D10" i="3"/>
  <c r="G10" i="3"/>
  <c r="J10" i="3"/>
  <c r="M10" i="3"/>
  <c r="P10" i="3"/>
  <c r="S10" i="3"/>
  <c r="V10" i="3"/>
  <c r="D3" i="3"/>
  <c r="G3" i="3"/>
  <c r="J3" i="3"/>
  <c r="M3" i="3"/>
  <c r="P3" i="3"/>
  <c r="S3" i="3"/>
  <c r="V3" i="3"/>
  <c r="Y4" i="3" l="1"/>
  <c r="B4" i="3"/>
  <c r="D4" i="3" l="1"/>
  <c r="J4" i="3"/>
  <c r="G4" i="3"/>
  <c r="M4" i="3"/>
  <c r="P4" i="3"/>
  <c r="S4" i="3"/>
  <c r="V4" i="3"/>
  <c r="Y21" i="3" l="1"/>
  <c r="B21" i="3"/>
  <c r="D21" i="3" l="1"/>
  <c r="G21" i="3"/>
  <c r="J21" i="3"/>
  <c r="M21" i="3"/>
  <c r="P21" i="3"/>
  <c r="S21" i="3"/>
  <c r="V21" i="3"/>
  <c r="Y6" i="3" l="1"/>
  <c r="V12" i="3"/>
  <c r="B12" i="3"/>
  <c r="P12" i="3" l="1"/>
  <c r="Y12" i="3"/>
  <c r="D12" i="3"/>
  <c r="G12" i="3"/>
  <c r="J12" i="3"/>
  <c r="M12" i="3"/>
  <c r="S12" i="3"/>
  <c r="C18" i="3"/>
  <c r="Y18" i="3" s="1"/>
  <c r="B18" i="3"/>
  <c r="B27" i="3"/>
  <c r="B6" i="3"/>
  <c r="Y27" i="3" l="1"/>
  <c r="D18" i="3"/>
  <c r="P27" i="3"/>
  <c r="G18" i="3"/>
  <c r="V18" i="3"/>
  <c r="J18" i="3"/>
  <c r="S18" i="3"/>
  <c r="M18" i="3"/>
  <c r="M27" i="3"/>
  <c r="M6" i="3"/>
  <c r="V27" i="3"/>
  <c r="V6" i="3"/>
  <c r="G27" i="3"/>
  <c r="S27" i="3"/>
  <c r="P6" i="3"/>
  <c r="J6" i="3"/>
  <c r="G6" i="3"/>
  <c r="P18" i="3"/>
  <c r="D27" i="3"/>
  <c r="D6" i="3"/>
</calcChain>
</file>

<file path=xl/sharedStrings.xml><?xml version="1.0" encoding="utf-8"?>
<sst xmlns="http://schemas.openxmlformats.org/spreadsheetml/2006/main" count="545" uniqueCount="142">
  <si>
    <t>管理番号</t>
  </si>
  <si>
    <t>氏名</t>
  </si>
  <si>
    <t>契約日</t>
  </si>
  <si>
    <t>備考</t>
  </si>
  <si>
    <t>ライン名</t>
    <rPh sb="3" eb="4">
      <t>メイ</t>
    </rPh>
    <phoneticPr fontId="3"/>
  </si>
  <si>
    <t>支払日</t>
    <rPh sb="0" eb="3">
      <t>シハライビ</t>
    </rPh>
    <phoneticPr fontId="3"/>
  </si>
  <si>
    <t>支払月1</t>
    <rPh sb="0" eb="2">
      <t>シハラ</t>
    </rPh>
    <rPh sb="2" eb="3">
      <t>ツキ</t>
    </rPh>
    <phoneticPr fontId="1"/>
  </si>
  <si>
    <t>支払月2</t>
    <rPh sb="0" eb="2">
      <t>シハラ</t>
    </rPh>
    <rPh sb="2" eb="3">
      <t>ツキ</t>
    </rPh>
    <phoneticPr fontId="1"/>
  </si>
  <si>
    <t>支払月3</t>
    <rPh sb="0" eb="2">
      <t>シハラ</t>
    </rPh>
    <rPh sb="2" eb="3">
      <t>ツキ</t>
    </rPh>
    <phoneticPr fontId="1"/>
  </si>
  <si>
    <t>支払月4</t>
    <rPh sb="0" eb="2">
      <t>シハラ</t>
    </rPh>
    <rPh sb="2" eb="3">
      <t>ツキ</t>
    </rPh>
    <phoneticPr fontId="1"/>
  </si>
  <si>
    <t>支払月5</t>
    <rPh sb="0" eb="2">
      <t>シハラ</t>
    </rPh>
    <rPh sb="2" eb="3">
      <t>ツキ</t>
    </rPh>
    <phoneticPr fontId="1"/>
  </si>
  <si>
    <t>支払月6</t>
    <rPh sb="0" eb="2">
      <t>シハラ</t>
    </rPh>
    <rPh sb="2" eb="3">
      <t>ツキ</t>
    </rPh>
    <phoneticPr fontId="1"/>
  </si>
  <si>
    <t>支払確認1</t>
    <rPh sb="0" eb="2">
      <t>シハライ</t>
    </rPh>
    <rPh sb="2" eb="4">
      <t>カクニン</t>
    </rPh>
    <phoneticPr fontId="1"/>
  </si>
  <si>
    <t>支払確認2</t>
    <rPh sb="0" eb="2">
      <t>シハライ</t>
    </rPh>
    <rPh sb="2" eb="4">
      <t>カクニン</t>
    </rPh>
    <phoneticPr fontId="1"/>
  </si>
  <si>
    <t>支払確認3</t>
    <rPh sb="0" eb="2">
      <t>シハライ</t>
    </rPh>
    <rPh sb="2" eb="4">
      <t>カクニン</t>
    </rPh>
    <phoneticPr fontId="1"/>
  </si>
  <si>
    <t>支払確認4</t>
    <rPh sb="0" eb="2">
      <t>シハライ</t>
    </rPh>
    <rPh sb="2" eb="4">
      <t>カクニン</t>
    </rPh>
    <phoneticPr fontId="1"/>
  </si>
  <si>
    <t>支払確認5</t>
    <rPh sb="0" eb="2">
      <t>シハライ</t>
    </rPh>
    <rPh sb="2" eb="4">
      <t>カクニン</t>
    </rPh>
    <phoneticPr fontId="1"/>
  </si>
  <si>
    <t>支払確認6</t>
    <rPh sb="0" eb="2">
      <t>シハライ</t>
    </rPh>
    <rPh sb="2" eb="4">
      <t>カクニン</t>
    </rPh>
    <phoneticPr fontId="1"/>
  </si>
  <si>
    <t>決済日</t>
    <rPh sb="0" eb="3">
      <t>ケッサイビ</t>
    </rPh>
    <phoneticPr fontId="1"/>
  </si>
  <si>
    <t>書き留め</t>
    <rPh sb="0" eb="1">
      <t>カ</t>
    </rPh>
    <rPh sb="2" eb="3">
      <t>ド</t>
    </rPh>
    <phoneticPr fontId="3"/>
  </si>
  <si>
    <t>契約書承認</t>
    <rPh sb="0" eb="3">
      <t>ケイヤクショ</t>
    </rPh>
    <rPh sb="3" eb="5">
      <t>ショウニン</t>
    </rPh>
    <phoneticPr fontId="1"/>
  </si>
  <si>
    <t>銀行振込</t>
    <rPh sb="0" eb="4">
      <t>ギンコウフリコミ</t>
    </rPh>
    <phoneticPr fontId="1"/>
  </si>
  <si>
    <t>初期費用支払い</t>
    <phoneticPr fontId="1"/>
  </si>
  <si>
    <t>○</t>
  </si>
  <si>
    <t>×</t>
  </si>
  <si>
    <t>管理番号</t>
    <phoneticPr fontId="1"/>
  </si>
  <si>
    <t>ミナミ　ワカハ</t>
    <phoneticPr fontId="1"/>
  </si>
  <si>
    <t xml:space="preserve">南 </t>
    <phoneticPr fontId="1"/>
  </si>
  <si>
    <t>毎月バック</t>
    <rPh sb="0" eb="2">
      <t>マイツキ</t>
    </rPh>
    <phoneticPr fontId="1"/>
  </si>
  <si>
    <t>紹介者</t>
    <phoneticPr fontId="1"/>
  </si>
  <si>
    <t>t4</t>
  </si>
  <si>
    <t>t5</t>
  </si>
  <si>
    <t>t6</t>
  </si>
  <si>
    <t xml:space="preserve">聖羅 </t>
    <phoneticPr fontId="1"/>
  </si>
  <si>
    <t>フジワラ　ショウコ</t>
    <phoneticPr fontId="1"/>
  </si>
  <si>
    <t>たいらさんへ1</t>
    <phoneticPr fontId="1"/>
  </si>
  <si>
    <t>OK</t>
    <phoneticPr fontId="1"/>
  </si>
  <si>
    <t>のぼるさん</t>
    <phoneticPr fontId="1"/>
  </si>
  <si>
    <t>t14</t>
    <phoneticPr fontId="1"/>
  </si>
  <si>
    <t>クサバ　ウララ</t>
    <phoneticPr fontId="1"/>
  </si>
  <si>
    <r>
      <rPr>
        <sz val="11"/>
        <color rgb="FF000000"/>
        <rFont val="Cambria Math"/>
        <family val="3"/>
      </rPr>
      <t>𝐮𝐫𝐚𝐫𝐚</t>
    </r>
    <r>
      <rPr>
        <sz val="11"/>
        <color rgb="FF000000"/>
        <rFont val="Segoe UI Emoji"/>
        <family val="3"/>
      </rPr>
      <t>🦖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</si>
  <si>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t16</t>
    <phoneticPr fontId="1"/>
  </si>
  <si>
    <r>
      <t>ミ</t>
    </r>
    <r>
      <rPr>
        <sz val="11"/>
        <color rgb="FF000000"/>
        <rFont val="Segoe UI Symbol"/>
        <family val="3"/>
      </rPr>
      <t>🐚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</si>
  <si>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t17</t>
    <phoneticPr fontId="1"/>
  </si>
  <si>
    <t>ウノウラ　サトコ</t>
    <phoneticPr fontId="1"/>
  </si>
  <si>
    <t>まやさん</t>
    <phoneticPr fontId="1"/>
  </si>
  <si>
    <t>支払月</t>
    <rPh sb="0" eb="2">
      <t>シハラ</t>
    </rPh>
    <rPh sb="2" eb="3">
      <t>ツキ</t>
    </rPh>
    <phoneticPr fontId="1"/>
  </si>
  <si>
    <t>支払確認</t>
    <rPh sb="0" eb="2">
      <t>シハライ</t>
    </rPh>
    <rPh sb="2" eb="4">
      <t>カクニン</t>
    </rPh>
    <phoneticPr fontId="1"/>
  </si>
  <si>
    <t>たいらさんへ</t>
    <phoneticPr fontId="1"/>
  </si>
  <si>
    <t>たいらさんへ2</t>
  </si>
  <si>
    <t>たいらさんへ3</t>
  </si>
  <si>
    <t>たいらさんへ4</t>
  </si>
  <si>
    <t>たいらさんへ5</t>
  </si>
  <si>
    <t>たいらさんへ6</t>
  </si>
  <si>
    <t>t20</t>
    <phoneticPr fontId="1"/>
  </si>
  <si>
    <t>ホソイ　エリカ</t>
    <phoneticPr fontId="1"/>
  </si>
  <si>
    <t>七瀬さん</t>
    <rPh sb="0" eb="2">
      <t>ナナセ</t>
    </rPh>
    <phoneticPr fontId="1"/>
  </si>
  <si>
    <t>t22</t>
    <phoneticPr fontId="1"/>
  </si>
  <si>
    <t>しのはらさん</t>
    <phoneticPr fontId="1"/>
  </si>
  <si>
    <t>ミヤモト　サチエ</t>
    <phoneticPr fontId="1"/>
  </si>
  <si>
    <t xml:space="preserve">さちえ </t>
    <phoneticPr fontId="1"/>
  </si>
  <si>
    <t>t23</t>
    <phoneticPr fontId="1"/>
  </si>
  <si>
    <t>スズキ　アユ</t>
    <phoneticPr fontId="1"/>
  </si>
  <si>
    <t xml:space="preserve">彩友 </t>
    <phoneticPr fontId="1"/>
  </si>
  <si>
    <t>t24</t>
    <phoneticPr fontId="1"/>
  </si>
  <si>
    <t xml:space="preserve">沙綾 </t>
    <phoneticPr fontId="1"/>
  </si>
  <si>
    <t>t25</t>
    <phoneticPr fontId="1"/>
  </si>
  <si>
    <t xml:space="preserve">RukA </t>
    <phoneticPr fontId="1"/>
  </si>
  <si>
    <t>t27</t>
    <phoneticPr fontId="1"/>
  </si>
  <si>
    <r>
      <rPr>
        <sz val="11"/>
        <color rgb="FF000000"/>
        <rFont val="Segoe UI Symbol"/>
        <family val="2"/>
      </rPr>
      <t>☻</t>
    </r>
    <r>
      <rPr>
        <sz val="11"/>
        <color rgb="FF000000"/>
        <rFont val="Yu gothic"/>
        <family val="3"/>
        <charset val="128"/>
      </rPr>
      <t>Mai</t>
    </r>
    <r>
      <rPr>
        <sz val="11"/>
        <color rgb="FF000000"/>
        <rFont val="Segoe UI Symbol"/>
        <family val="2"/>
      </rPr>
      <t>☻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</si>
  <si>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t29</t>
    <phoneticPr fontId="1"/>
  </si>
  <si>
    <t xml:space="preserve">紗千乃 </t>
    <phoneticPr fontId="1"/>
  </si>
  <si>
    <t>t30</t>
    <phoneticPr fontId="1"/>
  </si>
  <si>
    <t>ナカシマ　アユミ</t>
    <phoneticPr fontId="1"/>
  </si>
  <si>
    <t xml:space="preserve">ayu </t>
    <phoneticPr fontId="1"/>
  </si>
  <si>
    <t>t31</t>
    <phoneticPr fontId="1"/>
  </si>
  <si>
    <t>ヤマカワ　リオ</t>
    <phoneticPr fontId="1"/>
  </si>
  <si>
    <t xml:space="preserve">りお </t>
    <phoneticPr fontId="1"/>
  </si>
  <si>
    <t>9/6に決済予定</t>
    <rPh sb="4" eb="8">
      <t>ケッサイヨテイ</t>
    </rPh>
    <phoneticPr fontId="1"/>
  </si>
  <si>
    <t>リマインド必要</t>
    <rPh sb="5" eb="7">
      <t>ヒツヨウ</t>
    </rPh>
    <phoneticPr fontId="1"/>
  </si>
  <si>
    <t>まとめて振込</t>
    <rPh sb="4" eb="6">
      <t>フリコミ</t>
    </rPh>
    <phoneticPr fontId="1"/>
  </si>
  <si>
    <t>square決裁</t>
    <rPh sb="6" eb="8">
      <t>ケッサイ</t>
    </rPh>
    <phoneticPr fontId="1"/>
  </si>
  <si>
    <t>t42</t>
    <phoneticPr fontId="1"/>
  </si>
  <si>
    <t xml:space="preserve">ムロツヨシ </t>
    <phoneticPr fontId="1"/>
  </si>
  <si>
    <t>t44</t>
    <phoneticPr fontId="1"/>
  </si>
  <si>
    <t>初期費用6分割</t>
    <rPh sb="0" eb="4">
      <t>ショキヒヨウ</t>
    </rPh>
    <rPh sb="5" eb="7">
      <t>ブンカツ</t>
    </rPh>
    <phoneticPr fontId="1"/>
  </si>
  <si>
    <r>
      <t>RiRi</t>
    </r>
    <r>
      <rPr>
        <sz val="11"/>
        <color rgb="FF000000"/>
        <rFont val="Segoe UI Emoji"/>
        <family val="2"/>
      </rPr>
      <t>💋</t>
    </r>
    <r>
      <rPr>
        <sz val="11"/>
        <color rgb="FF000000"/>
        <rFont val="Yu gothic"/>
        <family val="3"/>
        <charset val="128"/>
      </rPr>
      <t xml:space="preserve">. </t>
    </r>
    <phoneticPr fontId="1"/>
  </si>
  <si>
    <t>11月から支払い開始</t>
    <rPh sb="2" eb="3">
      <t>ガツ</t>
    </rPh>
    <rPh sb="5" eb="7">
      <t>シハラ</t>
    </rPh>
    <rPh sb="8" eb="10">
      <t>カイシ</t>
    </rPh>
    <phoneticPr fontId="1"/>
  </si>
  <si>
    <t>𝓢𝓪𝓽𝓸𝓴❤</t>
  </si>
  <si>
    <t>初期費用2分割</t>
    <rPh sb="0" eb="4">
      <t>ショキヒヨウ</t>
    </rPh>
    <rPh sb="5" eb="7">
      <t>ブンカツ</t>
    </rPh>
    <phoneticPr fontId="1"/>
  </si>
  <si>
    <t>t50</t>
    <phoneticPr fontId="1"/>
  </si>
  <si>
    <t>アベ　シオリ</t>
  </si>
  <si>
    <t xml:space="preserve">レイン </t>
    <phoneticPr fontId="1"/>
  </si>
  <si>
    <t>t51</t>
    <phoneticPr fontId="1"/>
  </si>
  <si>
    <t>ミヤカワ　ナツキ</t>
    <phoneticPr fontId="1"/>
  </si>
  <si>
    <t xml:space="preserve">宮川菜月 </t>
    <phoneticPr fontId="1"/>
  </si>
  <si>
    <t>t52</t>
    <phoneticPr fontId="1"/>
  </si>
  <si>
    <t>アダチ　マリ</t>
  </si>
  <si>
    <t xml:space="preserve">｡o(♡) </t>
    <phoneticPr fontId="1"/>
  </si>
  <si>
    <t>t53</t>
    <phoneticPr fontId="1"/>
  </si>
  <si>
    <t>オオシマ　カホ</t>
    <phoneticPr fontId="1"/>
  </si>
  <si>
    <r>
      <rPr>
        <sz val="11"/>
        <color rgb="FF000000"/>
        <rFont val="Segoe UI Emoji"/>
        <family val="2"/>
      </rPr>
      <t>👀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</si>
  <si>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t54</t>
    <phoneticPr fontId="1"/>
  </si>
  <si>
    <t>t55</t>
    <phoneticPr fontId="1"/>
  </si>
  <si>
    <t>シバヤマ　ミキ</t>
    <phoneticPr fontId="1"/>
  </si>
  <si>
    <t xml:space="preserve">美貴（みきてぃ） </t>
    <phoneticPr fontId="1"/>
  </si>
  <si>
    <t>t56</t>
    <phoneticPr fontId="1"/>
  </si>
  <si>
    <t xml:space="preserve">uka </t>
    <phoneticPr fontId="1"/>
  </si>
  <si>
    <t>奥寺さん</t>
    <rPh sb="0" eb="2">
      <t>オクデラ</t>
    </rPh>
    <phoneticPr fontId="1"/>
  </si>
  <si>
    <t>t57</t>
    <phoneticPr fontId="1"/>
  </si>
  <si>
    <t>オオミヤ　リナ</t>
    <phoneticPr fontId="1"/>
  </si>
  <si>
    <t xml:space="preserve">梨奈 </t>
    <phoneticPr fontId="1"/>
  </si>
  <si>
    <t>t58</t>
    <phoneticPr fontId="1"/>
  </si>
  <si>
    <t>ハマグチ　マユミ</t>
    <phoneticPr fontId="1"/>
  </si>
  <si>
    <t xml:space="preserve">まゆみ </t>
    <phoneticPr fontId="1"/>
  </si>
  <si>
    <t>違反差h</t>
    <rPh sb="0" eb="3">
      <t>イハンサ</t>
    </rPh>
    <phoneticPr fontId="1"/>
  </si>
  <si>
    <t>t59</t>
    <phoneticPr fontId="1"/>
  </si>
  <si>
    <t>アンドウ　カズハ</t>
    <phoneticPr fontId="1"/>
  </si>
  <si>
    <t xml:space="preserve">安藤一葉 </t>
    <phoneticPr fontId="1"/>
  </si>
  <si>
    <t>t61</t>
    <phoneticPr fontId="1"/>
  </si>
  <si>
    <t>タカモリ　ハヅキ</t>
  </si>
  <si>
    <r>
      <rPr>
        <sz val="11"/>
        <color rgb="FF000000"/>
        <rFont val="Segoe UI Symbol"/>
        <family val="1"/>
      </rPr>
      <t>❥❥</t>
    </r>
    <r>
      <rPr>
        <sz val="11"/>
        <color rgb="FF000000"/>
        <rFont val="Segoe UI Emoji"/>
        <family val="1"/>
      </rPr>
      <t>☺︎</t>
    </r>
    <r>
      <rPr>
        <sz val="11"/>
        <color rgb="FF000000"/>
        <rFont val="Segoe UI Symbol"/>
        <family val="1"/>
      </rPr>
      <t>❥❥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</si>
  <si>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まい</t>
    <phoneticPr fontId="1"/>
  </si>
  <si>
    <t>t63</t>
    <phoneticPr fontId="1"/>
  </si>
  <si>
    <t>サイトウ　セイナ</t>
    <phoneticPr fontId="1"/>
  </si>
  <si>
    <t xml:space="preserve">seina 。。。 </t>
    <phoneticPr fontId="1"/>
  </si>
  <si>
    <t>t64</t>
    <phoneticPr fontId="1"/>
  </si>
  <si>
    <t>ミゾブチ　アエリ</t>
    <phoneticPr fontId="1"/>
  </si>
  <si>
    <t>山神さん</t>
    <rPh sb="0" eb="2">
      <t>ヤマガミ</t>
    </rPh>
    <phoneticPr fontId="1"/>
  </si>
  <si>
    <t xml:space="preserve">ae. </t>
    <phoneticPr fontId="1"/>
  </si>
  <si>
    <t>t65</t>
    <phoneticPr fontId="1"/>
  </si>
  <si>
    <t>ヒロイ　ミツコ</t>
  </si>
  <si>
    <t>初期費用分割　2ヶ月</t>
    <rPh sb="0" eb="4">
      <t>ショキヒヨウ</t>
    </rPh>
    <rPh sb="4" eb="6">
      <t>ブンカツ</t>
    </rPh>
    <rPh sb="9" eb="10">
      <t>ゲツ</t>
    </rPh>
    <phoneticPr fontId="1"/>
  </si>
  <si>
    <t xml:space="preserve">美都(みっちゃん) </t>
    <phoneticPr fontId="1"/>
  </si>
  <si>
    <t>t66</t>
    <phoneticPr fontId="1"/>
  </si>
  <si>
    <t>マツダナ　ルミ　</t>
    <phoneticPr fontId="1"/>
  </si>
  <si>
    <t>初期費用3分割</t>
    <rPh sb="0" eb="4">
      <t>ショキヒヨウ</t>
    </rPh>
    <rPh sb="5" eb="7">
      <t>ブンカツ</t>
    </rPh>
    <phoneticPr fontId="1"/>
  </si>
  <si>
    <t xml:space="preserve">narumi </t>
    <phoneticPr fontId="1"/>
  </si>
  <si>
    <t>銀行振込
4/20</t>
    <rPh sb="0" eb="4">
      <t>ギンコウフリコミ</t>
    </rPh>
    <phoneticPr fontId="1"/>
  </si>
  <si>
    <t xml:space="preserve">しょうこ♡ </t>
    <phoneticPr fontId="1"/>
  </si>
  <si>
    <t>銀行振込
2023/4/18で解約</t>
    <rPh sb="0" eb="4">
      <t>ギンコウフリコミ</t>
    </rPh>
    <rPh sb="15" eb="17">
      <t>カイヤク</t>
    </rPh>
    <phoneticPr fontId="1"/>
  </si>
  <si>
    <t xml:space="preserve">はづき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</si>
</sst>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"/>
    <numFmt numFmtId="177" formatCode="yyyy/mm/dd"/>
  </numFmts>
  <fonts count="15">
    <font>
      <sz val="11"/>
      <color rgb="FF000000"/>
      <name val="Yu gothic"/>
    </font>
    <font>
      <sz val="6"/>
      <name val="ＭＳ Ｐゴシック"/>
      <family val="3"/>
      <charset val="128"/>
    </font>
    <font>
      <sz val="11"/>
      <color rgb="FF000000"/>
      <name val="Yu gothic"/>
      <family val="3"/>
      <charset val="128"/>
    </font>
    <font>
      <sz val="6"/>
      <name val="Calibri"/>
      <family val="2"/>
      <charset val="128"/>
      <scheme val="minor"/>
    </font>
    <font>
      <sz val="11"/>
      <name val="Yu gothic"/>
      <family val="3"/>
      <charset val="128"/>
    </font>
    <font>
      <sz val="11"/>
      <color rgb="FF000000"/>
      <name val="Segoe UI Symbol"/>
      <family val="3"/>
    </font>
    <font>
      <sz val="11"/>
      <color rgb="FF000000"/>
      <name val="Cambria Math"/>
      <family val="3"/>
    </font>
    <font>
      <sz val="11"/>
      <color rgb="FF000000"/>
      <name val="Segoe UI Emoji"/>
      <family val="3"/>
    </font>
    <font>
      <sz val="11"/>
      <color rgb="FF000000"/>
      <name val="Segoe UI Symbol"/>
      <family val="2"/>
    </font>
    <font>
      <sz val="11"/>
      <color rgb="FF000000"/>
      <name val="Yu gothic"/>
      <family val="2"/>
      <charset val="128"/>
    </font>
    <font>
      <sz val="11"/>
      <color rgb="FF000000"/>
      <name val="Segoe UI Emoji"/>
      <family val="2"/>
    </font>
    <font>
      <sz val="11"/>
      <color rgb="FF000000"/>
      <name val="Yu gothic"/>
      <family val="3"/>
      <charset val="129"/>
    </font>
    <font>
      <sz val="11"/>
      <color rgb="FF000000"/>
      <name val="Segoe UI Symbol"/>
      <family val="1"/>
    </font>
    <font>
      <sz val="11"/>
      <color rgb="FF000000"/>
      <name val="Segoe UI Emoji"/>
      <family val="1"/>
    </font>
    <font>
      <sz val="11"/>
      <color rgb="FF000000"/>
      <name val="Yu gothic"/>
      <family val="1"/>
      <charset val="128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/>
    <xf numFmtId="14" fontId="0" fillId="0" borderId="3" xfId="0" applyNumberFormat="1" applyBorder="1"/>
    <xf numFmtId="176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0" fillId="0" borderId="8" xfId="0" applyBorder="1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77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176" fontId="2" fillId="0" borderId="3" xfId="0" applyNumberFormat="1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5" borderId="3" xfId="0" applyFill="1" applyBorder="1"/>
    <xf numFmtId="0" fontId="2" fillId="6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 vertical="center"/>
    </xf>
    <xf numFmtId="177" fontId="4" fillId="6" borderId="3" xfId="0" applyNumberFormat="1" applyFont="1" applyFill="1" applyBorder="1" applyAlignment="1">
      <alignment horizontal="center" vertical="center"/>
    </xf>
    <xf numFmtId="0" fontId="0" fillId="3" borderId="3" xfId="0" applyFill="1" applyBorder="1"/>
    <xf numFmtId="14" fontId="0" fillId="3" borderId="3" xfId="0" applyNumberFormat="1" applyFill="1" applyBorder="1"/>
    <xf numFmtId="0" fontId="0" fillId="3" borderId="3" xfId="0" applyFill="1" applyBorder="1" applyAlignment="1">
      <alignment horizontal="center"/>
    </xf>
    <xf numFmtId="176" fontId="0" fillId="3" borderId="3" xfId="0" applyNumberFormat="1" applyFill="1" applyBorder="1" applyAlignment="1">
      <alignment horizontal="center"/>
    </xf>
    <xf numFmtId="176" fontId="2" fillId="3" borderId="3" xfId="0" applyNumberFormat="1" applyFont="1" applyFill="1" applyBorder="1" applyAlignment="1">
      <alignment horizontal="center"/>
    </xf>
    <xf numFmtId="0" fontId="0" fillId="3" borderId="0" xfId="0" applyFill="1"/>
    <xf numFmtId="0" fontId="2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4" borderId="3" xfId="0" applyFill="1" applyBorder="1"/>
    <xf numFmtId="14" fontId="0" fillId="4" borderId="3" xfId="0" applyNumberFormat="1" applyFill="1" applyBorder="1"/>
    <xf numFmtId="0" fontId="0" fillId="4" borderId="3" xfId="0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76" fontId="0" fillId="4" borderId="3" xfId="0" applyNumberFormat="1" applyFill="1" applyBorder="1" applyAlignment="1">
      <alignment horizontal="center"/>
    </xf>
    <xf numFmtId="176" fontId="2" fillId="4" borderId="3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/>
    </xf>
    <xf numFmtId="0" fontId="0" fillId="6" borderId="3" xfId="0" applyFill="1" applyBorder="1"/>
    <xf numFmtId="14" fontId="0" fillId="6" borderId="3" xfId="0" applyNumberFormat="1" applyFill="1" applyBorder="1"/>
    <xf numFmtId="0" fontId="0" fillId="6" borderId="3" xfId="0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176" fontId="0" fillId="6" borderId="3" xfId="0" applyNumberFormat="1" applyFill="1" applyBorder="1" applyAlignment="1">
      <alignment horizontal="center"/>
    </xf>
    <xf numFmtId="176" fontId="2" fillId="6" borderId="3" xfId="0" applyNumberFormat="1" applyFont="1" applyFill="1" applyBorder="1" applyAlignment="1">
      <alignment horizontal="center"/>
    </xf>
    <xf numFmtId="0" fontId="0" fillId="6" borderId="0" xfId="0" applyFill="1"/>
    <xf numFmtId="0" fontId="11" fillId="6" borderId="3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0" fontId="14" fillId="3" borderId="3" xfId="0" applyFont="1" applyFill="1" applyBorder="1" applyAlignment="1">
      <alignment horizontal="center"/>
    </xf>
    <xf numFmtId="14" fontId="2" fillId="3" borderId="3" xfId="0" applyNumberFormat="1" applyFont="1" applyFill="1" applyBorder="1"/>
    <xf numFmtId="0" fontId="4" fillId="0" borderId="0" xfId="0" applyFont="1" applyAlignment="1">
      <alignment horizontal="left" vertical="center"/>
    </xf>
    <xf numFmtId="0" fontId="2" fillId="6" borderId="3" xfId="0" applyFont="1" applyFill="1" applyBorder="1" applyAlignment="1">
      <alignment horizontal="center" wrapText="1"/>
    </xf>
    <xf numFmtId="0" fontId="14" fillId="0" borderId="3" xfId="0" applyFont="1" applyBorder="1" applyAlignment="1">
      <alignment horizontal="center"/>
    </xf>
  </cellXfs>
  <cellStyles count="2">
    <cellStyle name="標準" xfId="0" builtinId="0"/>
    <cellStyle name="標準 2" xfId="1" xr:uid="{E76D6E57-E975-4F6E-B136-3A1DD047B03D}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76" formatCode="m&quot;月&quot;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family val="3"/>
        <charset val="128"/>
        <scheme val="none"/>
      </font>
      <numFmt numFmtId="176" formatCode="m&quot;月&quot;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family val="3"/>
        <charset val="128"/>
        <scheme val="none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FD53CA-D731-49F2-8DE0-D36A311613CF}" name="名前リスト" displayName="名前リスト" ref="A1:J23" totalsRowShown="0" headerRowDxfId="45" dataDxfId="43" headerRowBorderDxfId="44" tableBorderDxfId="42">
  <autoFilter ref="A1:J23" xr:uid="{824E64B5-AC6D-4B2D-B246-D8A228B31402}"/>
  <sortState xmlns:xlrd2="http://schemas.microsoft.com/office/spreadsheetml/2017/richdata2" ref="A2:J19">
    <sortCondition ref="D1:D19"/>
  </sortState>
  <tableColumns count="10">
    <tableColumn id="1" xr3:uid="{C59E891C-FC61-4460-9D9C-DA5458048A39}" name="管理番号" dataDxfId="41"/>
    <tableColumn id="2" xr3:uid="{C56F7BC1-8C6B-43D2-BD5D-5C4E177237E8}" name="氏名" dataDxfId="40"/>
    <tableColumn id="3" xr3:uid="{4A94D906-3617-4DFA-A39F-C600D2063238}" name="紹介者" dataDxfId="39"/>
    <tableColumn id="4" xr3:uid="{D375840C-81D8-4227-B3BC-52DD084FC168}" name="契約日" dataDxfId="38"/>
    <tableColumn id="5" xr3:uid="{6032D145-8CB8-44AB-BE6F-45C3206AF890}" name="契約書承認" dataDxfId="37"/>
    <tableColumn id="8" xr3:uid="{442B21FE-AB2D-40F1-9ECC-EDD04D477459}" name="square決裁" dataDxfId="36"/>
    <tableColumn id="11" xr3:uid="{186B07C6-60AA-4025-B4B3-286846B1199C}" name="初期費用支払い" dataDxfId="35"/>
    <tableColumn id="9" xr3:uid="{B8DC2F95-48E2-4F0A-B100-F38740426669}" name="銀行振込" dataDxfId="34"/>
    <tableColumn id="7" xr3:uid="{AD7220ED-8337-4E79-841B-32BBDACCF40A}" name="備考" dataDxfId="33"/>
    <tableColumn id="6" xr3:uid="{7316EBC3-22C3-4D64-8E0D-52AAB95240F6}" name="毎月バック" dataDxfId="3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02CE6B-D547-4392-8220-BBB6B0D25201}" name="リマインド表" displayName="リマインド表" ref="A1:AA35" totalsRowShown="0" headerRowDxfId="31" headerRowBorderDxfId="30" tableBorderDxfId="29" totalsRowBorderDxfId="28">
  <autoFilter ref="A1:AA35" xr:uid="{B4E540B4-727F-4993-8D7E-D00C4C96F5F7}">
    <filterColumn colId="1">
      <colorFilter dxfId="27"/>
    </filterColumn>
  </autoFilter>
  <sortState xmlns:xlrd2="http://schemas.microsoft.com/office/spreadsheetml/2017/richdata2" ref="A2:AA35">
    <sortCondition ref="D1:D35"/>
  </sortState>
  <tableColumns count="27">
    <tableColumn id="1" xr3:uid="{A530E669-FE56-4EEC-B4A6-3230BAE5DF45}" name="管理番号" dataDxfId="26"/>
    <tableColumn id="2" xr3:uid="{EE786227-BF3B-44C8-ADCD-E60B861333FD}" name="氏名" dataDxfId="25"/>
    <tableColumn id="3" xr3:uid="{904E9C75-EAE6-44B8-BDE8-D158BCDD6472}" name="決済日" dataDxfId="24">
      <calculatedColumnFormula>VLOOKUP(リマインド表[[#This Row],[管理番号]],名前リスト[[#Data],[管理番号]:[契約日]],4,FALSE)</calculatedColumnFormula>
    </tableColumn>
    <tableColumn id="4" xr3:uid="{8582AD16-707E-4E61-BCE0-C53D0D681510}" name="支払日" dataDxfId="23"/>
    <tableColumn id="5" xr3:uid="{52BDB00E-C469-48E8-BEAB-899B8BEFE834}" name="書き留め" dataDxfId="22"/>
    <tableColumn id="6" xr3:uid="{3768C3A7-422A-44C4-9CF7-B00B53DD67CE}" name="ライン名" dataDxfId="21"/>
    <tableColumn id="7" xr3:uid="{C2D68B79-A116-4717-9880-9E3FA0E8B669}" name="支払月" dataDxfId="20">
      <calculatedColumnFormula>IF($C2="","",DATE(YEAR($C2),MONTH($C2),DAY($C2)))</calculatedColumnFormula>
    </tableColumn>
    <tableColumn id="8" xr3:uid="{54E36C55-44A7-4C82-BBEC-C5A7689A1D26}" name="支払確認" dataDxfId="19"/>
    <tableColumn id="21" xr3:uid="{56CBEC49-82BB-4B2A-976C-A103B7831AF0}" name="たいらさんへ" dataDxfId="18"/>
    <tableColumn id="9" xr3:uid="{E1185923-FF2F-4BF7-A692-999AEBB84D33}" name="支払月1" dataDxfId="17">
      <calculatedColumnFormula>IF($C2="","",DATE(YEAR($C2),MONTH($C2)+1,DAY($C2)))</calculatedColumnFormula>
    </tableColumn>
    <tableColumn id="10" xr3:uid="{2157AC9F-CDAB-406F-BCAB-FC2071533166}" name="支払確認1" dataDxfId="16"/>
    <tableColumn id="22" xr3:uid="{0D698D56-993F-4810-8FC2-3DB47E2F7C17}" name="たいらさんへ1" dataDxfId="15"/>
    <tableColumn id="11" xr3:uid="{12ED0035-29F1-4730-8678-95A502954FE4}" name="支払月2" dataDxfId="14">
      <calculatedColumnFormula>IF($C2="","",DATE(YEAR($C2),MONTH($C2)+2,DAY($C2)))</calculatedColumnFormula>
    </tableColumn>
    <tableColumn id="12" xr3:uid="{E8391761-B714-44D0-AC68-6B3DB7661FCB}" name="支払確認2" dataDxfId="13"/>
    <tableColumn id="23" xr3:uid="{C7B9F3B3-9587-4A0A-903B-1724A60EE10E}" name="たいらさんへ2" dataDxfId="12"/>
    <tableColumn id="13" xr3:uid="{00B2F99D-6F6A-40A2-A41F-81EB9BB344B2}" name="支払月3" dataDxfId="11">
      <calculatedColumnFormula>IF($C2="","",DATE(YEAR($C2),MONTH($C2)+3,DAY($C2)))</calculatedColumnFormula>
    </tableColumn>
    <tableColumn id="14" xr3:uid="{9F38D9C6-FA6D-4E89-8530-0A215FF4B35B}" name="支払確認3" dataDxfId="10"/>
    <tableColumn id="24" xr3:uid="{5582C832-D5FC-48A0-8B33-FD9B5D4E10AC}" name="たいらさんへ3" dataDxfId="9"/>
    <tableColumn id="15" xr3:uid="{9F1437EB-8308-4F3B-ADCE-3A5568ACC574}" name="支払月4" dataDxfId="8">
      <calculatedColumnFormula>IF($C2="","",DATE(YEAR($C2),MONTH($C2)+4,DAY($C2)))</calculatedColumnFormula>
    </tableColumn>
    <tableColumn id="16" xr3:uid="{EBADC9AB-1F90-47A8-B017-669AD2F8EDC8}" name="支払確認4" dataDxfId="7"/>
    <tableColumn id="25" xr3:uid="{A89CC245-9020-46BC-86FA-C0BF5721710D}" name="たいらさんへ4" dataDxfId="6"/>
    <tableColumn id="17" xr3:uid="{2FE44937-C353-49BF-A959-AD9D31FF232F}" name="支払月5" dataDxfId="5">
      <calculatedColumnFormula>IF($C2="","",DATE(YEAR($C2),MONTH($C2)+5,DAY($C2)))</calculatedColumnFormula>
    </tableColumn>
    <tableColumn id="18" xr3:uid="{39718AD8-5749-43FA-8ACB-EDB7F259869E}" name="支払確認5" dataDxfId="4"/>
    <tableColumn id="26" xr3:uid="{E0240C31-511D-45CE-B8C9-DC8086B68DAD}" name="たいらさんへ5" dataDxfId="3"/>
    <tableColumn id="19" xr3:uid="{D30227BB-402E-437D-B61D-FF3F03F55D9E}" name="支払月6" dataDxfId="2">
      <calculatedColumnFormula>IF($C2="","",DATE(YEAR($C2),MONTH($C2)+6,DAY($C2)))</calculatedColumnFormula>
    </tableColumn>
    <tableColumn id="20" xr3:uid="{BD80D321-C49B-4FD0-9076-9961FC044452}" name="支払確認6" dataDxfId="1"/>
    <tableColumn id="27" xr3:uid="{238C7D0D-7BB1-4F00-9998-600739520071}" name="たいらさんへ6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86"/>
  <sheetViews>
    <sheetView view="pageBreakPreview" zoomScaleNormal="100" zoomScaleSheetLayoutView="100" workbookViewId="0">
      <pane ySplit="1" topLeftCell="A2" activePane="bottomLeft" state="frozen"/>
      <selection activeCell="G9" sqref="G9"/>
      <selection pane="bottomLeft" activeCell="I20" sqref="I20"/>
    </sheetView>
  </sheetViews>
  <sheetFormatPr defaultColWidth="14.375" defaultRowHeight="15" customHeight="1"/>
  <cols>
    <col min="1" max="1" width="10.125" customWidth="1"/>
    <col min="2" max="2" width="21.75" customWidth="1"/>
    <col min="3" max="3" width="21.375" bestFit="1" customWidth="1"/>
    <col min="4" max="4" width="12.625" customWidth="1"/>
    <col min="5" max="6" width="13.875" customWidth="1"/>
    <col min="7" max="7" width="17.25" customWidth="1"/>
    <col min="8" max="8" width="13.875" customWidth="1"/>
    <col min="9" max="9" width="39" customWidth="1"/>
    <col min="10" max="10" width="19.5" customWidth="1"/>
    <col min="11" max="22" width="12.375" customWidth="1"/>
  </cols>
  <sheetData>
    <row r="1" spans="1:22" ht="18" customHeight="1">
      <c r="A1" s="16" t="s">
        <v>25</v>
      </c>
      <c r="B1" s="17" t="s">
        <v>1</v>
      </c>
      <c r="C1" s="18" t="s">
        <v>29</v>
      </c>
      <c r="D1" s="17" t="s">
        <v>2</v>
      </c>
      <c r="E1" s="18" t="s">
        <v>20</v>
      </c>
      <c r="F1" s="18" t="s">
        <v>81</v>
      </c>
      <c r="G1" s="19" t="s">
        <v>22</v>
      </c>
      <c r="H1" s="19" t="s">
        <v>21</v>
      </c>
      <c r="I1" s="20" t="s">
        <v>3</v>
      </c>
      <c r="J1" s="12" t="s">
        <v>28</v>
      </c>
      <c r="K1" s="14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8" customHeight="1">
      <c r="A2" s="7" t="s">
        <v>30</v>
      </c>
      <c r="B2" s="7" t="s">
        <v>26</v>
      </c>
      <c r="C2" s="8"/>
      <c r="D2" s="9">
        <v>44291</v>
      </c>
      <c r="E2" s="8" t="s">
        <v>23</v>
      </c>
      <c r="F2" s="8" t="s">
        <v>23</v>
      </c>
      <c r="G2" s="8" t="s">
        <v>24</v>
      </c>
      <c r="H2" s="8" t="s">
        <v>24</v>
      </c>
      <c r="I2" s="10"/>
      <c r="J2" s="11"/>
    </row>
    <row r="3" spans="1:22" ht="18" customHeight="1">
      <c r="A3" s="7" t="s">
        <v>31</v>
      </c>
      <c r="B3" s="7" t="s">
        <v>34</v>
      </c>
      <c r="C3" s="11" t="s">
        <v>56</v>
      </c>
      <c r="D3" s="9">
        <v>44304</v>
      </c>
      <c r="E3" s="8" t="s">
        <v>23</v>
      </c>
      <c r="F3" s="8" t="s">
        <v>24</v>
      </c>
      <c r="G3" s="8" t="s">
        <v>23</v>
      </c>
      <c r="H3" s="15" t="s">
        <v>23</v>
      </c>
      <c r="I3" s="13"/>
      <c r="J3" s="11"/>
    </row>
    <row r="4" spans="1:22" ht="18" customHeight="1">
      <c r="A4" s="7" t="s">
        <v>38</v>
      </c>
      <c r="B4" s="11" t="s">
        <v>39</v>
      </c>
      <c r="C4" s="11"/>
      <c r="D4" s="27">
        <v>44369</v>
      </c>
      <c r="E4" s="11" t="s">
        <v>23</v>
      </c>
      <c r="F4" s="8" t="s">
        <v>24</v>
      </c>
      <c r="G4" s="7" t="s">
        <v>23</v>
      </c>
      <c r="H4" s="7" t="s">
        <v>23</v>
      </c>
      <c r="I4" s="28"/>
      <c r="J4" s="11"/>
    </row>
    <row r="5" spans="1:22" ht="18" customHeight="1">
      <c r="A5" s="11" t="s">
        <v>43</v>
      </c>
      <c r="B5" s="11" t="s">
        <v>44</v>
      </c>
      <c r="C5" s="11" t="s">
        <v>45</v>
      </c>
      <c r="D5" s="27">
        <v>44375</v>
      </c>
      <c r="E5" s="11" t="s">
        <v>23</v>
      </c>
      <c r="F5" s="7" t="s">
        <v>23</v>
      </c>
      <c r="G5" s="7"/>
      <c r="H5" s="7" t="s">
        <v>24</v>
      </c>
      <c r="I5" s="28" t="s">
        <v>87</v>
      </c>
      <c r="J5" s="11" t="s">
        <v>88</v>
      </c>
    </row>
    <row r="6" spans="1:22" ht="18" customHeight="1">
      <c r="A6" s="35" t="s">
        <v>54</v>
      </c>
      <c r="B6" s="35" t="s">
        <v>55</v>
      </c>
      <c r="C6" s="35" t="s">
        <v>37</v>
      </c>
      <c r="D6" s="36">
        <v>44378</v>
      </c>
      <c r="E6" s="11" t="s">
        <v>23</v>
      </c>
      <c r="F6" s="11" t="s">
        <v>23</v>
      </c>
      <c r="G6" s="11" t="s">
        <v>23</v>
      </c>
      <c r="H6" s="7" t="s">
        <v>24</v>
      </c>
      <c r="I6" s="65"/>
      <c r="J6" s="11"/>
    </row>
    <row r="7" spans="1:22" ht="18" customHeight="1">
      <c r="A7" s="11" t="s">
        <v>57</v>
      </c>
      <c r="B7" s="11" t="s">
        <v>59</v>
      </c>
      <c r="C7" s="11" t="s">
        <v>58</v>
      </c>
      <c r="D7" s="27">
        <v>44380</v>
      </c>
      <c r="E7" s="11" t="s">
        <v>23</v>
      </c>
      <c r="F7" s="11" t="s">
        <v>23</v>
      </c>
      <c r="G7" s="11" t="s">
        <v>23</v>
      </c>
      <c r="H7" s="7" t="s">
        <v>24</v>
      </c>
      <c r="I7" s="28"/>
      <c r="J7" s="11"/>
    </row>
    <row r="8" spans="1:22" ht="18" customHeight="1">
      <c r="A8" s="11" t="s">
        <v>61</v>
      </c>
      <c r="B8" s="11" t="s">
        <v>62</v>
      </c>
      <c r="C8" s="11" t="s">
        <v>37</v>
      </c>
      <c r="D8" s="27">
        <v>44381</v>
      </c>
      <c r="E8" s="11" t="s">
        <v>23</v>
      </c>
      <c r="F8" s="11" t="s">
        <v>23</v>
      </c>
      <c r="G8" s="11" t="s">
        <v>23</v>
      </c>
      <c r="H8" s="7" t="s">
        <v>24</v>
      </c>
      <c r="I8" s="28"/>
      <c r="J8" s="11"/>
    </row>
    <row r="9" spans="1:22" ht="18" customHeight="1">
      <c r="A9" s="11" t="s">
        <v>72</v>
      </c>
      <c r="B9" s="11" t="s">
        <v>73</v>
      </c>
      <c r="C9" s="11" t="s">
        <v>37</v>
      </c>
      <c r="D9" s="27">
        <v>44403</v>
      </c>
      <c r="E9" s="11" t="s">
        <v>23</v>
      </c>
      <c r="F9" s="11" t="s">
        <v>23</v>
      </c>
      <c r="G9" s="11" t="s">
        <v>23</v>
      </c>
      <c r="H9" s="7" t="s">
        <v>24</v>
      </c>
      <c r="I9" s="28"/>
      <c r="J9" s="11"/>
    </row>
    <row r="10" spans="1:22" ht="18" customHeight="1">
      <c r="A10" s="11" t="s">
        <v>75</v>
      </c>
      <c r="B10" s="11" t="s">
        <v>76</v>
      </c>
      <c r="C10" s="11" t="s">
        <v>37</v>
      </c>
      <c r="D10" s="27">
        <v>44422</v>
      </c>
      <c r="E10" s="11" t="s">
        <v>23</v>
      </c>
      <c r="F10" s="11"/>
      <c r="G10" s="11"/>
      <c r="H10" s="7"/>
      <c r="I10" s="28" t="s">
        <v>78</v>
      </c>
      <c r="J10" s="11"/>
    </row>
    <row r="11" spans="1:22" ht="18" customHeight="1">
      <c r="A11" s="35" t="s">
        <v>90</v>
      </c>
      <c r="B11" s="11" t="s">
        <v>91</v>
      </c>
      <c r="C11" s="11"/>
      <c r="D11" s="27">
        <v>44499</v>
      </c>
      <c r="E11" s="11" t="s">
        <v>23</v>
      </c>
      <c r="F11" s="7" t="s">
        <v>24</v>
      </c>
      <c r="G11" s="11" t="s">
        <v>23</v>
      </c>
      <c r="H11" s="11" t="s">
        <v>23</v>
      </c>
      <c r="I11" s="28" t="s">
        <v>85</v>
      </c>
      <c r="J11" s="11"/>
    </row>
    <row r="12" spans="1:22" ht="18" customHeight="1">
      <c r="A12" s="11" t="s">
        <v>93</v>
      </c>
      <c r="B12" s="11" t="s">
        <v>94</v>
      </c>
      <c r="C12" s="11"/>
      <c r="D12" s="27">
        <v>44500</v>
      </c>
      <c r="E12" s="11" t="s">
        <v>23</v>
      </c>
      <c r="F12" s="11" t="s">
        <v>23</v>
      </c>
      <c r="G12" s="11" t="s">
        <v>24</v>
      </c>
      <c r="H12" s="7" t="s">
        <v>24</v>
      </c>
      <c r="I12" s="28"/>
      <c r="J12" s="11"/>
    </row>
    <row r="13" spans="1:22" ht="18" customHeight="1">
      <c r="A13" s="35" t="s">
        <v>96</v>
      </c>
      <c r="B13" s="35" t="s">
        <v>97</v>
      </c>
      <c r="C13" s="11"/>
      <c r="D13" s="27">
        <v>44509</v>
      </c>
      <c r="E13" s="11" t="s">
        <v>23</v>
      </c>
      <c r="F13" s="7" t="s">
        <v>24</v>
      </c>
      <c r="G13" s="11" t="s">
        <v>23</v>
      </c>
      <c r="H13" s="11" t="s">
        <v>23</v>
      </c>
      <c r="I13" s="28" t="s">
        <v>89</v>
      </c>
      <c r="J13" s="11"/>
    </row>
    <row r="14" spans="1:22" ht="18" customHeight="1">
      <c r="A14" s="11" t="s">
        <v>99</v>
      </c>
      <c r="B14" s="11" t="s">
        <v>100</v>
      </c>
      <c r="C14" s="11"/>
      <c r="D14" s="27">
        <v>44510</v>
      </c>
      <c r="E14" s="11" t="s">
        <v>23</v>
      </c>
      <c r="F14" s="11" t="s">
        <v>24</v>
      </c>
      <c r="G14" s="11"/>
      <c r="H14" s="7" t="s">
        <v>23</v>
      </c>
      <c r="I14" s="28" t="s">
        <v>85</v>
      </c>
      <c r="J14" s="11"/>
    </row>
    <row r="15" spans="1:22" ht="18" customHeight="1">
      <c r="A15" s="11" t="s">
        <v>103</v>
      </c>
      <c r="B15" s="11" t="s">
        <v>104</v>
      </c>
      <c r="C15" s="11" t="s">
        <v>108</v>
      </c>
      <c r="D15" s="27">
        <v>44524</v>
      </c>
      <c r="E15" s="11" t="s">
        <v>23</v>
      </c>
      <c r="F15" s="11" t="s">
        <v>23</v>
      </c>
      <c r="G15" s="11"/>
      <c r="H15" s="7" t="s">
        <v>24</v>
      </c>
      <c r="I15" s="28" t="s">
        <v>85</v>
      </c>
      <c r="J15" s="11"/>
    </row>
    <row r="16" spans="1:22" ht="18" customHeight="1">
      <c r="A16" s="11" t="s">
        <v>109</v>
      </c>
      <c r="B16" s="11" t="s">
        <v>110</v>
      </c>
      <c r="C16" s="11" t="s">
        <v>37</v>
      </c>
      <c r="D16" s="27">
        <v>44533</v>
      </c>
      <c r="E16" s="11" t="s">
        <v>23</v>
      </c>
      <c r="F16" s="11" t="s">
        <v>23</v>
      </c>
      <c r="G16" s="11"/>
      <c r="H16" s="7" t="s">
        <v>24</v>
      </c>
      <c r="I16" s="28" t="s">
        <v>85</v>
      </c>
      <c r="J16" s="11"/>
    </row>
    <row r="17" spans="1:10" ht="18" customHeight="1">
      <c r="A17" s="11" t="s">
        <v>112</v>
      </c>
      <c r="B17" s="11" t="s">
        <v>113</v>
      </c>
      <c r="C17" s="11" t="s">
        <v>37</v>
      </c>
      <c r="D17" s="27">
        <v>44540</v>
      </c>
      <c r="E17" s="11" t="s">
        <v>23</v>
      </c>
      <c r="F17" s="11" t="s">
        <v>23</v>
      </c>
      <c r="G17" s="11" t="s">
        <v>23</v>
      </c>
      <c r="H17" s="7" t="s">
        <v>24</v>
      </c>
      <c r="I17" s="28" t="s">
        <v>85</v>
      </c>
      <c r="J17" s="11"/>
    </row>
    <row r="18" spans="1:10" ht="18" customHeight="1">
      <c r="A18" s="11" t="s">
        <v>116</v>
      </c>
      <c r="B18" s="11" t="s">
        <v>117</v>
      </c>
      <c r="C18" s="11" t="s">
        <v>56</v>
      </c>
      <c r="D18" s="27">
        <v>44543</v>
      </c>
      <c r="E18" s="11" t="s">
        <v>23</v>
      </c>
      <c r="F18" s="11"/>
      <c r="G18" s="11"/>
      <c r="H18" s="7"/>
      <c r="I18" s="28" t="s">
        <v>85</v>
      </c>
      <c r="J18" s="11"/>
    </row>
    <row r="19" spans="1:10" ht="18" customHeight="1">
      <c r="A19" s="11" t="s">
        <v>119</v>
      </c>
      <c r="B19" s="11" t="s">
        <v>120</v>
      </c>
      <c r="C19" s="11" t="s">
        <v>108</v>
      </c>
      <c r="D19" s="27">
        <v>44553</v>
      </c>
      <c r="E19" s="11" t="s">
        <v>23</v>
      </c>
      <c r="F19" s="11" t="s">
        <v>24</v>
      </c>
      <c r="G19" s="11"/>
      <c r="H19" s="11" t="s">
        <v>23</v>
      </c>
      <c r="I19" s="28" t="s">
        <v>85</v>
      </c>
      <c r="J19" s="11"/>
    </row>
    <row r="20" spans="1:10" ht="18" customHeight="1">
      <c r="A20" s="11" t="s">
        <v>123</v>
      </c>
      <c r="B20" s="11" t="s">
        <v>124</v>
      </c>
      <c r="C20" s="11"/>
      <c r="D20" s="27">
        <v>44612</v>
      </c>
      <c r="E20" s="11" t="s">
        <v>23</v>
      </c>
      <c r="F20" s="11" t="s">
        <v>23</v>
      </c>
      <c r="G20" s="11" t="s">
        <v>23</v>
      </c>
      <c r="H20" s="7" t="s">
        <v>24</v>
      </c>
      <c r="I20" s="28" t="s">
        <v>89</v>
      </c>
      <c r="J20" s="11"/>
    </row>
    <row r="21" spans="1:10" ht="18" customHeight="1">
      <c r="A21" s="11" t="s">
        <v>126</v>
      </c>
      <c r="B21" s="11" t="s">
        <v>127</v>
      </c>
      <c r="C21" s="11" t="s">
        <v>128</v>
      </c>
      <c r="D21" s="27">
        <v>44618</v>
      </c>
      <c r="E21" s="11" t="s">
        <v>23</v>
      </c>
      <c r="F21" s="11" t="s">
        <v>23</v>
      </c>
      <c r="G21" s="11" t="s">
        <v>23</v>
      </c>
      <c r="H21" s="7" t="s">
        <v>24</v>
      </c>
      <c r="I21" s="28"/>
      <c r="J21" s="11"/>
    </row>
    <row r="22" spans="1:10" ht="18" customHeight="1">
      <c r="A22" s="11" t="s">
        <v>130</v>
      </c>
      <c r="B22" s="11" t="s">
        <v>131</v>
      </c>
      <c r="C22" s="11" t="s">
        <v>37</v>
      </c>
      <c r="D22" s="27">
        <v>44632</v>
      </c>
      <c r="E22" s="11" t="s">
        <v>23</v>
      </c>
      <c r="F22" s="11" t="s">
        <v>23</v>
      </c>
      <c r="G22" s="11" t="s">
        <v>23</v>
      </c>
      <c r="H22" s="7" t="s">
        <v>24</v>
      </c>
      <c r="I22" s="28" t="s">
        <v>132</v>
      </c>
      <c r="J22" s="11"/>
    </row>
    <row r="23" spans="1:10" ht="18" customHeight="1">
      <c r="A23" s="11" t="s">
        <v>134</v>
      </c>
      <c r="B23" s="11" t="s">
        <v>135</v>
      </c>
      <c r="C23" s="11" t="s">
        <v>37</v>
      </c>
      <c r="D23" s="27">
        <v>44630</v>
      </c>
      <c r="E23" s="11" t="s">
        <v>23</v>
      </c>
      <c r="F23" s="7" t="s">
        <v>24</v>
      </c>
      <c r="G23" s="11" t="s">
        <v>23</v>
      </c>
      <c r="H23" s="11" t="s">
        <v>23</v>
      </c>
      <c r="I23" s="28" t="s">
        <v>136</v>
      </c>
      <c r="J23" s="11"/>
    </row>
    <row r="24" spans="1:10" ht="18" customHeight="1"/>
    <row r="25" spans="1:10" ht="18" customHeight="1"/>
    <row r="26" spans="1:10" ht="18" customHeight="1"/>
    <row r="27" spans="1:10" ht="18" customHeight="1"/>
    <row r="28" spans="1:10" ht="18" customHeight="1"/>
    <row r="29" spans="1:10" ht="18" customHeight="1"/>
    <row r="30" spans="1:10" ht="18" customHeight="1"/>
    <row r="31" spans="1:10" ht="18" customHeight="1"/>
    <row r="32" spans="1:10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</sheetData>
  <phoneticPr fontId="1"/>
  <dataValidations count="1">
    <dataValidation type="list" allowBlank="1" showErrorMessage="1" sqref="E2:H23" xr:uid="{253119C6-5EEF-4C1E-AADB-311F268579D6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73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698AE-8105-4B02-A848-2C14FBDD4B43}">
  <sheetPr>
    <pageSetUpPr fitToPage="1"/>
  </sheetPr>
  <dimension ref="A1:AA35"/>
  <sheetViews>
    <sheetView tabSelected="1" zoomScaleNormal="100" zoomScaleSheetLayoutView="100" workbookViewId="0">
      <pane ySplit="1" topLeftCell="A2" activePane="bottomLeft" state="frozen"/>
      <selection activeCell="B22" sqref="B22"/>
      <selection pane="bottomLeft" activeCell="K31" sqref="K31"/>
    </sheetView>
  </sheetViews>
  <sheetFormatPr defaultRowHeight="18.75"/>
  <cols>
    <col min="1" max="1" width="13.125" bestFit="1" customWidth="1"/>
    <col min="2" max="2" width="19.25" bestFit="1" customWidth="1"/>
    <col min="3" max="3" width="11.25" bestFit="1" customWidth="1"/>
    <col min="4" max="4" width="11.25" style="1" bestFit="1" customWidth="1"/>
    <col min="5" max="5" width="17.25" style="1" bestFit="1" customWidth="1"/>
    <col min="6" max="6" width="25.5" style="1" bestFit="1" customWidth="1"/>
    <col min="7" max="7" width="10.25" style="1" bestFit="1" customWidth="1"/>
    <col min="8" max="8" width="11.25" style="1" customWidth="1"/>
    <col min="9" max="9" width="17" style="1" bestFit="1" customWidth="1"/>
    <col min="10" max="10" width="11.375" style="1" bestFit="1" customWidth="1"/>
    <col min="11" max="11" width="11.25" style="1" customWidth="1"/>
    <col min="12" max="12" width="18.125" style="1" bestFit="1" customWidth="1"/>
    <col min="13" max="13" width="11.375" style="1" bestFit="1" customWidth="1"/>
    <col min="14" max="14" width="11.25" style="1" customWidth="1"/>
    <col min="15" max="15" width="18.125" style="1" bestFit="1" customWidth="1"/>
    <col min="16" max="16" width="11.375" style="1" bestFit="1" customWidth="1"/>
    <col min="17" max="17" width="11.25" style="1" customWidth="1"/>
    <col min="18" max="18" width="18.125" style="1" bestFit="1" customWidth="1"/>
    <col min="19" max="19" width="11.375" style="1" bestFit="1" customWidth="1"/>
    <col min="20" max="20" width="11.25" style="1" customWidth="1"/>
    <col min="21" max="21" width="18.125" style="1" bestFit="1" customWidth="1"/>
    <col min="22" max="22" width="11.375" style="1" bestFit="1" customWidth="1"/>
    <col min="23" max="23" width="11.25" customWidth="1"/>
    <col min="24" max="24" width="18.125" bestFit="1" customWidth="1"/>
    <col min="25" max="25" width="12.125" bestFit="1" customWidth="1"/>
    <col min="26" max="26" width="14" bestFit="1" customWidth="1"/>
    <col min="27" max="27" width="18.125" bestFit="1" customWidth="1"/>
  </cols>
  <sheetData>
    <row r="1" spans="1:27">
      <c r="A1" s="21" t="s">
        <v>0</v>
      </c>
      <c r="B1" s="22" t="s">
        <v>1</v>
      </c>
      <c r="C1" s="23" t="s">
        <v>18</v>
      </c>
      <c r="D1" s="23" t="s">
        <v>5</v>
      </c>
      <c r="E1" s="23" t="s">
        <v>19</v>
      </c>
      <c r="F1" s="22" t="s">
        <v>4</v>
      </c>
      <c r="G1" s="23" t="s">
        <v>46</v>
      </c>
      <c r="H1" s="24" t="s">
        <v>47</v>
      </c>
      <c r="I1" s="24" t="s">
        <v>48</v>
      </c>
      <c r="J1" s="25" t="s">
        <v>6</v>
      </c>
      <c r="K1" s="26" t="s">
        <v>12</v>
      </c>
      <c r="L1" s="26" t="s">
        <v>35</v>
      </c>
      <c r="M1" s="25" t="s">
        <v>7</v>
      </c>
      <c r="N1" s="26" t="s">
        <v>13</v>
      </c>
      <c r="O1" s="26" t="s">
        <v>49</v>
      </c>
      <c r="P1" s="25" t="s">
        <v>8</v>
      </c>
      <c r="Q1" s="26" t="s">
        <v>14</v>
      </c>
      <c r="R1" s="26" t="s">
        <v>50</v>
      </c>
      <c r="S1" s="25" t="s">
        <v>9</v>
      </c>
      <c r="T1" s="26" t="s">
        <v>15</v>
      </c>
      <c r="U1" s="26" t="s">
        <v>51</v>
      </c>
      <c r="V1" s="25" t="s">
        <v>10</v>
      </c>
      <c r="W1" s="26" t="s">
        <v>16</v>
      </c>
      <c r="X1" s="26" t="s">
        <v>52</v>
      </c>
      <c r="Y1" s="25" t="s">
        <v>11</v>
      </c>
      <c r="Z1" s="26" t="s">
        <v>17</v>
      </c>
      <c r="AA1" s="26" t="s">
        <v>53</v>
      </c>
    </row>
    <row r="2" spans="1:27" s="59" customFormat="1">
      <c r="A2" s="35" t="s">
        <v>109</v>
      </c>
      <c r="B2" s="53" t="str">
        <f>VLOOKUP(リマインド表[[#This Row],[管理番号]],名前リスト[[#Data],[管理番号]:[氏名]],2,FALSE)</f>
        <v>オオミヤ　リナ</v>
      </c>
      <c r="C2" s="54">
        <v>44715</v>
      </c>
      <c r="D2" s="55">
        <f t="shared" ref="D2:D19" si="0">DAY(C2)</f>
        <v>3</v>
      </c>
      <c r="E2" s="55"/>
      <c r="F2" s="62" t="s">
        <v>111</v>
      </c>
      <c r="G2" s="57">
        <f t="shared" ref="G2:G35" si="1">IF($C2="","",DATE(YEAR($C2),MONTH($C2),DAY($C2)))</f>
        <v>44715</v>
      </c>
      <c r="H2" s="58" t="s">
        <v>36</v>
      </c>
      <c r="I2" s="58" t="s">
        <v>36</v>
      </c>
      <c r="J2" s="57">
        <f t="shared" ref="J2:J35" si="2">IF($C2="","",DATE(YEAR($C2),MONTH($C2)+1,DAY($C2)))</f>
        <v>44745</v>
      </c>
      <c r="K2" s="58" t="s">
        <v>36</v>
      </c>
      <c r="L2" s="58" t="s">
        <v>36</v>
      </c>
      <c r="M2" s="57">
        <f t="shared" ref="M2:M35" si="3">IF($C2="","",DATE(YEAR($C2),MONTH($C2)+2,DAY($C2)))</f>
        <v>44776</v>
      </c>
      <c r="N2" s="58" t="s">
        <v>36</v>
      </c>
      <c r="O2" s="58" t="s">
        <v>36</v>
      </c>
      <c r="P2" s="57">
        <f t="shared" ref="P2:P35" si="4">IF($C2="","",DATE(YEAR($C2),MONTH($C2)+3,DAY($C2)))</f>
        <v>44807</v>
      </c>
      <c r="Q2" s="58" t="s">
        <v>36</v>
      </c>
      <c r="R2" s="58" t="s">
        <v>36</v>
      </c>
      <c r="S2" s="57">
        <f t="shared" ref="S2:S35" si="5">IF($C2="","",DATE(YEAR($C2),MONTH($C2)+4,DAY($C2)))</f>
        <v>44837</v>
      </c>
      <c r="T2" s="58" t="s">
        <v>36</v>
      </c>
      <c r="U2" s="58" t="s">
        <v>36</v>
      </c>
      <c r="V2" s="57">
        <f t="shared" ref="V2:V35" si="6">IF($C2="","",DATE(YEAR($C2),MONTH($C2)+5,DAY($C2)))</f>
        <v>44868</v>
      </c>
      <c r="W2" s="58" t="s">
        <v>36</v>
      </c>
      <c r="X2" s="58" t="s">
        <v>36</v>
      </c>
      <c r="Y2" s="58">
        <f t="shared" ref="Y2:Y35" si="7">IF($C2="","",DATE(YEAR($C2),MONTH($C2)+6,DAY($C2)))</f>
        <v>44898</v>
      </c>
      <c r="Z2" s="58" t="s">
        <v>36</v>
      </c>
      <c r="AA2" s="58" t="s">
        <v>36</v>
      </c>
    </row>
    <row r="3" spans="1:27" s="42" customFormat="1">
      <c r="A3" s="44" t="s">
        <v>61</v>
      </c>
      <c r="B3" s="45" t="str">
        <f>VLOOKUP(リマインド表[[#This Row],[管理番号]],名前リスト[[#Data],[管理番号]:[氏名]],2,FALSE)</f>
        <v>スズキ　アユ</v>
      </c>
      <c r="C3" s="46">
        <f>VLOOKUP(リマインド表[[#This Row],[管理番号]],名前リスト[[#Data],[管理番号]:[契約日]],4,FALSE)</f>
        <v>44381</v>
      </c>
      <c r="D3" s="6">
        <f t="shared" si="0"/>
        <v>4</v>
      </c>
      <c r="E3" s="6"/>
      <c r="F3" s="34" t="s">
        <v>63</v>
      </c>
      <c r="G3" s="5">
        <f t="shared" si="1"/>
        <v>44381</v>
      </c>
      <c r="H3" s="29" t="s">
        <v>36</v>
      </c>
      <c r="I3" s="29" t="s">
        <v>36</v>
      </c>
      <c r="J3" s="5">
        <f t="shared" si="2"/>
        <v>44412</v>
      </c>
      <c r="K3" s="29" t="s">
        <v>36</v>
      </c>
      <c r="L3" s="29" t="s">
        <v>36</v>
      </c>
      <c r="M3" s="5">
        <f t="shared" si="3"/>
        <v>44443</v>
      </c>
      <c r="N3" s="29" t="s">
        <v>36</v>
      </c>
      <c r="O3" s="2" t="s">
        <v>36</v>
      </c>
      <c r="P3" s="5">
        <f t="shared" si="4"/>
        <v>44473</v>
      </c>
      <c r="Q3" s="6"/>
      <c r="R3" s="6"/>
      <c r="S3" s="5">
        <f t="shared" si="5"/>
        <v>44504</v>
      </c>
      <c r="T3" s="6"/>
      <c r="U3" s="6"/>
      <c r="V3" s="5">
        <f t="shared" si="6"/>
        <v>44534</v>
      </c>
      <c r="W3" s="6"/>
      <c r="X3" s="6"/>
      <c r="Y3" s="29">
        <f t="shared" si="7"/>
        <v>44565</v>
      </c>
      <c r="Z3" s="2"/>
      <c r="AA3" s="2"/>
    </row>
    <row r="4" spans="1:27" s="59" customFormat="1">
      <c r="A4" s="11" t="s">
        <v>57</v>
      </c>
      <c r="B4" s="3" t="str">
        <f>VLOOKUP(リマインド表[[#This Row],[管理番号]],名前リスト[[#Data],[管理番号]:[氏名]],2,FALSE)</f>
        <v>ミヤモト　サチエ</v>
      </c>
      <c r="C4" s="4">
        <v>44747</v>
      </c>
      <c r="D4" s="6">
        <f t="shared" si="0"/>
        <v>5</v>
      </c>
      <c r="E4" s="6"/>
      <c r="F4" s="34" t="s">
        <v>60</v>
      </c>
      <c r="G4" s="5">
        <f t="shared" si="1"/>
        <v>44747</v>
      </c>
      <c r="H4" s="29" t="s">
        <v>36</v>
      </c>
      <c r="I4" s="29" t="s">
        <v>36</v>
      </c>
      <c r="J4" s="5">
        <f t="shared" si="2"/>
        <v>44778</v>
      </c>
      <c r="K4" s="29" t="s">
        <v>36</v>
      </c>
      <c r="L4" s="29" t="s">
        <v>36</v>
      </c>
      <c r="M4" s="5">
        <f t="shared" si="3"/>
        <v>44809</v>
      </c>
      <c r="N4" s="29" t="s">
        <v>36</v>
      </c>
      <c r="O4" s="29" t="s">
        <v>36</v>
      </c>
      <c r="P4" s="5">
        <f t="shared" si="4"/>
        <v>44839</v>
      </c>
      <c r="Q4" s="29" t="s">
        <v>36</v>
      </c>
      <c r="R4" s="29" t="s">
        <v>36</v>
      </c>
      <c r="S4" s="5">
        <f t="shared" si="5"/>
        <v>44870</v>
      </c>
      <c r="T4" s="29" t="s">
        <v>36</v>
      </c>
      <c r="U4" s="29" t="s">
        <v>36</v>
      </c>
      <c r="V4" s="5">
        <f t="shared" si="6"/>
        <v>44900</v>
      </c>
      <c r="W4" s="29" t="s">
        <v>36</v>
      </c>
      <c r="X4" s="29" t="s">
        <v>36</v>
      </c>
      <c r="Y4" s="29">
        <f t="shared" si="7"/>
        <v>44931</v>
      </c>
      <c r="Z4" s="29"/>
      <c r="AA4" s="29"/>
    </row>
    <row r="5" spans="1:27" s="42" customFormat="1" hidden="1">
      <c r="A5" s="35" t="s">
        <v>82</v>
      </c>
      <c r="B5" s="53" t="e">
        <f>VLOOKUP(リマインド表[[#This Row],[管理番号]],名前リスト[[#Data],[管理番号]:[氏名]],2,FALSE)</f>
        <v>#N/A</v>
      </c>
      <c r="C5" s="54" t="e">
        <f>VLOOKUP(リマインド表[[#This Row],[管理番号]],名前リスト[[#Data],[管理番号]:[契約日]],4,FALSE)</f>
        <v>#N/A</v>
      </c>
      <c r="D5" s="55" t="e">
        <f t="shared" si="0"/>
        <v>#N/A</v>
      </c>
      <c r="E5" s="55"/>
      <c r="F5" s="60" t="s">
        <v>83</v>
      </c>
      <c r="G5" s="57" t="e">
        <f t="shared" si="1"/>
        <v>#N/A</v>
      </c>
      <c r="H5" s="58"/>
      <c r="I5" s="58"/>
      <c r="J5" s="57" t="e">
        <f t="shared" si="2"/>
        <v>#N/A</v>
      </c>
      <c r="K5" s="58"/>
      <c r="L5" s="58"/>
      <c r="M5" s="57" t="e">
        <f t="shared" si="3"/>
        <v>#N/A</v>
      </c>
      <c r="N5" s="58"/>
      <c r="O5" s="56"/>
      <c r="P5" s="57" t="e">
        <f t="shared" si="4"/>
        <v>#N/A</v>
      </c>
      <c r="Q5" s="55"/>
      <c r="R5" s="55"/>
      <c r="S5" s="57" t="e">
        <f t="shared" si="5"/>
        <v>#N/A</v>
      </c>
      <c r="T5" s="55"/>
      <c r="U5" s="55"/>
      <c r="V5" s="57" t="e">
        <f t="shared" si="6"/>
        <v>#N/A</v>
      </c>
      <c r="W5" s="55"/>
      <c r="X5" s="55"/>
      <c r="Y5" s="58" t="e">
        <f t="shared" si="7"/>
        <v>#N/A</v>
      </c>
      <c r="Z5" s="56"/>
      <c r="AA5" s="56"/>
    </row>
    <row r="6" spans="1:27" s="59" customFormat="1">
      <c r="A6" s="32" t="s">
        <v>30</v>
      </c>
      <c r="B6" s="53" t="str">
        <f>VLOOKUP(リマインド表[[#This Row],[管理番号]],名前リスト[[#Data],[管理番号]:[氏名]],2,FALSE)</f>
        <v>ミナミ　ワカハ</v>
      </c>
      <c r="C6" s="54">
        <v>44688</v>
      </c>
      <c r="D6" s="55">
        <f t="shared" si="0"/>
        <v>7</v>
      </c>
      <c r="E6" s="55"/>
      <c r="F6" s="56" t="s">
        <v>27</v>
      </c>
      <c r="G6" s="57">
        <f t="shared" si="1"/>
        <v>44688</v>
      </c>
      <c r="H6" s="58" t="s">
        <v>36</v>
      </c>
      <c r="I6" s="58" t="s">
        <v>36</v>
      </c>
      <c r="J6" s="57">
        <f t="shared" si="2"/>
        <v>44719</v>
      </c>
      <c r="K6" s="58" t="s">
        <v>36</v>
      </c>
      <c r="L6" s="56" t="s">
        <v>36</v>
      </c>
      <c r="M6" s="57">
        <f t="shared" si="3"/>
        <v>44749</v>
      </c>
      <c r="N6" s="58" t="s">
        <v>36</v>
      </c>
      <c r="O6" s="56" t="s">
        <v>36</v>
      </c>
      <c r="P6" s="57">
        <f t="shared" si="4"/>
        <v>44780</v>
      </c>
      <c r="Q6" s="58" t="s">
        <v>36</v>
      </c>
      <c r="R6" s="58" t="s">
        <v>36</v>
      </c>
      <c r="S6" s="57">
        <f t="shared" si="5"/>
        <v>44811</v>
      </c>
      <c r="T6" s="58" t="s">
        <v>36</v>
      </c>
      <c r="U6" s="58" t="s">
        <v>36</v>
      </c>
      <c r="V6" s="57">
        <f t="shared" si="6"/>
        <v>44841</v>
      </c>
      <c r="W6" s="58"/>
      <c r="X6" s="58"/>
      <c r="Y6" s="58">
        <f t="shared" si="7"/>
        <v>44872</v>
      </c>
      <c r="Z6" s="58"/>
      <c r="AA6" s="58"/>
    </row>
    <row r="7" spans="1:27" s="59" customFormat="1">
      <c r="A7" s="35" t="s">
        <v>96</v>
      </c>
      <c r="B7" s="53" t="str">
        <f>VLOOKUP(リマインド表[[#This Row],[管理番号]],名前リスト[[#Data],[管理番号]:[氏名]],2,FALSE)</f>
        <v>アダチ　マリ</v>
      </c>
      <c r="C7" s="54">
        <f>VLOOKUP(リマインド表[[#This Row],[管理番号]],名前リスト[[#Data],[管理番号]:[契約日]],4,FALSE)</f>
        <v>44509</v>
      </c>
      <c r="D7" s="55">
        <f t="shared" si="0"/>
        <v>9</v>
      </c>
      <c r="E7" s="55"/>
      <c r="F7" s="62" t="s">
        <v>98</v>
      </c>
      <c r="G7" s="57">
        <f t="shared" si="1"/>
        <v>44509</v>
      </c>
      <c r="H7" s="58" t="s">
        <v>36</v>
      </c>
      <c r="I7" s="58" t="s">
        <v>36</v>
      </c>
      <c r="J7" s="57">
        <f t="shared" si="2"/>
        <v>44539</v>
      </c>
      <c r="K7" s="58" t="s">
        <v>36</v>
      </c>
      <c r="L7" s="58" t="s">
        <v>36</v>
      </c>
      <c r="M7" s="57">
        <f t="shared" si="3"/>
        <v>44570</v>
      </c>
      <c r="N7" s="58" t="s">
        <v>36</v>
      </c>
      <c r="O7" s="58" t="s">
        <v>36</v>
      </c>
      <c r="P7" s="57">
        <f t="shared" si="4"/>
        <v>44601</v>
      </c>
      <c r="Q7" s="58" t="s">
        <v>36</v>
      </c>
      <c r="R7" s="58" t="s">
        <v>36</v>
      </c>
      <c r="S7" s="57">
        <f t="shared" si="5"/>
        <v>44629</v>
      </c>
      <c r="T7" s="58" t="s">
        <v>36</v>
      </c>
      <c r="U7" s="58" t="s">
        <v>36</v>
      </c>
      <c r="V7" s="57">
        <f t="shared" si="6"/>
        <v>44660</v>
      </c>
      <c r="W7" s="58" t="s">
        <v>36</v>
      </c>
      <c r="X7" s="58" t="s">
        <v>36</v>
      </c>
      <c r="Y7" s="58">
        <f t="shared" si="7"/>
        <v>44690</v>
      </c>
      <c r="Z7" s="58" t="s">
        <v>36</v>
      </c>
      <c r="AA7" s="58" t="s">
        <v>36</v>
      </c>
    </row>
    <row r="8" spans="1:27" s="42" customFormat="1" hidden="1">
      <c r="A8" s="11" t="s">
        <v>96</v>
      </c>
      <c r="B8" s="53" t="str">
        <f>VLOOKUP(リマインド表[[#This Row],[管理番号]],名前リスト[[#Data],[管理番号]:[氏名]],2,FALSE)</f>
        <v>アダチ　マリ</v>
      </c>
      <c r="C8" s="4">
        <f>VLOOKUP(リマインド表[[#This Row],[管理番号]],名前リスト[[#Data],[管理番号]:[契約日]],4,FALSE)</f>
        <v>44509</v>
      </c>
      <c r="D8" s="6">
        <f t="shared" si="0"/>
        <v>9</v>
      </c>
      <c r="E8" s="6"/>
      <c r="F8" s="33" t="s">
        <v>98</v>
      </c>
      <c r="G8" s="5">
        <f t="shared" si="1"/>
        <v>44509</v>
      </c>
      <c r="H8" s="29" t="s">
        <v>36</v>
      </c>
      <c r="I8" s="29" t="s">
        <v>36</v>
      </c>
      <c r="J8" s="5">
        <f t="shared" si="2"/>
        <v>44539</v>
      </c>
      <c r="K8" s="29" t="s">
        <v>36</v>
      </c>
      <c r="L8" s="29"/>
      <c r="M8" s="5">
        <f t="shared" si="3"/>
        <v>44570</v>
      </c>
      <c r="N8" s="29"/>
      <c r="O8" s="2"/>
      <c r="P8" s="5">
        <f t="shared" si="4"/>
        <v>44601</v>
      </c>
      <c r="Q8" s="6"/>
      <c r="R8" s="6"/>
      <c r="S8" s="5">
        <f t="shared" si="5"/>
        <v>44629</v>
      </c>
      <c r="T8" s="6"/>
      <c r="U8" s="6"/>
      <c r="V8" s="5">
        <f t="shared" si="6"/>
        <v>44660</v>
      </c>
      <c r="W8" s="6"/>
      <c r="X8" s="6"/>
      <c r="Y8" s="29">
        <f t="shared" si="7"/>
        <v>44690</v>
      </c>
      <c r="Z8" s="2"/>
      <c r="AA8" s="2"/>
    </row>
    <row r="9" spans="1:27" hidden="1">
      <c r="A9" s="35" t="s">
        <v>66</v>
      </c>
      <c r="B9" s="53" t="e">
        <f>VLOOKUP(リマインド表[[#This Row],[管理番号]],名前リスト[[#Data],[管理番号]:[氏名]],2,FALSE)</f>
        <v>#N/A</v>
      </c>
      <c r="C9" s="4">
        <v>44387</v>
      </c>
      <c r="D9" s="6">
        <f t="shared" si="0"/>
        <v>10</v>
      </c>
      <c r="E9" s="2" t="s">
        <v>79</v>
      </c>
      <c r="F9" s="2" t="s">
        <v>67</v>
      </c>
      <c r="G9" s="5">
        <f t="shared" si="1"/>
        <v>44387</v>
      </c>
      <c r="H9" s="29" t="s">
        <v>36</v>
      </c>
      <c r="I9" s="29" t="s">
        <v>36</v>
      </c>
      <c r="J9" s="5">
        <f t="shared" si="2"/>
        <v>44418</v>
      </c>
      <c r="K9" s="29" t="s">
        <v>36</v>
      </c>
      <c r="L9" s="29" t="s">
        <v>36</v>
      </c>
      <c r="M9" s="5">
        <f t="shared" si="3"/>
        <v>44449</v>
      </c>
      <c r="N9" s="29" t="s">
        <v>36</v>
      </c>
      <c r="O9" s="2" t="s">
        <v>36</v>
      </c>
      <c r="P9" s="5">
        <f t="shared" si="4"/>
        <v>44479</v>
      </c>
      <c r="Q9" s="29" t="s">
        <v>36</v>
      </c>
      <c r="R9" s="2" t="s">
        <v>36</v>
      </c>
      <c r="S9" s="5">
        <f t="shared" si="5"/>
        <v>44510</v>
      </c>
      <c r="T9" s="2" t="s">
        <v>36</v>
      </c>
      <c r="U9" s="2" t="s">
        <v>36</v>
      </c>
      <c r="V9" s="5">
        <f t="shared" si="6"/>
        <v>44540</v>
      </c>
      <c r="W9" s="2" t="s">
        <v>36</v>
      </c>
      <c r="X9" s="6"/>
      <c r="Y9" s="29">
        <f t="shared" si="7"/>
        <v>44571</v>
      </c>
      <c r="Z9" s="2"/>
      <c r="AA9" s="2"/>
    </row>
    <row r="10" spans="1:27" hidden="1">
      <c r="A10" s="35" t="s">
        <v>64</v>
      </c>
      <c r="B10" s="53" t="e">
        <f>VLOOKUP(リマインド表[[#This Row],[管理番号]],名前リスト[[#Data],[管理番号]:[氏名]],2,FALSE)</f>
        <v>#N/A</v>
      </c>
      <c r="C10" s="4" t="e">
        <f>VLOOKUP(リマインド表[[#This Row],[管理番号]],名前リスト[[#Data],[管理番号]:[契約日]],4,FALSE)</f>
        <v>#N/A</v>
      </c>
      <c r="D10" s="6" t="e">
        <f t="shared" si="0"/>
        <v>#N/A</v>
      </c>
      <c r="E10" s="2" t="s">
        <v>21</v>
      </c>
      <c r="F10" s="2" t="s">
        <v>65</v>
      </c>
      <c r="G10" s="5" t="e">
        <f t="shared" si="1"/>
        <v>#N/A</v>
      </c>
      <c r="H10" s="29" t="s">
        <v>36</v>
      </c>
      <c r="I10" s="29" t="s">
        <v>36</v>
      </c>
      <c r="J10" s="5" t="e">
        <f t="shared" si="2"/>
        <v>#N/A</v>
      </c>
      <c r="K10" s="29" t="s">
        <v>36</v>
      </c>
      <c r="L10" s="29" t="s">
        <v>36</v>
      </c>
      <c r="M10" s="5" t="e">
        <f t="shared" si="3"/>
        <v>#N/A</v>
      </c>
      <c r="N10" s="29" t="s">
        <v>36</v>
      </c>
      <c r="O10" s="2" t="s">
        <v>36</v>
      </c>
      <c r="P10" s="5" t="e">
        <f t="shared" si="4"/>
        <v>#N/A</v>
      </c>
      <c r="Q10" s="2" t="s">
        <v>36</v>
      </c>
      <c r="R10" s="2" t="s">
        <v>36</v>
      </c>
      <c r="S10" s="5" t="e">
        <f t="shared" si="5"/>
        <v>#N/A</v>
      </c>
      <c r="T10" s="2" t="s">
        <v>36</v>
      </c>
      <c r="U10" s="2" t="s">
        <v>36</v>
      </c>
      <c r="V10" s="5" t="e">
        <f t="shared" si="6"/>
        <v>#N/A</v>
      </c>
      <c r="W10" s="2" t="s">
        <v>36</v>
      </c>
      <c r="X10" s="6"/>
      <c r="Y10" s="29" t="e">
        <f t="shared" si="7"/>
        <v>#N/A</v>
      </c>
      <c r="Z10" s="2"/>
      <c r="AA10" s="2"/>
    </row>
    <row r="11" spans="1:27" hidden="1">
      <c r="A11" s="51" t="s">
        <v>99</v>
      </c>
      <c r="B11" s="37" t="str">
        <f>VLOOKUP(リマインド表[[#This Row],[管理番号]],名前リスト[[#Data],[管理番号]:[氏名]],2,FALSE)</f>
        <v>オオシマ　カホ</v>
      </c>
      <c r="C11" s="38">
        <f>VLOOKUP(リマインド表[[#This Row],[管理番号]],名前リスト[[#Data],[管理番号]:[契約日]],4,FALSE)</f>
        <v>44510</v>
      </c>
      <c r="D11" s="39">
        <f t="shared" si="0"/>
        <v>10</v>
      </c>
      <c r="E11" s="39"/>
      <c r="F11" s="52" t="s">
        <v>101</v>
      </c>
      <c r="G11" s="40">
        <f t="shared" si="1"/>
        <v>44510</v>
      </c>
      <c r="H11" s="41"/>
      <c r="I11" s="41"/>
      <c r="J11" s="5">
        <f t="shared" si="2"/>
        <v>44540</v>
      </c>
      <c r="K11" s="29"/>
      <c r="L11" s="29"/>
      <c r="M11" s="5">
        <f t="shared" si="3"/>
        <v>44571</v>
      </c>
      <c r="N11" s="29"/>
      <c r="O11" s="2"/>
      <c r="P11" s="5">
        <f t="shared" si="4"/>
        <v>44602</v>
      </c>
      <c r="Q11" s="6"/>
      <c r="R11" s="6"/>
      <c r="S11" s="5">
        <f t="shared" si="5"/>
        <v>44630</v>
      </c>
      <c r="T11" s="6"/>
      <c r="U11" s="6"/>
      <c r="V11" s="5">
        <f t="shared" si="6"/>
        <v>44661</v>
      </c>
      <c r="W11" s="6"/>
      <c r="X11" s="6"/>
      <c r="Y11" s="29">
        <f t="shared" si="7"/>
        <v>44691</v>
      </c>
      <c r="Z11" s="2"/>
      <c r="AA11" s="2"/>
    </row>
    <row r="12" spans="1:27" ht="87.75" hidden="1">
      <c r="A12" s="43" t="s">
        <v>38</v>
      </c>
      <c r="B12" s="37" t="str">
        <f>VLOOKUP(リマインド表[[#This Row],[管理番号]],名前リスト[[#Data],[管理番号]:[氏名]],2,FALSE)</f>
        <v>クサバ　ウララ</v>
      </c>
      <c r="C12" s="38">
        <v>44389</v>
      </c>
      <c r="D12" s="39">
        <f t="shared" si="0"/>
        <v>12</v>
      </c>
      <c r="E12" s="30" t="s">
        <v>21</v>
      </c>
      <c r="F12" s="30" t="s">
        <v>40</v>
      </c>
      <c r="G12" s="40">
        <f t="shared" si="1"/>
        <v>44389</v>
      </c>
      <c r="H12" s="41" t="s">
        <v>36</v>
      </c>
      <c r="I12" s="41" t="s">
        <v>36</v>
      </c>
      <c r="J12" s="40">
        <f t="shared" si="2"/>
        <v>44420</v>
      </c>
      <c r="K12" s="41"/>
      <c r="L12" s="41"/>
      <c r="M12" s="40">
        <f t="shared" si="3"/>
        <v>44451</v>
      </c>
      <c r="N12" s="41"/>
      <c r="O12" s="39"/>
      <c r="P12" s="40">
        <f t="shared" si="4"/>
        <v>44481</v>
      </c>
      <c r="Q12" s="39"/>
      <c r="R12" s="39"/>
      <c r="S12" s="40">
        <f t="shared" si="5"/>
        <v>44512</v>
      </c>
      <c r="T12" s="39"/>
      <c r="U12" s="39"/>
      <c r="V12" s="40">
        <f t="shared" si="6"/>
        <v>44542</v>
      </c>
      <c r="W12" s="39"/>
      <c r="X12" s="39"/>
      <c r="Y12" s="41">
        <f t="shared" si="7"/>
        <v>44573</v>
      </c>
      <c r="Z12" s="30"/>
      <c r="AA12" s="30"/>
    </row>
    <row r="13" spans="1:27" s="59" customFormat="1">
      <c r="A13" s="35" t="s">
        <v>112</v>
      </c>
      <c r="B13" s="53" t="str">
        <f>VLOOKUP(リマインド表[[#This Row],[管理番号]],名前リスト[[#Data],[管理番号]:[氏名]],2,FALSE)</f>
        <v>ハマグチ　マユミ</v>
      </c>
      <c r="C13" s="54">
        <f>VLOOKUP(リマインド表[[#This Row],[管理番号]],名前リスト[[#Data],[管理番号]:[契約日]],4,FALSE)</f>
        <v>44540</v>
      </c>
      <c r="D13" s="55">
        <f t="shared" si="0"/>
        <v>10</v>
      </c>
      <c r="E13" s="55"/>
      <c r="F13" s="62" t="s">
        <v>114</v>
      </c>
      <c r="G13" s="57">
        <f t="shared" si="1"/>
        <v>44540</v>
      </c>
      <c r="H13" s="58"/>
      <c r="I13" s="58"/>
      <c r="J13" s="57">
        <f t="shared" si="2"/>
        <v>44571</v>
      </c>
      <c r="K13" s="58" t="s">
        <v>36</v>
      </c>
      <c r="L13" s="58" t="s">
        <v>36</v>
      </c>
      <c r="M13" s="57">
        <f t="shared" si="3"/>
        <v>44602</v>
      </c>
      <c r="N13" s="58" t="s">
        <v>36</v>
      </c>
      <c r="O13" s="58" t="s">
        <v>36</v>
      </c>
      <c r="P13" s="57">
        <f t="shared" si="4"/>
        <v>44630</v>
      </c>
      <c r="Q13" s="58" t="s">
        <v>36</v>
      </c>
      <c r="R13" s="58" t="s">
        <v>36</v>
      </c>
      <c r="S13" s="57">
        <f t="shared" si="5"/>
        <v>44661</v>
      </c>
      <c r="T13" s="58" t="s">
        <v>36</v>
      </c>
      <c r="U13" s="58" t="s">
        <v>36</v>
      </c>
      <c r="V13" s="57">
        <f t="shared" si="6"/>
        <v>44691</v>
      </c>
      <c r="W13" s="58" t="s">
        <v>36</v>
      </c>
      <c r="X13" s="58" t="s">
        <v>36</v>
      </c>
      <c r="Y13" s="58">
        <f t="shared" si="7"/>
        <v>44722</v>
      </c>
      <c r="Z13" s="58" t="s">
        <v>36</v>
      </c>
      <c r="AA13" s="58" t="s">
        <v>36</v>
      </c>
    </row>
    <row r="14" spans="1:27" s="59" customFormat="1" ht="37.5">
      <c r="A14" s="35" t="s">
        <v>99</v>
      </c>
      <c r="B14" s="53" t="str">
        <f>VLOOKUP(リマインド表[[#This Row],[管理番号]],名前リスト[[#Data],[管理番号]:[氏名]],2,FALSE)</f>
        <v>オオシマ　カホ</v>
      </c>
      <c r="C14" s="54">
        <f>VLOOKUP(リマインド表[[#This Row],[管理番号]],名前リスト[[#Data],[管理番号]:[契約日]],4,FALSE)</f>
        <v>44510</v>
      </c>
      <c r="D14" s="55">
        <f t="shared" si="0"/>
        <v>10</v>
      </c>
      <c r="E14" s="66" t="s">
        <v>138</v>
      </c>
      <c r="F14" s="62" t="s">
        <v>101</v>
      </c>
      <c r="G14" s="57">
        <f t="shared" si="1"/>
        <v>44510</v>
      </c>
      <c r="H14" s="58" t="s">
        <v>36</v>
      </c>
      <c r="I14" s="58" t="s">
        <v>36</v>
      </c>
      <c r="J14" s="57">
        <f t="shared" si="2"/>
        <v>44540</v>
      </c>
      <c r="K14" s="58" t="s">
        <v>36</v>
      </c>
      <c r="L14" s="58" t="s">
        <v>36</v>
      </c>
      <c r="M14" s="57">
        <f t="shared" si="3"/>
        <v>44571</v>
      </c>
      <c r="N14" s="58" t="s">
        <v>36</v>
      </c>
      <c r="O14" s="58" t="s">
        <v>36</v>
      </c>
      <c r="P14" s="57">
        <f t="shared" si="4"/>
        <v>44602</v>
      </c>
      <c r="Q14" s="58" t="s">
        <v>36</v>
      </c>
      <c r="R14" s="58" t="s">
        <v>36</v>
      </c>
      <c r="S14" s="57">
        <f t="shared" si="5"/>
        <v>44630</v>
      </c>
      <c r="T14" s="58" t="s">
        <v>36</v>
      </c>
      <c r="U14" s="58" t="s">
        <v>36</v>
      </c>
      <c r="V14" s="57">
        <f t="shared" si="6"/>
        <v>44661</v>
      </c>
      <c r="W14" s="58" t="s">
        <v>36</v>
      </c>
      <c r="X14" s="58" t="s">
        <v>36</v>
      </c>
      <c r="Y14" s="58">
        <f t="shared" si="7"/>
        <v>44691</v>
      </c>
      <c r="Z14" s="58" t="s">
        <v>36</v>
      </c>
      <c r="AA14" s="58" t="s">
        <v>36</v>
      </c>
    </row>
    <row r="15" spans="1:27" hidden="1">
      <c r="A15" s="44" t="s">
        <v>84</v>
      </c>
      <c r="B15" s="45" t="e">
        <f>VLOOKUP(リマインド表[[#This Row],[管理番号]],名前リスト[[#Data],[管理番号]:[氏名]],2,FALSE)</f>
        <v>#N/A</v>
      </c>
      <c r="C15" s="46" t="e">
        <f>VLOOKUP(リマインド表[[#This Row],[管理番号]],名前リスト[[#Data],[管理番号]:[契約日]],4,FALSE)</f>
        <v>#N/A</v>
      </c>
      <c r="D15" s="47" t="e">
        <f t="shared" si="0"/>
        <v>#N/A</v>
      </c>
      <c r="E15" s="48" t="s">
        <v>115</v>
      </c>
      <c r="F15" s="61" t="s">
        <v>86</v>
      </c>
      <c r="G15" s="49" t="e">
        <f t="shared" si="1"/>
        <v>#N/A</v>
      </c>
      <c r="H15" s="50"/>
      <c r="I15" s="50"/>
      <c r="J15" s="49" t="e">
        <f t="shared" si="2"/>
        <v>#N/A</v>
      </c>
      <c r="K15" s="50"/>
      <c r="L15" s="50"/>
      <c r="M15" s="49" t="e">
        <f t="shared" si="3"/>
        <v>#N/A</v>
      </c>
      <c r="N15" s="50"/>
      <c r="O15" s="48"/>
      <c r="P15" s="49" t="e">
        <f t="shared" si="4"/>
        <v>#N/A</v>
      </c>
      <c r="Q15" s="47"/>
      <c r="R15" s="47"/>
      <c r="S15" s="49" t="e">
        <f t="shared" si="5"/>
        <v>#N/A</v>
      </c>
      <c r="T15" s="47"/>
      <c r="U15" s="47"/>
      <c r="V15" s="49" t="e">
        <f t="shared" si="6"/>
        <v>#N/A</v>
      </c>
      <c r="W15" s="47"/>
      <c r="X15" s="47"/>
      <c r="Y15" s="50" t="e">
        <f t="shared" si="7"/>
        <v>#N/A</v>
      </c>
      <c r="Z15" s="48"/>
      <c r="AA15" s="48"/>
    </row>
    <row r="16" spans="1:27" s="59" customFormat="1">
      <c r="A16" s="35" t="s">
        <v>130</v>
      </c>
      <c r="B16" s="53" t="str">
        <f>VLOOKUP(リマインド表[[#This Row],[管理番号]],名前リスト[[#Data],[管理番号]:[氏名]],2,FALSE)</f>
        <v>ヒロイ　ミツコ</v>
      </c>
      <c r="C16" s="54">
        <f>VLOOKUP(リマインド表[[#This Row],[管理番号]],名前リスト[[#Data],[管理番号]:[契約日]],4,FALSE)</f>
        <v>44632</v>
      </c>
      <c r="D16" s="55">
        <f t="shared" si="0"/>
        <v>12</v>
      </c>
      <c r="E16" s="55" t="s">
        <v>21</v>
      </c>
      <c r="F16" s="56" t="s">
        <v>133</v>
      </c>
      <c r="G16" s="57">
        <f t="shared" si="1"/>
        <v>44632</v>
      </c>
      <c r="H16" s="58" t="s">
        <v>36</v>
      </c>
      <c r="I16" s="58" t="s">
        <v>36</v>
      </c>
      <c r="J16" s="57">
        <f t="shared" si="2"/>
        <v>44663</v>
      </c>
      <c r="K16" s="58" t="s">
        <v>36</v>
      </c>
      <c r="L16" s="58" t="s">
        <v>36</v>
      </c>
      <c r="M16" s="57">
        <f t="shared" si="3"/>
        <v>44693</v>
      </c>
      <c r="N16" s="58" t="s">
        <v>36</v>
      </c>
      <c r="O16" s="58" t="s">
        <v>36</v>
      </c>
      <c r="P16" s="57">
        <f t="shared" si="4"/>
        <v>44724</v>
      </c>
      <c r="Q16" s="58" t="s">
        <v>36</v>
      </c>
      <c r="R16" s="58" t="s">
        <v>36</v>
      </c>
      <c r="S16" s="57">
        <f t="shared" si="5"/>
        <v>44754</v>
      </c>
      <c r="T16" s="58" t="s">
        <v>36</v>
      </c>
      <c r="U16" s="58" t="s">
        <v>36</v>
      </c>
      <c r="V16" s="57">
        <f t="shared" si="6"/>
        <v>44785</v>
      </c>
      <c r="W16" s="58" t="s">
        <v>36</v>
      </c>
      <c r="X16" s="58" t="s">
        <v>36</v>
      </c>
      <c r="Y16" s="58">
        <f t="shared" si="7"/>
        <v>44816</v>
      </c>
      <c r="Z16" s="58" t="s">
        <v>36</v>
      </c>
      <c r="AA16" s="58" t="s">
        <v>36</v>
      </c>
    </row>
    <row r="17" spans="1:27" s="42" customFormat="1" hidden="1">
      <c r="A17" s="51" t="s">
        <v>70</v>
      </c>
      <c r="B17" s="37" t="e">
        <f>VLOOKUP(リマインド表[[#This Row],[管理番号]],名前リスト[[#Data],[管理番号]:[氏名]],2,FALSE)</f>
        <v>#N/A</v>
      </c>
      <c r="C17" s="38" t="e">
        <f>VLOOKUP(リマインド表[[#This Row],[管理番号]],名前リスト[[#Data],[管理番号]:[契約日]],4,FALSE)</f>
        <v>#N/A</v>
      </c>
      <c r="D17" s="39" t="e">
        <f t="shared" si="0"/>
        <v>#N/A</v>
      </c>
      <c r="E17" s="30" t="s">
        <v>80</v>
      </c>
      <c r="F17" s="52" t="s">
        <v>71</v>
      </c>
      <c r="G17" s="40" t="e">
        <f t="shared" si="1"/>
        <v>#N/A</v>
      </c>
      <c r="H17" s="41" t="s">
        <v>36</v>
      </c>
      <c r="I17" s="41" t="s">
        <v>36</v>
      </c>
      <c r="J17" s="40" t="e">
        <f t="shared" si="2"/>
        <v>#N/A</v>
      </c>
      <c r="K17" s="41" t="s">
        <v>36</v>
      </c>
      <c r="L17" s="30" t="s">
        <v>36</v>
      </c>
      <c r="M17" s="40" t="e">
        <f t="shared" si="3"/>
        <v>#N/A</v>
      </c>
      <c r="N17" s="41" t="s">
        <v>36</v>
      </c>
      <c r="O17" s="30" t="s">
        <v>36</v>
      </c>
      <c r="P17" s="40" t="e">
        <f t="shared" si="4"/>
        <v>#N/A</v>
      </c>
      <c r="Q17" s="39"/>
      <c r="R17" s="39"/>
      <c r="S17" s="40" t="e">
        <f t="shared" si="5"/>
        <v>#N/A</v>
      </c>
      <c r="T17" s="39"/>
      <c r="U17" s="39"/>
      <c r="V17" s="40" t="e">
        <f t="shared" si="6"/>
        <v>#N/A</v>
      </c>
      <c r="W17" s="39"/>
      <c r="X17" s="39"/>
      <c r="Y17" s="41" t="e">
        <f t="shared" si="7"/>
        <v>#N/A</v>
      </c>
      <c r="Z17" s="30"/>
      <c r="AA17" s="30"/>
    </row>
    <row r="18" spans="1:27" s="59" customFormat="1" hidden="1">
      <c r="A18" s="32" t="s">
        <v>32</v>
      </c>
      <c r="B18" s="53" t="e">
        <f>VLOOKUP(リマインド表[[#This Row],[管理番号]],名前リスト[[#Data],[管理番号]:[氏名]],2,FALSE)</f>
        <v>#N/A</v>
      </c>
      <c r="C18" s="54" t="e">
        <f>VLOOKUP(リマインド表[[#This Row],[管理番号]],名前リスト[[#Data],[管理番号]:[契約日]],4,FALSE)</f>
        <v>#N/A</v>
      </c>
      <c r="D18" s="55" t="e">
        <f t="shared" si="0"/>
        <v>#N/A</v>
      </c>
      <c r="E18" s="56" t="s">
        <v>21</v>
      </c>
      <c r="F18" s="56" t="s">
        <v>33</v>
      </c>
      <c r="G18" s="57" t="e">
        <f t="shared" si="1"/>
        <v>#N/A</v>
      </c>
      <c r="H18" s="58" t="s">
        <v>36</v>
      </c>
      <c r="I18" s="58" t="s">
        <v>36</v>
      </c>
      <c r="J18" s="57" t="e">
        <f t="shared" si="2"/>
        <v>#N/A</v>
      </c>
      <c r="K18" s="58" t="s">
        <v>36</v>
      </c>
      <c r="L18" s="58" t="s">
        <v>36</v>
      </c>
      <c r="M18" s="57" t="e">
        <f t="shared" si="3"/>
        <v>#N/A</v>
      </c>
      <c r="N18" s="56" t="s">
        <v>36</v>
      </c>
      <c r="O18" s="58" t="s">
        <v>36</v>
      </c>
      <c r="P18" s="57" t="e">
        <f t="shared" si="4"/>
        <v>#N/A</v>
      </c>
      <c r="Q18" s="56" t="s">
        <v>36</v>
      </c>
      <c r="R18" s="58" t="s">
        <v>36</v>
      </c>
      <c r="S18" s="57" t="e">
        <f t="shared" si="5"/>
        <v>#N/A</v>
      </c>
      <c r="T18" s="56" t="s">
        <v>36</v>
      </c>
      <c r="U18" s="56" t="s">
        <v>36</v>
      </c>
      <c r="V18" s="57" t="e">
        <f t="shared" si="6"/>
        <v>#N/A</v>
      </c>
      <c r="W18" s="58" t="s">
        <v>36</v>
      </c>
      <c r="X18" s="56" t="s">
        <v>36</v>
      </c>
      <c r="Y18" s="58" t="e">
        <f t="shared" si="7"/>
        <v>#N/A</v>
      </c>
      <c r="Z18" s="56" t="s">
        <v>36</v>
      </c>
      <c r="AA18" s="56"/>
    </row>
    <row r="19" spans="1:27" hidden="1">
      <c r="A19" s="35" t="s">
        <v>68</v>
      </c>
      <c r="B19" s="53" t="e">
        <f>VLOOKUP(リマインド表[[#This Row],[管理番号]],名前リスト[[#Data],[管理番号]:[氏名]],2,FALSE)</f>
        <v>#N/A</v>
      </c>
      <c r="C19" s="54" t="e">
        <f>VLOOKUP(リマインド表[[#This Row],[管理番号]],名前リスト[[#Data],[管理番号]:[契約日]],4,FALSE)</f>
        <v>#N/A</v>
      </c>
      <c r="D19" s="55" t="e">
        <f t="shared" si="0"/>
        <v>#N/A</v>
      </c>
      <c r="E19" s="56" t="s">
        <v>21</v>
      </c>
      <c r="F19" s="33" t="s">
        <v>69</v>
      </c>
      <c r="G19" s="5" t="e">
        <f t="shared" si="1"/>
        <v>#N/A</v>
      </c>
      <c r="H19" s="29" t="s">
        <v>36</v>
      </c>
      <c r="I19" s="29" t="s">
        <v>36</v>
      </c>
      <c r="J19" s="5" t="e">
        <f t="shared" si="2"/>
        <v>#N/A</v>
      </c>
      <c r="K19" s="29" t="s">
        <v>36</v>
      </c>
      <c r="L19" s="2" t="s">
        <v>36</v>
      </c>
      <c r="M19" s="5" t="e">
        <f t="shared" si="3"/>
        <v>#N/A</v>
      </c>
      <c r="N19" s="29" t="s">
        <v>36</v>
      </c>
      <c r="O19" s="2" t="s">
        <v>36</v>
      </c>
      <c r="P19" s="5" t="e">
        <f t="shared" si="4"/>
        <v>#N/A</v>
      </c>
      <c r="Q19" s="2" t="s">
        <v>36</v>
      </c>
      <c r="R19" s="2" t="s">
        <v>36</v>
      </c>
      <c r="S19" s="5" t="e">
        <f t="shared" si="5"/>
        <v>#N/A</v>
      </c>
      <c r="T19" s="2" t="s">
        <v>36</v>
      </c>
      <c r="U19" s="2" t="s">
        <v>36</v>
      </c>
      <c r="V19" s="5" t="e">
        <f t="shared" si="6"/>
        <v>#N/A</v>
      </c>
      <c r="W19" s="2" t="s">
        <v>36</v>
      </c>
      <c r="X19" s="6"/>
      <c r="Y19" s="29" t="e">
        <f t="shared" si="7"/>
        <v>#N/A</v>
      </c>
      <c r="Z19" s="2"/>
      <c r="AA19" s="2"/>
    </row>
    <row r="20" spans="1:27" s="59" customFormat="1">
      <c r="A20" s="35" t="s">
        <v>134</v>
      </c>
      <c r="B20" s="53" t="str">
        <f>VLOOKUP(リマインド表[[#This Row],[管理番号]],名前リスト[[#Data],[管理番号]:[氏名]],2,FALSE)</f>
        <v>マツダナ　ルミ　</v>
      </c>
      <c r="C20" s="54">
        <f>VLOOKUP(リマインド表[[#This Row],[管理番号]],名前リスト[[#Data],[管理番号]:[契約日]],4,FALSE)</f>
        <v>44630</v>
      </c>
      <c r="D20" s="55">
        <v>12</v>
      </c>
      <c r="E20" s="55" t="s">
        <v>21</v>
      </c>
      <c r="F20" s="62" t="s">
        <v>137</v>
      </c>
      <c r="G20" s="57">
        <f t="shared" si="1"/>
        <v>44630</v>
      </c>
      <c r="H20" s="58"/>
      <c r="I20" s="58"/>
      <c r="J20" s="57">
        <f t="shared" si="2"/>
        <v>44661</v>
      </c>
      <c r="K20" s="58" t="s">
        <v>36</v>
      </c>
      <c r="L20" s="58" t="s">
        <v>36</v>
      </c>
      <c r="M20" s="57">
        <f t="shared" si="3"/>
        <v>44691</v>
      </c>
      <c r="N20" s="58" t="s">
        <v>36</v>
      </c>
      <c r="O20" s="56" t="s">
        <v>36</v>
      </c>
      <c r="P20" s="57">
        <f t="shared" si="4"/>
        <v>44722</v>
      </c>
      <c r="Q20" s="58" t="s">
        <v>36</v>
      </c>
      <c r="R20" s="58" t="s">
        <v>36</v>
      </c>
      <c r="S20" s="57">
        <f t="shared" si="5"/>
        <v>44752</v>
      </c>
      <c r="T20" s="58" t="s">
        <v>36</v>
      </c>
      <c r="U20" s="58" t="s">
        <v>36</v>
      </c>
      <c r="V20" s="57">
        <f t="shared" si="6"/>
        <v>44783</v>
      </c>
      <c r="W20" s="58" t="s">
        <v>36</v>
      </c>
      <c r="X20" s="58" t="s">
        <v>36</v>
      </c>
      <c r="Y20" s="58">
        <f t="shared" si="7"/>
        <v>44814</v>
      </c>
      <c r="Z20" s="58" t="s">
        <v>36</v>
      </c>
      <c r="AA20" s="58" t="s">
        <v>36</v>
      </c>
    </row>
    <row r="21" spans="1:27" hidden="1">
      <c r="A21" s="44" t="s">
        <v>41</v>
      </c>
      <c r="B21" s="45" t="e">
        <f>VLOOKUP(リマインド表[[#This Row],[管理番号]],名前リスト[[#Data],[管理番号]:[氏名]],2,FALSE)</f>
        <v>#N/A</v>
      </c>
      <c r="C21" s="46">
        <v>44373</v>
      </c>
      <c r="D21" s="47">
        <f t="shared" ref="D21:D29" si="8">DAY(C21)</f>
        <v>26</v>
      </c>
      <c r="E21" s="47"/>
      <c r="F21" s="48" t="s">
        <v>42</v>
      </c>
      <c r="G21" s="49">
        <f t="shared" si="1"/>
        <v>44373</v>
      </c>
      <c r="H21" s="50" t="s">
        <v>36</v>
      </c>
      <c r="I21" s="50" t="s">
        <v>36</v>
      </c>
      <c r="J21" s="49">
        <f t="shared" si="2"/>
        <v>44403</v>
      </c>
      <c r="K21" s="50" t="s">
        <v>36</v>
      </c>
      <c r="L21" s="50" t="s">
        <v>36</v>
      </c>
      <c r="M21" s="49">
        <f t="shared" si="3"/>
        <v>44434</v>
      </c>
      <c r="N21" s="50" t="s">
        <v>36</v>
      </c>
      <c r="O21" s="48" t="s">
        <v>36</v>
      </c>
      <c r="P21" s="49">
        <f t="shared" si="4"/>
        <v>44465</v>
      </c>
      <c r="Q21" s="47"/>
      <c r="R21" s="47"/>
      <c r="S21" s="49">
        <f t="shared" si="5"/>
        <v>44495</v>
      </c>
      <c r="T21" s="47"/>
      <c r="U21" s="47"/>
      <c r="V21" s="49">
        <f t="shared" si="6"/>
        <v>44526</v>
      </c>
      <c r="W21" s="47"/>
      <c r="X21" s="47"/>
      <c r="Y21" s="50">
        <f t="shared" si="7"/>
        <v>44556</v>
      </c>
      <c r="Z21" s="48"/>
      <c r="AA21" s="48"/>
    </row>
    <row r="22" spans="1:27" hidden="1">
      <c r="A22" s="11" t="s">
        <v>75</v>
      </c>
      <c r="B22" s="3" t="str">
        <f>VLOOKUP(リマインド表[[#This Row],[管理番号]],名前リスト[[#Data],[管理番号]:[氏名]],2,FALSE)</f>
        <v>ヤマカワ　リオ</v>
      </c>
      <c r="C22" s="4">
        <f>VLOOKUP(リマインド表[[#This Row],[管理番号]],名前リスト[[#Data],[管理番号]:[契約日]],4,FALSE)</f>
        <v>44422</v>
      </c>
      <c r="D22" s="6">
        <f t="shared" si="8"/>
        <v>14</v>
      </c>
      <c r="E22" s="6"/>
      <c r="F22" s="30" t="s">
        <v>77</v>
      </c>
      <c r="G22" s="5">
        <f t="shared" si="1"/>
        <v>44422</v>
      </c>
      <c r="H22" s="29"/>
      <c r="I22" s="29"/>
      <c r="J22" s="5">
        <f t="shared" si="2"/>
        <v>44453</v>
      </c>
      <c r="K22" s="29"/>
      <c r="L22" s="29"/>
      <c r="M22" s="5">
        <f t="shared" si="3"/>
        <v>44483</v>
      </c>
      <c r="N22" s="29"/>
      <c r="O22" s="6"/>
      <c r="P22" s="5">
        <f t="shared" si="4"/>
        <v>44514</v>
      </c>
      <c r="Q22" s="6"/>
      <c r="R22" s="6"/>
      <c r="S22" s="5">
        <f t="shared" si="5"/>
        <v>44544</v>
      </c>
      <c r="T22" s="6"/>
      <c r="U22" s="6"/>
      <c r="V22" s="5">
        <f t="shared" si="6"/>
        <v>44575</v>
      </c>
      <c r="W22" s="6"/>
      <c r="X22" s="6"/>
      <c r="Y22" s="29">
        <f t="shared" si="7"/>
        <v>44606</v>
      </c>
      <c r="Z22" s="2"/>
      <c r="AA22" s="2"/>
    </row>
    <row r="23" spans="1:27" s="42" customFormat="1" hidden="1">
      <c r="A23" s="43" t="s">
        <v>102</v>
      </c>
      <c r="B23" s="37" t="e">
        <f>VLOOKUP(リマインド表[[#This Row],[管理番号]],名前リスト[[#Data],[管理番号]:[氏名]],2,FALSE)</f>
        <v>#N/A</v>
      </c>
      <c r="C23" s="64" t="e">
        <f>VLOOKUP(リマインド表[[#This Row],[管理番号]],名前リスト[[#Data],[管理番号]:[契約日]],4,FALSE)</f>
        <v>#N/A</v>
      </c>
      <c r="D23" s="39" t="e">
        <f t="shared" si="8"/>
        <v>#N/A</v>
      </c>
      <c r="E23" s="30"/>
      <c r="F23" s="30" t="s">
        <v>122</v>
      </c>
      <c r="G23" s="40" t="e">
        <f t="shared" si="1"/>
        <v>#N/A</v>
      </c>
      <c r="H23" s="30"/>
      <c r="I23" s="41"/>
      <c r="J23" s="40" t="e">
        <f t="shared" si="2"/>
        <v>#N/A</v>
      </c>
      <c r="K23" s="30"/>
      <c r="L23" s="41"/>
      <c r="M23" s="40" t="e">
        <f t="shared" si="3"/>
        <v>#N/A</v>
      </c>
      <c r="N23" s="41"/>
      <c r="O23" s="30"/>
      <c r="P23" s="40" t="e">
        <f t="shared" si="4"/>
        <v>#N/A</v>
      </c>
      <c r="Q23" s="39"/>
      <c r="R23" s="39"/>
      <c r="S23" s="40" t="e">
        <f t="shared" si="5"/>
        <v>#N/A</v>
      </c>
      <c r="T23" s="39"/>
      <c r="U23" s="39"/>
      <c r="V23" s="40" t="e">
        <f t="shared" si="6"/>
        <v>#N/A</v>
      </c>
      <c r="W23" s="39"/>
      <c r="X23" s="39"/>
      <c r="Y23" s="41" t="e">
        <f t="shared" si="7"/>
        <v>#N/A</v>
      </c>
      <c r="Z23" s="30"/>
      <c r="AA23" s="30"/>
    </row>
    <row r="24" spans="1:27" s="42" customFormat="1" hidden="1">
      <c r="A24" s="51" t="s">
        <v>119</v>
      </c>
      <c r="B24" s="37" t="str">
        <f>VLOOKUP(リマインド表[[#This Row],[管理番号]],名前リスト[[#Data],[管理番号]:[氏名]],2,FALSE)</f>
        <v>タカモリ　ハヅキ</v>
      </c>
      <c r="C24" s="38">
        <f>VLOOKUP(リマインド表[[#This Row],[管理番号]],名前リスト[[#Data],[管理番号]:[契約日]],4,FALSE)</f>
        <v>44553</v>
      </c>
      <c r="D24" s="39">
        <f t="shared" si="8"/>
        <v>23</v>
      </c>
      <c r="E24" s="39" t="s">
        <v>21</v>
      </c>
      <c r="F24" s="63" t="s">
        <v>121</v>
      </c>
      <c r="G24" s="40">
        <f t="shared" si="1"/>
        <v>44553</v>
      </c>
      <c r="H24" s="41"/>
      <c r="I24" s="41"/>
      <c r="J24" s="40">
        <f t="shared" si="2"/>
        <v>44584</v>
      </c>
      <c r="K24" s="41"/>
      <c r="L24" s="41"/>
      <c r="M24" s="40">
        <f t="shared" si="3"/>
        <v>44615</v>
      </c>
      <c r="N24" s="41"/>
      <c r="O24" s="30"/>
      <c r="P24" s="40">
        <f t="shared" si="4"/>
        <v>44643</v>
      </c>
      <c r="Q24" s="39"/>
      <c r="R24" s="39"/>
      <c r="S24" s="40">
        <f t="shared" si="5"/>
        <v>44674</v>
      </c>
      <c r="T24" s="39"/>
      <c r="U24" s="39"/>
      <c r="V24" s="40">
        <f t="shared" si="6"/>
        <v>44704</v>
      </c>
      <c r="W24" s="39"/>
      <c r="X24" s="39"/>
      <c r="Y24" s="41">
        <f t="shared" si="7"/>
        <v>44735</v>
      </c>
      <c r="Z24" s="30"/>
      <c r="AA24" s="30"/>
    </row>
    <row r="25" spans="1:27" s="59" customFormat="1">
      <c r="A25" s="35" t="s">
        <v>116</v>
      </c>
      <c r="B25" s="53" t="str">
        <f>VLOOKUP(リマインド表[[#This Row],[管理番号]],名前リスト[[#Data],[管理番号]:[氏名]],2,FALSE)</f>
        <v>アンドウ　カズハ</v>
      </c>
      <c r="C25" s="54">
        <v>44725</v>
      </c>
      <c r="D25" s="55">
        <f t="shared" si="8"/>
        <v>13</v>
      </c>
      <c r="E25" s="55" t="s">
        <v>21</v>
      </c>
      <c r="F25" s="62" t="s">
        <v>118</v>
      </c>
      <c r="G25" s="57">
        <f t="shared" si="1"/>
        <v>44725</v>
      </c>
      <c r="H25" s="58" t="s">
        <v>36</v>
      </c>
      <c r="I25" s="58" t="s">
        <v>36</v>
      </c>
      <c r="J25" s="57">
        <f t="shared" si="2"/>
        <v>44755</v>
      </c>
      <c r="K25" s="58" t="s">
        <v>36</v>
      </c>
      <c r="L25" s="58" t="s">
        <v>36</v>
      </c>
      <c r="M25" s="57">
        <f t="shared" si="3"/>
        <v>44786</v>
      </c>
      <c r="N25" s="58" t="s">
        <v>36</v>
      </c>
      <c r="O25" s="58" t="s">
        <v>36</v>
      </c>
      <c r="P25" s="57">
        <f t="shared" si="4"/>
        <v>44817</v>
      </c>
      <c r="Q25" s="58" t="s">
        <v>36</v>
      </c>
      <c r="R25" s="58" t="s">
        <v>36</v>
      </c>
      <c r="S25" s="57">
        <f t="shared" si="5"/>
        <v>44847</v>
      </c>
      <c r="T25" s="58" t="s">
        <v>36</v>
      </c>
      <c r="U25" s="58" t="s">
        <v>36</v>
      </c>
      <c r="V25" s="57">
        <f t="shared" si="6"/>
        <v>44878</v>
      </c>
      <c r="W25" s="58" t="s">
        <v>36</v>
      </c>
      <c r="X25" s="58" t="s">
        <v>36</v>
      </c>
      <c r="Y25" s="58">
        <f t="shared" si="7"/>
        <v>44908</v>
      </c>
      <c r="Z25" s="58" t="s">
        <v>36</v>
      </c>
      <c r="AA25" s="58" t="s">
        <v>36</v>
      </c>
    </row>
    <row r="26" spans="1:27" hidden="1">
      <c r="A26" s="11" t="s">
        <v>72</v>
      </c>
      <c r="B26" s="31" t="str">
        <f>VLOOKUP(リマインド表[[#This Row],[管理番号]],名前リスト[[#Data],[管理番号]:[氏名]],2,FALSE)</f>
        <v>ナカシマ　アユミ</v>
      </c>
      <c r="C26" s="4">
        <v>44404</v>
      </c>
      <c r="D26" s="6">
        <f t="shared" si="8"/>
        <v>27</v>
      </c>
      <c r="E26" s="6"/>
      <c r="F26" s="2" t="s">
        <v>74</v>
      </c>
      <c r="G26" s="5">
        <f t="shared" si="1"/>
        <v>44404</v>
      </c>
      <c r="H26" s="29" t="s">
        <v>36</v>
      </c>
      <c r="I26" s="29" t="s">
        <v>36</v>
      </c>
      <c r="J26" s="5">
        <f t="shared" si="2"/>
        <v>44435</v>
      </c>
      <c r="K26" s="29" t="s">
        <v>36</v>
      </c>
      <c r="L26" s="2" t="s">
        <v>36</v>
      </c>
      <c r="M26" s="5">
        <f t="shared" si="3"/>
        <v>44466</v>
      </c>
      <c r="N26" s="29" t="s">
        <v>36</v>
      </c>
      <c r="O26" s="2" t="s">
        <v>36</v>
      </c>
      <c r="P26" s="5">
        <f t="shared" si="4"/>
        <v>44496</v>
      </c>
      <c r="Q26" s="2" t="s">
        <v>36</v>
      </c>
      <c r="R26" s="2" t="s">
        <v>36</v>
      </c>
      <c r="S26" s="5">
        <f t="shared" si="5"/>
        <v>44527</v>
      </c>
      <c r="T26" s="2" t="s">
        <v>36</v>
      </c>
      <c r="U26" s="2" t="s">
        <v>36</v>
      </c>
      <c r="V26" s="5">
        <f t="shared" si="6"/>
        <v>44557</v>
      </c>
      <c r="W26" s="2" t="s">
        <v>36</v>
      </c>
      <c r="X26" s="6"/>
      <c r="Y26" s="29">
        <f t="shared" si="7"/>
        <v>44588</v>
      </c>
      <c r="Z26" s="2"/>
      <c r="AA26" s="2"/>
    </row>
    <row r="27" spans="1:27" s="59" customFormat="1" ht="37.5">
      <c r="A27" s="32" t="s">
        <v>31</v>
      </c>
      <c r="B27" s="53" t="str">
        <f>VLOOKUP(リマインド表[[#This Row],[管理番号]],名前リスト[[#Data],[管理番号]:[氏名]],2,FALSE)</f>
        <v>フジワラ　ショウコ</v>
      </c>
      <c r="C27" s="54">
        <v>44883</v>
      </c>
      <c r="D27" s="55">
        <f t="shared" si="8"/>
        <v>18</v>
      </c>
      <c r="E27" s="66" t="s">
        <v>140</v>
      </c>
      <c r="F27" s="66" t="s">
        <v>139</v>
      </c>
      <c r="G27" s="57">
        <f t="shared" si="1"/>
        <v>44883</v>
      </c>
      <c r="H27" s="58" t="s">
        <v>36</v>
      </c>
      <c r="I27" s="58" t="s">
        <v>36</v>
      </c>
      <c r="J27" s="57">
        <f t="shared" si="2"/>
        <v>44913</v>
      </c>
      <c r="K27" s="58" t="s">
        <v>36</v>
      </c>
      <c r="L27" s="58" t="s">
        <v>36</v>
      </c>
      <c r="M27" s="57">
        <f t="shared" si="3"/>
        <v>44944</v>
      </c>
      <c r="N27" s="58" t="s">
        <v>36</v>
      </c>
      <c r="O27" s="58" t="s">
        <v>36</v>
      </c>
      <c r="P27" s="57">
        <f t="shared" si="4"/>
        <v>44975</v>
      </c>
      <c r="Q27" s="58" t="s">
        <v>36</v>
      </c>
      <c r="R27" s="58" t="s">
        <v>36</v>
      </c>
      <c r="S27" s="57">
        <f t="shared" si="5"/>
        <v>45003</v>
      </c>
      <c r="T27" s="58" t="s">
        <v>36</v>
      </c>
      <c r="U27" s="58" t="s">
        <v>36</v>
      </c>
      <c r="V27" s="57">
        <f t="shared" si="6"/>
        <v>45034</v>
      </c>
      <c r="W27" s="58" t="s">
        <v>36</v>
      </c>
      <c r="X27" s="58" t="s">
        <v>36</v>
      </c>
      <c r="Y27" s="58">
        <f t="shared" si="7"/>
        <v>45064</v>
      </c>
      <c r="Z27" s="58" t="s">
        <v>36</v>
      </c>
      <c r="AA27" s="58" t="s">
        <v>36</v>
      </c>
    </row>
    <row r="28" spans="1:27" hidden="1">
      <c r="A28" s="35" t="s">
        <v>106</v>
      </c>
      <c r="B28" s="53" t="e">
        <f>VLOOKUP(リマインド表[[#This Row],[管理番号]],名前リスト[[#Data],[管理番号]:[氏名]],2,FALSE)</f>
        <v>#N/A</v>
      </c>
      <c r="C28" s="54" t="e">
        <f>VLOOKUP(リマインド表[[#This Row],[管理番号]],名前リスト[[#Data],[管理番号]:[契約日]],4,FALSE)</f>
        <v>#N/A</v>
      </c>
      <c r="D28" s="55" t="e">
        <f t="shared" si="8"/>
        <v>#N/A</v>
      </c>
      <c r="E28" s="55"/>
      <c r="F28" s="62" t="s">
        <v>107</v>
      </c>
      <c r="G28" s="57" t="e">
        <f t="shared" si="1"/>
        <v>#N/A</v>
      </c>
      <c r="H28" s="58"/>
      <c r="I28" s="58"/>
      <c r="J28" s="57" t="e">
        <f t="shared" si="2"/>
        <v>#N/A</v>
      </c>
      <c r="K28" s="58"/>
      <c r="L28" s="58"/>
      <c r="M28" s="57" t="e">
        <f t="shared" si="3"/>
        <v>#N/A</v>
      </c>
      <c r="N28" s="58"/>
      <c r="O28" s="56"/>
      <c r="P28" s="57" t="e">
        <f t="shared" si="4"/>
        <v>#N/A</v>
      </c>
      <c r="Q28" s="55"/>
      <c r="R28" s="55"/>
      <c r="S28" s="57" t="e">
        <f t="shared" si="5"/>
        <v>#N/A</v>
      </c>
      <c r="T28" s="55"/>
      <c r="U28" s="55"/>
      <c r="V28" s="57" t="e">
        <f t="shared" si="6"/>
        <v>#N/A</v>
      </c>
      <c r="W28" s="55"/>
      <c r="X28" s="55"/>
      <c r="Y28" s="58" t="e">
        <f t="shared" si="7"/>
        <v>#N/A</v>
      </c>
      <c r="Z28" s="56"/>
      <c r="AA28" s="56"/>
    </row>
    <row r="29" spans="1:27">
      <c r="A29" s="35" t="s">
        <v>123</v>
      </c>
      <c r="B29" s="53" t="str">
        <f>VLOOKUP(リマインド表[[#This Row],[管理番号]],名前リスト[[#Data],[管理番号]:[氏名]],2,FALSE)</f>
        <v>サイトウ　セイナ</v>
      </c>
      <c r="C29" s="54">
        <f>VLOOKUP(リマインド表[[#This Row],[管理番号]],名前リスト[[#Data],[管理番号]:[契約日]],4,FALSE)</f>
        <v>44612</v>
      </c>
      <c r="D29" s="55">
        <f t="shared" si="8"/>
        <v>20</v>
      </c>
      <c r="E29" s="55"/>
      <c r="F29" s="62" t="s">
        <v>125</v>
      </c>
      <c r="G29" s="57">
        <f t="shared" si="1"/>
        <v>44612</v>
      </c>
      <c r="H29" s="58"/>
      <c r="I29" s="58"/>
      <c r="J29" s="57">
        <f t="shared" si="2"/>
        <v>44640</v>
      </c>
      <c r="K29" s="58"/>
      <c r="L29" s="58"/>
      <c r="M29" s="57">
        <f t="shared" si="3"/>
        <v>44671</v>
      </c>
      <c r="N29" s="58"/>
      <c r="O29" s="58"/>
      <c r="P29" s="57">
        <f t="shared" si="4"/>
        <v>44701</v>
      </c>
      <c r="Q29" s="58"/>
      <c r="R29" s="55"/>
      <c r="S29" s="57">
        <f t="shared" si="5"/>
        <v>44732</v>
      </c>
      <c r="T29" s="55"/>
      <c r="U29" s="55"/>
      <c r="V29" s="57">
        <f t="shared" si="6"/>
        <v>44762</v>
      </c>
      <c r="W29" s="55"/>
      <c r="X29" s="55"/>
      <c r="Y29" s="58">
        <f t="shared" si="7"/>
        <v>44793</v>
      </c>
      <c r="Z29" s="56"/>
      <c r="AA29" s="56"/>
    </row>
    <row r="30" spans="1:27">
      <c r="A30" s="11" t="s">
        <v>119</v>
      </c>
      <c r="B30" s="3" t="str">
        <f>VLOOKUP(リマインド表[[#This Row],[管理番号]],名前リスト[[#Data],[管理番号]:[氏名]],2,FALSE)</f>
        <v>タカモリ　ハヅキ</v>
      </c>
      <c r="C30" s="4">
        <v>44735</v>
      </c>
      <c r="D30" s="6">
        <v>25</v>
      </c>
      <c r="E30" s="2" t="s">
        <v>21</v>
      </c>
      <c r="F30" s="67" t="s">
        <v>141</v>
      </c>
      <c r="G30" s="5">
        <f t="shared" si="1"/>
        <v>44735</v>
      </c>
      <c r="H30" s="29" t="s">
        <v>36</v>
      </c>
      <c r="I30" s="29" t="s">
        <v>36</v>
      </c>
      <c r="J30" s="5">
        <f t="shared" si="2"/>
        <v>44765</v>
      </c>
      <c r="K30" s="29" t="s">
        <v>36</v>
      </c>
      <c r="L30" s="29" t="s">
        <v>36</v>
      </c>
      <c r="M30" s="5">
        <f t="shared" si="3"/>
        <v>44796</v>
      </c>
      <c r="N30" s="29" t="s">
        <v>36</v>
      </c>
      <c r="O30" s="29" t="s">
        <v>36</v>
      </c>
      <c r="P30" s="5">
        <f t="shared" si="4"/>
        <v>44827</v>
      </c>
      <c r="Q30" s="29" t="s">
        <v>36</v>
      </c>
      <c r="R30" s="29" t="s">
        <v>36</v>
      </c>
      <c r="S30" s="5">
        <f t="shared" si="5"/>
        <v>44857</v>
      </c>
      <c r="T30" s="29" t="s">
        <v>36</v>
      </c>
      <c r="U30" s="29" t="s">
        <v>36</v>
      </c>
      <c r="V30" s="5">
        <f t="shared" si="6"/>
        <v>44888</v>
      </c>
      <c r="W30" s="29" t="s">
        <v>36</v>
      </c>
      <c r="X30" s="29" t="s">
        <v>36</v>
      </c>
      <c r="Y30" s="29">
        <f t="shared" si="7"/>
        <v>44918</v>
      </c>
      <c r="Z30" s="29"/>
      <c r="AA30" s="29"/>
    </row>
    <row r="31" spans="1:27">
      <c r="A31" s="11" t="s">
        <v>103</v>
      </c>
      <c r="B31" s="3" t="str">
        <f>VLOOKUP(リマインド表[[#This Row],[管理番号]],名前リスト[[#Data],[管理番号]:[氏名]],2,FALSE)</f>
        <v>シバヤマ　ミキ</v>
      </c>
      <c r="C31" s="4">
        <f>VLOOKUP(リマインド表[[#This Row],[管理番号]],名前リスト[[#Data],[管理番号]:[契約日]],4,FALSE)</f>
        <v>44524</v>
      </c>
      <c r="D31" s="6">
        <v>26</v>
      </c>
      <c r="E31" s="2"/>
      <c r="F31" s="33" t="s">
        <v>105</v>
      </c>
      <c r="G31" s="5">
        <f t="shared" si="1"/>
        <v>44524</v>
      </c>
      <c r="H31" s="29" t="s">
        <v>36</v>
      </c>
      <c r="I31" s="29" t="s">
        <v>36</v>
      </c>
      <c r="J31" s="5">
        <f t="shared" si="2"/>
        <v>44554</v>
      </c>
      <c r="K31" s="29" t="s">
        <v>36</v>
      </c>
      <c r="L31" s="29" t="s">
        <v>36</v>
      </c>
      <c r="M31" s="5">
        <f t="shared" si="3"/>
        <v>44585</v>
      </c>
      <c r="N31" s="29"/>
      <c r="O31" s="2"/>
      <c r="P31" s="5">
        <f t="shared" si="4"/>
        <v>44616</v>
      </c>
      <c r="Q31" s="6"/>
      <c r="R31" s="6"/>
      <c r="S31" s="5">
        <f t="shared" si="5"/>
        <v>44644</v>
      </c>
      <c r="T31" s="6"/>
      <c r="U31" s="6"/>
      <c r="V31" s="5">
        <f t="shared" si="6"/>
        <v>44675</v>
      </c>
      <c r="W31" s="6"/>
      <c r="X31" s="6"/>
      <c r="Y31" s="29">
        <f t="shared" si="7"/>
        <v>44705</v>
      </c>
      <c r="Z31" s="2"/>
      <c r="AA31" s="2"/>
    </row>
    <row r="32" spans="1:27">
      <c r="A32" s="11" t="s">
        <v>72</v>
      </c>
      <c r="B32" s="3" t="str">
        <f>VLOOKUP(リマインド表[[#This Row],[管理番号]],名前リスト[[#Data],[管理番号]:[氏名]],2,FALSE)</f>
        <v>ナカシマ　アユミ</v>
      </c>
      <c r="C32" s="4">
        <v>44587</v>
      </c>
      <c r="D32" s="6">
        <f>DAY(C32)</f>
        <v>26</v>
      </c>
      <c r="E32" s="6"/>
      <c r="F32" s="33" t="s">
        <v>74</v>
      </c>
      <c r="G32" s="5">
        <f t="shared" si="1"/>
        <v>44587</v>
      </c>
      <c r="H32" s="29" t="s">
        <v>36</v>
      </c>
      <c r="I32" s="29" t="s">
        <v>36</v>
      </c>
      <c r="J32" s="5">
        <f t="shared" si="2"/>
        <v>44618</v>
      </c>
      <c r="K32" s="29" t="s">
        <v>36</v>
      </c>
      <c r="L32" s="29" t="s">
        <v>36</v>
      </c>
      <c r="M32" s="5">
        <f t="shared" si="3"/>
        <v>44646</v>
      </c>
      <c r="N32" s="29" t="s">
        <v>36</v>
      </c>
      <c r="O32" s="29" t="s">
        <v>36</v>
      </c>
      <c r="P32" s="5">
        <f t="shared" si="4"/>
        <v>44677</v>
      </c>
      <c r="Q32" s="29" t="s">
        <v>36</v>
      </c>
      <c r="R32" s="29" t="s">
        <v>36</v>
      </c>
      <c r="S32" s="5">
        <f t="shared" si="5"/>
        <v>44707</v>
      </c>
      <c r="T32" s="29" t="s">
        <v>36</v>
      </c>
      <c r="U32" s="29" t="s">
        <v>36</v>
      </c>
      <c r="V32" s="5">
        <f t="shared" si="6"/>
        <v>44738</v>
      </c>
      <c r="W32" s="29" t="s">
        <v>36</v>
      </c>
      <c r="X32" s="29" t="s">
        <v>36</v>
      </c>
      <c r="Y32" s="29">
        <f t="shared" si="7"/>
        <v>44768</v>
      </c>
      <c r="Z32" s="29"/>
      <c r="AA32" s="29"/>
    </row>
    <row r="33" spans="1:27">
      <c r="A33" s="11" t="s">
        <v>126</v>
      </c>
      <c r="B33" s="3" t="str">
        <f>VLOOKUP(リマインド表[[#This Row],[管理番号]],名前リスト[[#Data],[管理番号]:[氏名]],2,FALSE)</f>
        <v>ミゾブチ　アエリ</v>
      </c>
      <c r="C33" s="4">
        <v>44799</v>
      </c>
      <c r="D33" s="6">
        <f>DAY(C33)</f>
        <v>26</v>
      </c>
      <c r="E33" s="6" t="s">
        <v>21</v>
      </c>
      <c r="F33" s="52" t="s">
        <v>129</v>
      </c>
      <c r="G33" s="5">
        <f t="shared" si="1"/>
        <v>44799</v>
      </c>
      <c r="H33" s="29" t="s">
        <v>36</v>
      </c>
      <c r="I33" s="29" t="s">
        <v>36</v>
      </c>
      <c r="J33" s="5">
        <f t="shared" si="2"/>
        <v>44830</v>
      </c>
      <c r="K33" s="29" t="s">
        <v>36</v>
      </c>
      <c r="L33" s="29" t="s">
        <v>36</v>
      </c>
      <c r="M33" s="5">
        <f t="shared" si="3"/>
        <v>44860</v>
      </c>
      <c r="N33" s="29" t="s">
        <v>36</v>
      </c>
      <c r="O33" s="29" t="s">
        <v>36</v>
      </c>
      <c r="P33" s="5">
        <f t="shared" si="4"/>
        <v>44891</v>
      </c>
      <c r="Q33" s="29" t="s">
        <v>36</v>
      </c>
      <c r="R33" s="29" t="s">
        <v>36</v>
      </c>
      <c r="S33" s="5">
        <f t="shared" si="5"/>
        <v>44921</v>
      </c>
      <c r="T33" s="29"/>
      <c r="U33" s="29"/>
      <c r="V33" s="5">
        <f t="shared" si="6"/>
        <v>44952</v>
      </c>
      <c r="W33" s="29"/>
      <c r="X33" s="29"/>
      <c r="Y33" s="29">
        <f t="shared" si="7"/>
        <v>44983</v>
      </c>
      <c r="Z33" s="29"/>
      <c r="AA33" s="29"/>
    </row>
    <row r="34" spans="1:27" s="59" customFormat="1">
      <c r="A34" s="35" t="s">
        <v>90</v>
      </c>
      <c r="B34" s="53" t="str">
        <f>VLOOKUP(リマインド表[[#This Row],[管理番号]],名前リスト[[#Data],[管理番号]:[氏名]],2,FALSE)</f>
        <v>アベ　シオリ</v>
      </c>
      <c r="C34" s="54">
        <f>VLOOKUP(リマインド表[[#This Row],[管理番号]],名前リスト[[#Data],[管理番号]:[契約日]],4,FALSE)</f>
        <v>44499</v>
      </c>
      <c r="D34" s="55">
        <f>DAY(C34)</f>
        <v>30</v>
      </c>
      <c r="E34" s="55" t="s">
        <v>21</v>
      </c>
      <c r="F34" s="62" t="s">
        <v>92</v>
      </c>
      <c r="G34" s="57">
        <f t="shared" si="1"/>
        <v>44499</v>
      </c>
      <c r="H34" s="58" t="s">
        <v>36</v>
      </c>
      <c r="I34" s="58" t="s">
        <v>36</v>
      </c>
      <c r="J34" s="57">
        <f t="shared" si="2"/>
        <v>44530</v>
      </c>
      <c r="K34" s="58" t="s">
        <v>36</v>
      </c>
      <c r="L34" s="58" t="s">
        <v>36</v>
      </c>
      <c r="M34" s="57">
        <f t="shared" si="3"/>
        <v>44560</v>
      </c>
      <c r="N34" s="58" t="s">
        <v>36</v>
      </c>
      <c r="O34" s="56" t="s">
        <v>36</v>
      </c>
      <c r="P34" s="57">
        <f t="shared" si="4"/>
        <v>44591</v>
      </c>
      <c r="Q34" s="56" t="s">
        <v>36</v>
      </c>
      <c r="R34" s="56" t="s">
        <v>36</v>
      </c>
      <c r="S34" s="57">
        <f t="shared" si="5"/>
        <v>44622</v>
      </c>
      <c r="T34" s="56" t="s">
        <v>36</v>
      </c>
      <c r="U34" s="56" t="s">
        <v>36</v>
      </c>
      <c r="V34" s="57">
        <f t="shared" si="6"/>
        <v>44650</v>
      </c>
      <c r="W34" s="56" t="s">
        <v>36</v>
      </c>
      <c r="X34" s="56" t="s">
        <v>36</v>
      </c>
      <c r="Y34" s="58">
        <f t="shared" si="7"/>
        <v>44681</v>
      </c>
      <c r="Z34" s="58" t="s">
        <v>36</v>
      </c>
      <c r="AA34" s="58" t="s">
        <v>36</v>
      </c>
    </row>
    <row r="35" spans="1:27">
      <c r="A35" s="35" t="s">
        <v>93</v>
      </c>
      <c r="B35" s="53" t="str">
        <f>VLOOKUP(リマインド表[[#This Row],[管理番号]],名前リスト[[#Data],[管理番号]:[氏名]],2,FALSE)</f>
        <v>ミヤカワ　ナツキ</v>
      </c>
      <c r="C35" s="54">
        <f>VLOOKUP(リマインド表[[#This Row],[管理番号]],名前リスト[[#Data],[管理番号]:[契約日]],4,FALSE)</f>
        <v>44500</v>
      </c>
      <c r="D35" s="55">
        <f>DAY(C35)</f>
        <v>31</v>
      </c>
      <c r="E35" s="55"/>
      <c r="F35" s="62" t="s">
        <v>95</v>
      </c>
      <c r="G35" s="57">
        <f t="shared" si="1"/>
        <v>44500</v>
      </c>
      <c r="H35" s="58" t="s">
        <v>36</v>
      </c>
      <c r="I35" s="58" t="s">
        <v>36</v>
      </c>
      <c r="J35" s="57">
        <f t="shared" si="2"/>
        <v>44531</v>
      </c>
      <c r="K35" s="58" t="s">
        <v>36</v>
      </c>
      <c r="L35" s="58" t="s">
        <v>36</v>
      </c>
      <c r="M35" s="57">
        <f t="shared" si="3"/>
        <v>44561</v>
      </c>
      <c r="N35" s="58" t="s">
        <v>36</v>
      </c>
      <c r="O35" s="58" t="s">
        <v>36</v>
      </c>
      <c r="P35" s="57">
        <f t="shared" si="4"/>
        <v>44592</v>
      </c>
      <c r="Q35" s="56" t="s">
        <v>36</v>
      </c>
      <c r="R35" s="56" t="s">
        <v>36</v>
      </c>
      <c r="S35" s="57">
        <f t="shared" si="5"/>
        <v>44623</v>
      </c>
      <c r="T35" s="56" t="s">
        <v>36</v>
      </c>
      <c r="U35" s="56" t="s">
        <v>36</v>
      </c>
      <c r="V35" s="57">
        <f t="shared" si="6"/>
        <v>44651</v>
      </c>
      <c r="W35" s="58" t="s">
        <v>36</v>
      </c>
      <c r="X35" s="58" t="s">
        <v>36</v>
      </c>
      <c r="Y35" s="58">
        <f t="shared" si="7"/>
        <v>44682</v>
      </c>
      <c r="Z35" s="58" t="s">
        <v>36</v>
      </c>
      <c r="AA35" s="58" t="s">
        <v>36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31" fitToHeight="0" orientation="landscape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名前リスト</vt:lpstr>
      <vt:lpstr>リマインド表</vt:lpstr>
      <vt:lpstr>リマインド表!Print_Area</vt:lpstr>
      <vt:lpstr>名前リスト!Print_Area</vt:lpstr>
      <vt:lpstr>リマインド表!Print_Titles</vt:lpstr>
      <vt:lpstr>名前リスト!Print_Titles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惇史山本</dc:creator>
  <cp:keywords/>
  <dc:description/>
  <cp:lastModifiedBy>惇史山本</cp:lastModifiedBy>
  <cp:revision/>
  <cp:lastPrinted>2022-01-30T01:10:17Z</cp:lastPrinted>
  <dcterms:created xsi:type="dcterms:W3CDTF">2015-06-05T18:19:34Z</dcterms:created>
  <dcterms:modified xsi:type="dcterms:W3CDTF">2023-06-27T09:45:10Z</dcterms:modified>
  <cp:category/>
  <cp:contentStatus/>
</cp:coreProperties>
</file>