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31CC13F0-C65B-4752-B338-8070D6563AF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2" sheetId="25" r:id="rId1"/>
    <sheet name="ロイヤルロンドン内訳" sheetId="24" r:id="rId2"/>
    <sheet name="一覧" sheetId="1" r:id="rId3"/>
    <sheet name="2023.7" sheetId="26" r:id="rId4"/>
    <sheet name="2023.6" sheetId="22" r:id="rId5"/>
    <sheet name="2023.5" sheetId="19" state="hidden" r:id="rId6"/>
    <sheet name="2023.4" sheetId="18" state="hidden" r:id="rId7"/>
    <sheet name="2023.3" sheetId="17" state="hidden" r:id="rId8"/>
    <sheet name="2023.2" sheetId="16" state="hidden" r:id="rId9"/>
    <sheet name="2023.1" sheetId="15" state="hidden" r:id="rId10"/>
    <sheet name="2023年物販経理" sheetId="23" r:id="rId11"/>
    <sheet name="2022.12" sheetId="14" state="hidden" r:id="rId12"/>
    <sheet name="2022.3" sheetId="2" state="hidden" r:id="rId13"/>
    <sheet name="2022.4" sheetId="5" state="hidden" r:id="rId14"/>
    <sheet name="2022.11" sheetId="13" state="hidden" r:id="rId15"/>
    <sheet name="2022.10" sheetId="12" state="hidden" r:id="rId16"/>
    <sheet name="2022.9" sheetId="11" state="hidden" r:id="rId17"/>
    <sheet name="2022.8" sheetId="10" state="hidden" r:id="rId18"/>
    <sheet name="2022.7" sheetId="9" state="hidden" r:id="rId19"/>
    <sheet name="2022.6" sheetId="7" state="hidden" r:id="rId20"/>
    <sheet name="2022.5" sheetId="6" state="hidden" r:id="rId21"/>
  </sheets>
  <definedNames>
    <definedName name="ExternalData_1" localSheetId="10" hidden="1">'2023年物販経理'!$A$1:$G$15</definedName>
    <definedName name="_xlnm.Print_Area" localSheetId="1">ロイヤルロンドン内訳!$A$1:$C$23</definedName>
    <definedName name="_xlnm.Print_Area" localSheetId="2">一覧!$A$1:$AF$18</definedName>
    <definedName name="_xlnm.Print_Titles" localSheetId="1">ロイヤルロンドン内訳!$1:$1</definedName>
    <definedName name="_xlnm.Print_Titles" localSheetId="2">一覧!$1:$2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" l="1"/>
  <c r="AF19" i="1"/>
  <c r="AE19" i="1"/>
  <c r="AD19" i="1"/>
  <c r="AC19" i="1"/>
  <c r="AB19" i="1"/>
  <c r="AA19" i="1"/>
  <c r="Z19" i="1"/>
  <c r="Y19" i="1"/>
  <c r="X19" i="1"/>
  <c r="W19" i="1"/>
  <c r="V19" i="1"/>
  <c r="O19" i="1"/>
  <c r="I19" i="1"/>
  <c r="F19" i="1"/>
  <c r="E19" i="1"/>
  <c r="D19" i="1"/>
  <c r="C19" i="1"/>
  <c r="B19" i="1"/>
  <c r="AC110" i="26"/>
  <c r="AB110" i="26"/>
  <c r="AA110" i="26"/>
  <c r="Z110" i="26"/>
  <c r="W110" i="26"/>
  <c r="V110" i="26"/>
  <c r="U110" i="26"/>
  <c r="T110" i="26"/>
  <c r="Q110" i="26"/>
  <c r="P110" i="26"/>
  <c r="O110" i="26"/>
  <c r="N110" i="26"/>
  <c r="I110" i="26"/>
  <c r="H110" i="26"/>
  <c r="G110" i="26"/>
  <c r="E110" i="26"/>
  <c r="D110" i="26"/>
  <c r="C110" i="26"/>
  <c r="B110" i="26"/>
  <c r="T19" i="1"/>
  <c r="M19" i="1"/>
  <c r="Q19" i="1"/>
  <c r="R19" i="1"/>
  <c r="L17" i="1"/>
  <c r="L16" i="1"/>
  <c r="L15" i="1"/>
  <c r="L14" i="1"/>
  <c r="C23" i="24"/>
  <c r="C19" i="24"/>
  <c r="C14" i="24"/>
  <c r="C7" i="24"/>
  <c r="G19" i="1" l="1"/>
  <c r="S19" i="1" s="1"/>
  <c r="Q18" i="1" l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O18" i="1"/>
  <c r="I18" i="1"/>
  <c r="B18" i="1"/>
  <c r="T18" i="1"/>
  <c r="R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G110" i="22"/>
  <c r="E110" i="22"/>
  <c r="E18" i="1" s="1"/>
  <c r="D110" i="22"/>
  <c r="D18" i="1" s="1"/>
  <c r="C110" i="22"/>
  <c r="C18" i="1" s="1"/>
  <c r="B110" i="22"/>
  <c r="I110" i="22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<sst xmlns="http://schemas.openxmlformats.org/spreadsheetml/2006/main" count="2528" uniqueCount="262">
  <si>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</si>
  <si>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</si>
  <si>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</si>
  <si>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</si>
  <si>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</si>
  <si>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</si>
  <si>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</si>
  <si>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</si>
  <si>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</si>
  <si>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</si>
  <si>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</si>
  <si>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</si>
  <si>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</si>
  <si>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</si>
  <si>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</si>
  <si>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</si>
  <si>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</si>
  <si>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</si>
  <si>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</si>
  <si>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</si>
  <si>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</si>
  <si>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</si>
  <si>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</si>
  <si>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</si>
  <si>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</si>
  <si>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</si>
  <si>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</si>
  <si>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</si>
  <si>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</si>
  <si>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</si>
  <si>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</si>
  <si>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</si>
  <si>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</si>
  <si>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</si>
  <si>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</si>
  <si>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</si>
  <si>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</si>
  <si>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</si>
  <si>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</si>
  <si>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</si>
  <si>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</si>
  <si>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</si>
  <si>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</si>
  <si>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</si>
  <si>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</si>
  <si>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</si>
  <si>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</si>
  <si>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</si>
  <si>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</si>
  <si>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</si>
  <si>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</si>
  <si>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</si>
  <si>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</si>
  <si>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</si>
  <si>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</si>
  <si>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</si>
  <si>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</si>
  <si>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</si>
  <si>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</si>
  <si>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</si>
  <si>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</si>
  <si>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</si>
  <si>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</si>
  <si>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</si>
  <si>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</si>
  <si>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</si>
  <si>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</si>
  <si>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</si>
  <si>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</si>
  <si>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</si>
  <si>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</si>
  <si>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</si>
  <si>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</si>
  <si>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</si>
  <si>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</si>
  <si>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</si>
  <si>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</si>
  <si>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</si>
  <si>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</si>
  <si>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</si>
  <si>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</si>
  <si>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</si>
  <si>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</si>
  <si>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</si>
  <si>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</si>
  <si>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</si>
  <si>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</si>
  <si>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</si>
  <si>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</si>
  <si>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</si>
  <si>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</si>
  <si>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</si>
  <si>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</si>
  <si>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</si>
  <si>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</si>
  <si>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</si>
  <si>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</si>
  <si>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</si>
  <si>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</si>
  <si>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</si>
  <si>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</si>
  <si>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</si>
  <si>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</si>
  <si>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</si>
  <si>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</si>
  <si>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</si>
  <si>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</si>
  <si>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</si>
  <si>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</si>
  <si>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</si>
  <si>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</si>
  <si>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</si>
  <si>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</si>
  <si>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</si>
  <si>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</si>
  <si>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</si>
  <si>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</si>
  <si>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</si>
  <si>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</si>
  <si>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</si>
  <si>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</si>
  <si>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</si>
  <si>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</si>
  <si>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</si>
  <si>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</si>
  <si>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</si>
  <si>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</si>
  <si>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</si>
  <si>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</si>
  <si>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</si>
  <si>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</si>
  <si>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</si>
  <si>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</si>
  <si>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</si>
  <si>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</si>
  <si>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</si>
  <si>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</si>
  <si>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</si>
  <si>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</si>
  <si>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</si>
  <si>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</si>
  <si>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</si>
  <si>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</si>
  <si>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</si>
  <si>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</si>
  <si>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</si>
  <si>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</si>
  <si>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</si>
  <si>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</si>
  <si>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</si>
  <si>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</si>
  <si>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</si>
  <si>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</si>
  <si>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</si>
  <si>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</si>
  <si>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</si>
  <si>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</si>
  <si>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</si>
  <si>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</si>
  <si>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</si>
  <si>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</si>
  <si>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</si>
  <si>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</si>
  <si>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</si>
  <si>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</si>
  <si>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</si>
  <si>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</si>
  <si>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</si>
  <si>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</si>
  <si>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</si>
  <si>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</si>
  <si>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</si>
  <si>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</si>
  <si>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</si>
  <si>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</si>
  <si>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</si>
  <si>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</si>
  <si>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</si>
  <si>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</si>
  <si>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</si>
  <si>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</si>
  <si>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</si>
  <si>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</si>
  <si>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</si>
  <si>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</si>
  <si>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</si>
  <si>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</si>
  <si>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</si>
  <si>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</si>
  <si>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</si>
  <si>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</si>
  <si>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</si>
  <si>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</si>
  <si>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</si>
  <si>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</si>
  <si>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</si>
  <si>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</si>
  <si>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</si>
  <si>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</si>
  <si>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</si>
  <si>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</si>
  <si>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</si>
  <si>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</si>
  <si>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</si>
  <si>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</si>
  <si>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</si>
  <si>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</si>
  <si>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</si>
  <si>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</si>
  <si>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</si>
  <si>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</si>
  <si>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</si>
  <si>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</si>
  <si>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</si>
  <si>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</si>
  <si>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</si>
  <si>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</si>
  <si>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</si>
  <si>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</si>
  <si>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</si>
  <si>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</si>
  <si>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</si>
  <si>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</si>
  <si>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</si>
  <si>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</si>
  <si>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</si>
  <si>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</si>
  <si>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</si>
  <si>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</si>
  <si>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</si>
  <si>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</si>
  <si>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</si>
  <si>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</si>
  <si>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</si>
  <si>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</si>
  <si>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</si>
  <si>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</si>
  <si>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</si>
  <si>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</si>
  <si>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</si>
  <si>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</si>
  <si>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</si>
  <si>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</si>
  <si>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</si>
  <si>
    <t>ファイブ　北新地</t>
  </si>
  <si>
    <t>金額</t>
    <rPh sb="0" eb="2">
      <t>キンガク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</si>
  <si>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</si>
  <si>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</si>
  <si>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業務委託費(RL)太神祐太朗様</t>
  </si>
  <si>
    <t>業務委託費(RL)藤井晶様</t>
  </si>
  <si>
    <t>業務委託費(RL)松田真吾様</t>
  </si>
  <si>
    <t>名称</t>
    <rPh sb="0" eb="2">
      <t>メイショウ</t>
    </rPh>
    <phoneticPr fontId="2"/>
  </si>
  <si>
    <t>小計</t>
    <rPh sb="0" eb="2">
      <t>ショウケイ</t>
    </rPh>
    <phoneticPr fontId="2"/>
  </si>
  <si>
    <t>日付</t>
    <rPh sb="0" eb="2">
      <t>ヒヅケ</t>
    </rPh>
    <phoneticPr fontId="2"/>
  </si>
  <si>
    <t>業務委託費(RL)相澤丈様</t>
  </si>
  <si>
    <t>業務委託費(RL)橋本達侑様</t>
  </si>
  <si>
    <t>業務委託費(RL)山田ほなみ様</t>
  </si>
  <si>
    <t>業務委託費(RL)山口結花様</t>
  </si>
  <si>
    <t>業務委託費(RL)富永晃介様</t>
  </si>
  <si>
    <t>業務委託費(RL)小椋孝太様</t>
  </si>
  <si>
    <t xml:space="preserve">業務委託費(社債) </t>
  </si>
  <si>
    <t xml:space="preserve">272,727 1 1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</si>
</sst>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  <xf numFmtId="0" fontId="0" fillId="0" borderId="2" xfId="0" applyBorder="1" applyAlignment="1">
      <alignment horizontal="center"/>
    </xf>
    <xf numFmtId="55" fontId="0" fillId="0" borderId="2" xfId="0" applyNumberFormat="1" applyBorder="1" applyAlignment="1">
      <alignment horizontal="center" vertical="center"/>
    </xf>
    <xf numFmtId="38" fontId="0" fillId="0" borderId="2" xfId="1" applyFont="1" applyBorder="1" applyAlignment="1"/>
    <xf numFmtId="38" fontId="0" fillId="0" borderId="2" xfId="0" applyNumberFormat="1" applyBorder="1"/>
    <xf numFmtId="0" fontId="0" fillId="0" borderId="2" xfId="0" applyBorder="1" applyAlignment="1">
      <alignment horizontal="right"/>
    </xf>
    <xf numFmtId="55" fontId="0" fillId="0" borderId="2" xfId="0" applyNumberFormat="1" applyBorder="1" applyAlignment="1">
      <alignment vertical="center"/>
    </xf>
    <xf numFmtId="55" fontId="0" fillId="0" borderId="3" xfId="0" applyNumberFormat="1" applyBorder="1" applyAlignment="1">
      <alignment horizontal="center" vertical="center"/>
    </xf>
    <xf numFmtId="55" fontId="0" fillId="0" borderId="4" xfId="0" applyNumberFormat="1" applyBorder="1" applyAlignment="1">
      <alignment horizontal="center" vertical="center"/>
    </xf>
    <xf numFmtId="55" fontId="0" fillId="0" borderId="5" xfId="0" applyNumberFormat="1" applyBorder="1" applyAlignment="1">
      <alignment horizontal="center" vertical="center"/>
    </xf>
    <xf numFmtId="55" fontId="0" fillId="0" borderId="5" xfId="0" applyNumberFormat="1" applyBorder="1" applyAlignment="1">
      <alignment vertical="center"/>
    </xf>
    <xf numFmtId="3" fontId="0" fillId="0" borderId="2" xfId="0" applyNumberFormat="1" applyBorder="1"/>
    <xf numFmtId="3" fontId="0" fillId="0" borderId="2" xfId="0" applyNumberFormat="1" applyFill="1" applyBorder="1"/>
    <xf numFmtId="55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right"/>
    </xf>
    <xf numFmtId="3" fontId="0" fillId="0" borderId="0" xfId="0" applyNumberFormat="1" applyBorder="1"/>
    <xf numFmtId="0" fontId="0" fillId="2" borderId="2" xfId="0" applyFill="1" applyBorder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9" totalsRowShown="0" headerRowDxfId="33">
  <autoFilter ref="A2:S19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9" totalsRowShown="0" headerRowDxfId="13">
  <autoFilter ref="T2:AF19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3AE2-407F-4217-8D40-DD3E0D321080}">
  <dimension ref="A1:C4"/>
  <sheetViews>
    <sheetView workbookViewId="0"/>
  </sheetViews>
  <sheetFormatPr defaultRowHeight="18.75"/>
  <sheetData>
    <row r="1" spans="1:3">
      <c r="A1" t="s">
        <v>260</v>
      </c>
      <c r="B1" t="s">
        <v>261</v>
      </c>
      <c r="C1" s="2">
        <v>272727</v>
      </c>
    </row>
    <row r="2" spans="1:3">
      <c r="C2" s="2"/>
    </row>
    <row r="3" spans="1:3">
      <c r="C3" s="2"/>
    </row>
    <row r="4" spans="1:3">
      <c r="C4" s="2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/>
  </sheetViews>
  <sheetFormatPr defaultRowHeight="18.75"/>
  <cols>
    <col min="1" max="1" width="9.375" bestFit="1" customWidth="1"/>
    <col min="2" max="3" width="11.875" bestFit="1" customWidth="1"/>
    <col min="4" max="4" width="12.75" bestFit="1" customWidth="1"/>
    <col min="5" max="5" width="13.75" bestFit="1" customWidth="1"/>
    <col min="6" max="6" width="12.75" bestFit="1" customWidth="1"/>
    <col min="7" max="7" width="11.875" bestFit="1" customWidth="1"/>
  </cols>
  <sheetData>
    <row r="1" spans="1:7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</row>
    <row r="2" spans="1:7">
      <c r="B2" t="s">
        <v>230</v>
      </c>
      <c r="C2" t="s">
        <v>231</v>
      </c>
      <c r="D2" t="s">
        <v>232</v>
      </c>
      <c r="E2" t="s">
        <v>233</v>
      </c>
      <c r="F2" t="s">
        <v>242</v>
      </c>
      <c r="G2" t="s">
        <v>243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0.16750857259999999</v>
      </c>
      <c r="G3">
        <v>8500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0.21004153440000001</v>
      </c>
      <c r="G4">
        <v>338014</v>
      </c>
    </row>
    <row r="5" spans="1:7">
      <c r="A5">
        <v>3</v>
      </c>
      <c r="B5">
        <v>1649728</v>
      </c>
      <c r="C5">
        <v>796797</v>
      </c>
      <c r="D5">
        <v>569468</v>
      </c>
      <c r="E5">
        <v>283463</v>
      </c>
      <c r="F5">
        <v>0.1236406339</v>
      </c>
      <c r="G5">
        <v>128549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0.19877932500000001</v>
      </c>
      <c r="G6">
        <v>857461</v>
      </c>
    </row>
    <row r="7" spans="1:7">
      <c r="A7">
        <v>5</v>
      </c>
      <c r="B7">
        <v>2534928</v>
      </c>
      <c r="C7">
        <v>941575</v>
      </c>
      <c r="D7">
        <v>728191</v>
      </c>
      <c r="E7">
        <v>865162</v>
      </c>
      <c r="F7">
        <v>0.12895863229999999</v>
      </c>
      <c r="G7">
        <v>437080</v>
      </c>
    </row>
    <row r="8" spans="1:7">
      <c r="A8">
        <v>6</v>
      </c>
      <c r="B8">
        <v>1032697</v>
      </c>
      <c r="C8">
        <v>1195001</v>
      </c>
      <c r="D8">
        <v>505345.4</v>
      </c>
      <c r="E8">
        <v>-667649.4</v>
      </c>
      <c r="F8">
        <v>0.45152075940000003</v>
      </c>
      <c r="G8">
        <v>1018258</v>
      </c>
    </row>
    <row r="9" spans="1:7">
      <c r="A9">
        <v>7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</row>
    <row r="10" spans="1:7">
      <c r="A10">
        <v>8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</row>
    <row r="11" spans="1:7">
      <c r="A11">
        <v>9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</row>
    <row r="12" spans="1:7">
      <c r="A12">
        <v>10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234</v>
      </c>
      <c r="B15">
        <v>8560829</v>
      </c>
      <c r="C15">
        <v>7397338</v>
      </c>
      <c r="D15">
        <v>3978627.676</v>
      </c>
      <c r="E15">
        <v>-2815136.676</v>
      </c>
      <c r="F15">
        <v>0.21340824289999999</v>
      </c>
      <c r="G15">
        <v>2787862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6DBF-0DA1-492F-BB44-270733179DB5}">
  <dimension ref="A1:C35"/>
  <sheetViews>
    <sheetView view="pageBreakPreview" zoomScale="115" zoomScaleNormal="100" zoomScaleSheetLayoutView="115" workbookViewId="0"/>
  </sheetViews>
  <sheetFormatPr defaultRowHeight="18.75"/>
  <cols>
    <col min="1" max="1" width="10.25" bestFit="1" customWidth="1"/>
    <col min="2" max="2" width="27.75" bestFit="1" customWidth="1"/>
  </cols>
  <sheetData>
    <row r="1" spans="1:3">
      <c r="A1" s="23" t="s">
        <v>253</v>
      </c>
      <c r="B1" s="23" t="s">
        <v>251</v>
      </c>
      <c r="C1" s="23" t="s">
        <v>245</v>
      </c>
    </row>
    <row r="2" spans="1:3">
      <c r="A2" s="24">
        <v>44958</v>
      </c>
      <c r="B2" s="38" t="s">
        <v>248</v>
      </c>
      <c r="C2" s="25">
        <v>73636</v>
      </c>
    </row>
    <row r="3" spans="1:3">
      <c r="A3" s="24"/>
      <c r="B3" s="38" t="s">
        <v>249</v>
      </c>
      <c r="C3" s="25">
        <v>73636</v>
      </c>
    </row>
    <row r="4" spans="1:3">
      <c r="A4" s="24"/>
      <c r="B4" s="38" t="s">
        <v>250</v>
      </c>
      <c r="C4" s="25">
        <v>73636</v>
      </c>
    </row>
    <row r="5" spans="1:3">
      <c r="A5" s="24"/>
      <c r="B5" s="27" t="s">
        <v>252</v>
      </c>
      <c r="C5" s="25">
        <v>220909</v>
      </c>
    </row>
    <row r="6" spans="1:3">
      <c r="A6" s="24"/>
      <c r="B6" s="27" t="s">
        <v>247</v>
      </c>
      <c r="C6" s="25">
        <v>22091</v>
      </c>
    </row>
    <row r="7" spans="1:3">
      <c r="A7" s="24"/>
      <c r="B7" s="27" t="s">
        <v>246</v>
      </c>
      <c r="C7" s="26">
        <f>SUM(C5:C6)</f>
        <v>243000</v>
      </c>
    </row>
    <row r="8" spans="1:3">
      <c r="A8" s="24">
        <v>44986</v>
      </c>
      <c r="B8" s="38" t="s">
        <v>254</v>
      </c>
      <c r="C8" s="33">
        <v>68482</v>
      </c>
    </row>
    <row r="9" spans="1:3">
      <c r="A9" s="24"/>
      <c r="B9" s="38" t="s">
        <v>255</v>
      </c>
      <c r="C9" s="33">
        <v>68482</v>
      </c>
    </row>
    <row r="10" spans="1:3">
      <c r="A10" s="24"/>
      <c r="B10" s="38" t="s">
        <v>256</v>
      </c>
      <c r="C10" s="33">
        <v>68482</v>
      </c>
    </row>
    <row r="11" spans="1:3">
      <c r="A11" s="24"/>
      <c r="B11" s="38" t="s">
        <v>257</v>
      </c>
      <c r="C11" s="33">
        <v>110455</v>
      </c>
    </row>
    <row r="12" spans="1:3">
      <c r="A12" s="24"/>
      <c r="B12" s="27" t="s">
        <v>252</v>
      </c>
      <c r="C12" s="34">
        <v>315900</v>
      </c>
    </row>
    <row r="13" spans="1:3">
      <c r="A13" s="24"/>
      <c r="B13" s="27" t="s">
        <v>247</v>
      </c>
      <c r="C13" s="34">
        <v>31590</v>
      </c>
    </row>
    <row r="14" spans="1:3">
      <c r="A14" s="24"/>
      <c r="B14" s="27" t="s">
        <v>246</v>
      </c>
      <c r="C14" s="33">
        <f>SUM(C12:C13)</f>
        <v>347490</v>
      </c>
    </row>
    <row r="15" spans="1:3">
      <c r="A15" s="24">
        <v>45017</v>
      </c>
      <c r="B15" s="38" t="s">
        <v>258</v>
      </c>
      <c r="C15" s="33">
        <v>117818</v>
      </c>
    </row>
    <row r="16" spans="1:3">
      <c r="A16" s="24"/>
      <c r="B16" s="38" t="s">
        <v>259</v>
      </c>
      <c r="C16" s="33">
        <v>117818</v>
      </c>
    </row>
    <row r="17" spans="1:3">
      <c r="A17" s="24"/>
      <c r="B17" s="27" t="s">
        <v>252</v>
      </c>
      <c r="C17" s="34">
        <v>235636</v>
      </c>
    </row>
    <row r="18" spans="1:3">
      <c r="A18" s="24"/>
      <c r="B18" s="27" t="s">
        <v>247</v>
      </c>
      <c r="C18" s="34">
        <v>23564</v>
      </c>
    </row>
    <row r="19" spans="1:3">
      <c r="A19" s="24"/>
      <c r="B19" s="27" t="s">
        <v>246</v>
      </c>
      <c r="C19" s="33">
        <f>SUM(C17:C18)</f>
        <v>259200</v>
      </c>
    </row>
    <row r="20" spans="1:3">
      <c r="A20" s="29">
        <v>45047</v>
      </c>
      <c r="B20" s="38" t="s">
        <v>260</v>
      </c>
      <c r="C20" s="33">
        <v>272727</v>
      </c>
    </row>
    <row r="21" spans="1:3">
      <c r="A21" s="30"/>
      <c r="B21" s="27" t="s">
        <v>252</v>
      </c>
      <c r="C21" s="33">
        <v>272727</v>
      </c>
    </row>
    <row r="22" spans="1:3">
      <c r="A22" s="30"/>
      <c r="B22" s="27" t="s">
        <v>247</v>
      </c>
      <c r="C22" s="34">
        <v>27273</v>
      </c>
    </row>
    <row r="23" spans="1:3">
      <c r="A23" s="31"/>
      <c r="B23" s="27" t="s">
        <v>246</v>
      </c>
      <c r="C23" s="33">
        <f>SUM(C21:C22)</f>
        <v>300000</v>
      </c>
    </row>
    <row r="24" spans="1:3">
      <c r="A24" s="35"/>
      <c r="B24" s="36"/>
      <c r="C24" s="37"/>
    </row>
    <row r="25" spans="1:3">
      <c r="A25" s="35"/>
      <c r="B25" s="36"/>
      <c r="C25" s="37"/>
    </row>
    <row r="26" spans="1:3">
      <c r="A26" s="35"/>
      <c r="B26" s="36"/>
      <c r="C26" s="37"/>
    </row>
    <row r="27" spans="1:3">
      <c r="A27" s="35"/>
      <c r="B27" s="36"/>
      <c r="C27" s="37"/>
    </row>
    <row r="28" spans="1:3">
      <c r="A28" s="35"/>
      <c r="B28" s="36"/>
      <c r="C28" s="37"/>
    </row>
    <row r="29" spans="1:3">
      <c r="A29" s="35"/>
      <c r="B29" s="36"/>
      <c r="C29" s="37"/>
    </row>
    <row r="30" spans="1:3">
      <c r="A30" s="35"/>
      <c r="B30" s="36"/>
      <c r="C30" s="37"/>
    </row>
    <row r="31" spans="1:3">
      <c r="A31" s="35"/>
      <c r="B31" s="36"/>
      <c r="C31" s="37"/>
    </row>
    <row r="32" spans="1:3">
      <c r="A32" s="35"/>
      <c r="B32" s="36"/>
      <c r="C32" s="37"/>
    </row>
    <row r="33" spans="1:3">
      <c r="A33" s="35"/>
      <c r="B33" s="36"/>
      <c r="C33" s="37"/>
    </row>
    <row r="34" spans="1:3">
      <c r="A34" s="32"/>
    </row>
    <row r="35" spans="1:3">
      <c r="A35" s="28"/>
    </row>
  </sheetData>
  <mergeCells count="4">
    <mergeCell ref="A2:A7"/>
    <mergeCell ref="A8:A14"/>
    <mergeCell ref="A15:A19"/>
    <mergeCell ref="A20:A2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"/>
  <sheetViews>
    <sheetView tabSelected="1" view="pageBreakPreview" zoomScaleNormal="100" zoomScaleSheetLayoutView="100" workbookViewId="0">
      <pane ySplit="2" topLeftCell="A3" activePane="bottomLeft" state="frozen"/>
      <selection pane="bottomLeft" activeCell="A3" sqref="A3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>
        <f>ロイヤルロンドン内訳!C7</f>
        <v>243000</v>
      </c>
      <c r="M14" s="7">
        <f>'2023年物販経理'!E4</f>
        <v>-1658961.2</v>
      </c>
      <c r="N14" s="7">
        <f>SUM(振込額一覧[[#This Row],[①振込合計]:[⑥RL]])</f>
        <v>3034817.9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-1064829.1000000001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f>ロイヤルロンドン内訳!C14</f>
        <v>347490</v>
      </c>
      <c r="M15" s="7">
        <f>'2023年物販経理'!E5</f>
        <v>283463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>
        <f>ロイヤルロンドン内訳!C19</f>
        <v>259200</v>
      </c>
      <c r="M16" s="7">
        <f>'2023年物販経理'!E6</f>
        <v>-1967899.7</v>
      </c>
      <c r="N16" s="7">
        <f>SUM(振込額一覧[[#This Row],[①振込合計]:[⑥RL]])</f>
        <v>2478868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-1209451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116950</v>
      </c>
      <c r="J17" s="7"/>
      <c r="K17" s="7">
        <v>242153.8</v>
      </c>
      <c r="L17" s="7">
        <f>ロイヤルロンドン内訳!C23</f>
        <v>300000</v>
      </c>
      <c r="M17" s="7">
        <f>'2023年物販経理'!E7</f>
        <v>865162</v>
      </c>
      <c r="N17" s="7">
        <f>SUM(振込額一覧[[#This Row],[①振込合計]:[⑥RL]])</f>
        <v>2995774.8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-23733.200000000186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12000</v>
      </c>
      <c r="D18" s="7">
        <f>'2023.6'!D$110</f>
        <v>32780</v>
      </c>
      <c r="E18" s="7">
        <f>'2023.6'!E$110</f>
        <v>173700</v>
      </c>
      <c r="F18" s="7">
        <f>'2023.6'!G$110-SUM(振込額一覧[[#This Row],[メルレ（AI）]:[物販]])</f>
        <v>-227280</v>
      </c>
      <c r="G18" s="4">
        <f>SUM(振込額一覧[[#This Row],[メルレ（AI）]:[物販]])+振込額一覧[[#This Row],[メルレ～物販以外の振込額]]</f>
        <v>0</v>
      </c>
      <c r="H18" s="7"/>
      <c r="I18" s="7">
        <f>'2023.6'!I$110</f>
        <v>0</v>
      </c>
      <c r="J18" s="7"/>
      <c r="K18" s="7">
        <v>172804.1</v>
      </c>
      <c r="L18" s="7">
        <v>169034</v>
      </c>
      <c r="M18" s="7">
        <f>'2023年物販経理'!E8</f>
        <v>-667649.4</v>
      </c>
      <c r="N18" s="7">
        <f>SUM(振込額一覧[[#This Row],[①振込合計]:[⑥RL]])</f>
        <v>341838.1</v>
      </c>
      <c r="O18" s="7">
        <f>'2023.6'!H$110</f>
        <v>0</v>
      </c>
      <c r="P18" s="7"/>
      <c r="Q18" s="7">
        <f>'2023年物販経理'!C8</f>
        <v>1195001</v>
      </c>
      <c r="R18" s="7">
        <f>SUM(振込額一覧[[#This Row],[①出金額
(PayPay口座)]],振込額一覧[[#This Row],[②出金額
（AMEX）]])</f>
        <v>0</v>
      </c>
      <c r="S18" s="4">
        <f>振込額一覧[[#This Row],[①～⑦
合計額]]-振込額一覧[[#This Row],[①+②
出金合計額]]</f>
        <v>341838.1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  <row r="19" spans="1:38">
      <c r="A19" s="1">
        <v>45108</v>
      </c>
      <c r="B19" s="7">
        <f>'2023.7'!B$110</f>
        <v>0</v>
      </c>
      <c r="C19" s="7">
        <f>'2023.7'!C$110</f>
        <v>0</v>
      </c>
      <c r="D19" s="7">
        <f>'2023.7'!D$110</f>
        <v>0</v>
      </c>
      <c r="E19" s="7">
        <f>'2023.7'!E$110</f>
        <v>0</v>
      </c>
      <c r="F19" s="7">
        <f>'2023.7'!G$110-SUM(振込額一覧[[#This Row],[メルレ（AI）]:[物販]])</f>
        <v>0</v>
      </c>
      <c r="G19" s="4">
        <f>SUM(振込額一覧[[#This Row],[メルレ（AI）]:[物販]])+振込額一覧[[#This Row],[メルレ～物販以外の振込額]]</f>
        <v>0</v>
      </c>
      <c r="H19" s="7"/>
      <c r="I19" s="7">
        <f>'2023.7'!I$110</f>
        <v>0</v>
      </c>
      <c r="J19" s="7"/>
      <c r="K19" s="7"/>
      <c r="L19" s="7">
        <v>169034</v>
      </c>
      <c r="M19" s="7" t="str">
        <f>'2023年物販経理'!E9</f>
        <v/>
      </c>
      <c r="N19" s="7"/>
      <c r="O19" s="7">
        <f>'2023.7'!H$110</f>
        <v>0</v>
      </c>
      <c r="P19" s="7"/>
      <c r="Q19" s="7" t="str">
        <f>'2023年物販経理'!C9</f>
        <v/>
      </c>
      <c r="R19" s="7">
        <f>SUM(振込額一覧[[#This Row],[①出金額
(PayPay口座)]],振込額一覧[[#This Row],[②出金額
（AMEX）]])</f>
        <v>0</v>
      </c>
      <c r="S19" s="4">
        <f>振込額一覧[[#This Row],[①～⑦
合計額]]-振込額一覧[[#This Row],[①+②
出金合計額]]</f>
        <v>0</v>
      </c>
      <c r="T19" s="1">
        <f>振込額一覧[[#This Row],[年月]]</f>
        <v>45108</v>
      </c>
      <c r="U19" s="13">
        <f>'2023.7'!N$110</f>
        <v>0</v>
      </c>
      <c r="V19" s="13">
        <f>'2023.7'!T$110</f>
        <v>5</v>
      </c>
      <c r="W19" s="13">
        <f>'2023.7'!Z$110</f>
        <v>0</v>
      </c>
      <c r="X19" s="13">
        <f>'2023.7'!O$110</f>
        <v>0</v>
      </c>
      <c r="Y19" s="13">
        <f>'2023.7'!U$110</f>
        <v>2</v>
      </c>
      <c r="Z19" s="13">
        <f>'2023.7'!AA$110</f>
        <v>0</v>
      </c>
      <c r="AA19" s="13">
        <f>'2023.7'!P$110</f>
        <v>0</v>
      </c>
      <c r="AB19" s="13">
        <f>'2023.7'!V$110</f>
        <v>3</v>
      </c>
      <c r="AC19" s="13">
        <f>'2023.7'!AB$110</f>
        <v>0</v>
      </c>
      <c r="AD19" s="13">
        <f>'2023.7'!Q$110</f>
        <v>0</v>
      </c>
      <c r="AE19" s="13">
        <f>'2023.7'!W$110</f>
        <v>93</v>
      </c>
      <c r="AF19" s="13">
        <f>'2023.7'!AC$110</f>
        <v>0</v>
      </c>
    </row>
  </sheetData>
  <phoneticPr fontId="2"/>
  <pageMargins left="0.23622047244094491" right="0.23622047244094491" top="0.74803149606299213" bottom="0.74803149606299213" header="0.31496062992125984" footer="0.31496062992125984"/>
  <pageSetup paperSize="8" scale="66" fitToHeight="0" orientation="landscape" horizontalDpi="1200" verticalDpi="1200" r:id="rId1"/>
  <colBreaks count="1" manualBreakCount="1">
    <brk id="19" max="17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089C-C58E-4EA2-B481-61BCF3728A1A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/>
      <c r="C2" s="21"/>
      <c r="D2" s="3"/>
      <c r="E2" s="3"/>
      <c r="G2" s="2"/>
      <c r="H2" s="8"/>
      <c r="I2" s="2"/>
      <c r="V2" t="s">
        <v>77</v>
      </c>
      <c r="W2" t="s">
        <v>89</v>
      </c>
    </row>
    <row r="3" spans="1:30">
      <c r="B3" s="21"/>
      <c r="C3" s="21"/>
      <c r="D3" s="3"/>
      <c r="E3" s="3"/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/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/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/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/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/>
      <c r="H2" s="8"/>
      <c r="I2" s="2"/>
      <c r="J2" t="s">
        <v>227</v>
      </c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/>
      <c r="J3" t="s">
        <v>228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J4" t="s">
        <v>244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32780</v>
      </c>
      <c r="E110" s="12">
        <f>SUM(E2:E109)</f>
        <v>173700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205</v>
      </c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206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208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v>56000</v>
      </c>
      <c r="J5" t="s">
        <v>210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w F A A B Q S w M E F A A C A A g A h 5 b b V s 7 X t W S l A A A A 9 g A A A B I A H A B D b 2 5 m a W c v U G F j a 2 F n Z S 5 4 b W w g o h g A K K A U A A A A A A A A A A A A A A A A A A A A A A A A A A A A h Y 9 N D o I w G E S v Q r q n f y R q y E d Z u D O S k J g Y t w 1 W q E I x t F j u 5 s I j e Q U x i r p z O W / e Y u Z + v U E 6 N H V w U Z 3 V r U k Q w x Q F y h T t X p s y Q b 0 7 h A u U C s h l c Z K l C k b Z 2 H i w + w R V z p 1 j Q r z 3 2 E e 4 7 U r C K W V k l 6 0 3 R a U a i T 6 y / i + H 2 l g n T a G Q g O 1 r j O C Y s T m O Z h x T I B O E T J u v w M e 9 z / Y H w r K v X d 8 p c Z T h K g c y R S D v D + I B U E s D B B Q A A g A I A I e W 2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l t t W 8 C y 6 b J U C A A B u B g A A E w A c A E Z v c m 1 1 b G F z L 1 N l Y 3 R p b 2 4 x L m 0 g o h g A K K A U A A A A A A A A A A A A A A A A A A A A A A A A A A A A n Z R N T x N B G M f v T f o d N u t l m y w t U 3 x B S W M I E G n Q R i 0 R t S F k 2 w 5 Q 2 d 1 p Z q Z a b J q U b q I t c P C C g h q 0 E U W i I Q Y 4 l F j i h x l a y o m v 4 G x a y g C 7 j X E v m / z n e Z n f / 3 l 2 C U z Q F D K l a O s N B r w e r 4 f M a h g m J W a 9 Y l a N W W + Z 9 S M o h S Q d U q 9 H 4 g 8 r H t g H x X 0 u j m Q T U P c P Z T C G J p 1 A e C 6 O 0 J z i y 8 U i m g F D 8 r k a 8 m Q + N o R M y i M n 1 V a p + k a 5 8 W G P L a y w 4 j J b + F R f X + I 1 x 7 W 4 D v 3 j W D P J N M L G E N I z h j k + n 4 Z E 6 b R W c z m 5 v r / X + F i S V Y n y M 0 k z 5 / O q l O M t K 7 w Z s 3 6 e 1 E q D 4 Z N a u V t A / e t u o 7 B 5 v P a m v v 3 e I d T O L 7 H i B r N 2 e U 9 W / O M Q c 1 T e a u 5 s i W r e 5 / W k T D d A 0 e I r M j g 5 W A d B j s E W t u t f d g 6 r i x K v d r R d a e 7 8 l p S g T + 5 u f M f x C R j 3 t 7 0 l i j x L a Z r c C g S S K E H 8 M w j N c D 8 T y A i Q N I Z a k s x C S E k g G Q D g 6 b 3 h X t w T m Q p H x n q e j B i j E U S z y Q f Z a f L s 0 Z 2 o m a B G f L B v 7 E X f y 8 c o A L N p h O l t e y I a D W V 1 k p V 9 q m R m d J 2 j 4 w z 0 t U f a n W k q a j e 3 q T o w u V i Y Q i P U N U 1 W x 1 J m M i S 3 s v k e D W t U O 1 2 i x u r r x u d a x 2 N m r T L L Y l a B l 2 + s / O o s 1 H 2 M D E T h K H c A Y q L 8 0 z 1 V K d Z O G 9 T 1 a E L T N U x C N u 2 k 7 z 8 3 u P t l 7 b U + r B a a 3 z a b l e 8 X N 6 1 V J u g s 9 z n L V 5 3 l a 8 7 y d W f 5 h r P c 7 y z f d J Z B r 4 s O X H Q X U O B C C l x Q g Q s r c I E F L r S g / / w 3 f j r / 8 u L x 2 s b Z / E v v O v N / C A 3 0 H L a y i X J 5 U V T R S M E 8 0 T D R J N E Y 0 Q z R A B F a B B X h z o D c K A 6 r S / y b a F a W L 7 D c 1 Q i N K J e R V d A r / v N c i g 3 8 B V B L A Q I t A B Q A A g A I A I e W 2 1 b O 1 7 V k p Q A A A P Y A A A A S A A A A A A A A A A A A A A A A A A A A A A B D b 2 5 m a W c v U G F j a 2 F n Z S 5 4 b W x Q S w E C L Q A U A A I A C A C H l t t W D 8 r p q 6 Q A A A D p A A A A E w A A A A A A A A A A A A A A A A D x A A A A W 0 N v b n R l b n R f V H l w Z X N d L n h t b F B L A Q I t A B Q A A g A I A I e W 2 1 b w L L p s l Q I A A G 4 G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d A A A A A A A A +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4 4 O G 4 4 O 8 4 4 O W 4 4 O r X z F f M T L m n I j j g a 7 l o 7 L k u I p f 6 L K p 5 6 6 h 6 L K 7 X 1 8 y I i A v P j x F b n R y e S B U e X B l P S J G a W x s Z W R D b 2 1 w b G V 0 Z V J l c 3 V s d F R v V 2 9 y a 3 N o Z W V 0 I i B W Y W x 1 Z T 0 i b D E i I C 8 + P E V u d H J 5 I F R 5 c G U 9 I l F 1 Z X J 5 S U Q i I F Z h b H V l P S J z Y z l m Y j k w Y j g t Z j k x M i 0 0 M z E z L T h m M T I t N T I x Z W Z j M D Q 2 M T A 0 I i A v P j x F b n R y e S B U e X B l P S J G a W x s T G F z d F V w Z G F 0 Z W Q i I F Z h b H V l P S J k M j A y M y 0 w N i 0 y N 1 Q w O T o 1 M j o x N S 4 x M T g 1 N D A 2 W i I g L z 4 8 R W 5 0 c n k g V H l w Z T 0 i R m l s b E V y c m 9 y Q 2 9 1 b n Q i I F Z h b H V l P S J s M C I g L z 4 8 R W 5 0 c n k g V H l w Z T 0 i R m l s b E N v b H V t b l R 5 c G V z I i B W Y W x 1 Z T 0 i c 0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+ S 4 g O i m p + i h q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3 V u d C I g V m F s d W U 9 I m w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x J U V G J U J E J T l F M T I l R T Y l O U M l O D g l R T M l O D E l Q U U l R T U l Q T M l Q j I l R T Q l Q j g l O E E l M j A l R T g l Q j I l Q T k l R T c l Q U U l Q T E l R T g l Q j I l Q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T g 5 J T h B J U U 5 J T k 5 J U E 0 J U U z J T g x J T k 1 J U U z J T g y J T h D J U U z J T g x J T l G J U U 0 J U I 4 J T h C J U U z J T g x J U F F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o P w H l 6 C B M n d 9 q 8 e W g g u k A A A A A A g A A A A A A E G Y A A A A B A A A g A A A A y j n g x x J k W F O 7 m / L f m K 7 l S 4 / 0 k y 3 7 i m U 5 S 3 L F q D S S 8 1 I A A A A A D o A A A A A C A A A g A A A A H R K B 7 U T K E l H e u W e J 9 9 l t C 1 y M c 6 + 5 F b r b 5 F 7 + D y 4 1 w v V Q A A A A J n c B 6 m c u k P Q I 0 k G J 9 L s 7 D 1 i p F K D a A M z I j d W b e V S A m w R y B 1 G t Y R J w U X Y 5 Y H L N U v 9 U I 6 E K Z K R A b B F 5 D h f 3 r P S + 9 n N M W d U 3 r X + K i k R T a r N V i I 1 A A A A A u u d B M f Z M I G z a o e 6 G c P x e A 7 A 4 t o m W D s g q k g b 3 z o e B + M q B x x z B S J p I r u 6 8 v x 1 o Y X r c H N H 5 + U t Z p 1 B Z E r y y S k e Q Q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4</vt:i4>
      </vt:variant>
    </vt:vector>
  </HeadingPairs>
  <TitlesOfParts>
    <vt:vector size="25" baseType="lpstr">
      <vt:lpstr>Sheet2</vt:lpstr>
      <vt:lpstr>ロイヤルロンドン内訳</vt:lpstr>
      <vt:lpstr>一覧</vt:lpstr>
      <vt:lpstr>2023.7</vt:lpstr>
      <vt:lpstr>2023.6</vt:lpstr>
      <vt:lpstr>2023.5</vt:lpstr>
      <vt:lpstr>2023.4</vt:lpstr>
      <vt:lpstr>2023.3</vt:lpstr>
      <vt:lpstr>2023.2</vt:lpstr>
      <vt:lpstr>2023.1</vt:lpstr>
      <vt:lpstr>2023年物販経理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ロイヤルロンドン内訳!Print_Area</vt:lpstr>
      <vt:lpstr>一覧!Print_Area</vt:lpstr>
      <vt:lpstr>ロイヤルロンドン内訳!Print_Titles</vt:lpstr>
      <vt:lpstr>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2023-06-27T10:08:03Z</cp:lastPrinted>
  <dcterms:created xsi:type="dcterms:W3CDTF">2015-06-05T18:19:34Z</dcterms:created>
  <dcterms:modified xsi:type="dcterms:W3CDTF">2023-06-27T10:08:17Z</dcterms:modified>
</cp:coreProperties>
</file>