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01B58D44-EBAE-42B5-8A4A-7C5DBA627AC6}" xr6:coauthVersionLast="47" xr6:coauthVersionMax="47" xr10:uidLastSave="{00000000-0000-0000-0000-000000000000}"/>
  <bookViews>
    <workbookView xWindow="2850" yWindow="2850" windowWidth="21600" windowHeight="11175" activeTab="1" xr2:uid="{00000000-000D-0000-FFFF-FFFF00000000}"/>
  </bookViews>
  <sheets>
    <sheet name="一覧" sheetId="1" r:id="rId1"/>
    <sheet name="2023.4" sheetId="18" r:id="rId2"/>
    <sheet name="2023.3" sheetId="17" r:id="rId3"/>
    <sheet name="2023.2" sheetId="16" state="hidden" r:id="rId4"/>
    <sheet name="2023.1" sheetId="15" state="hidden" r:id="rId5"/>
    <sheet name="2022.12" sheetId="14" state="hidden" r:id="rId6"/>
    <sheet name="2022.3" sheetId="2" state="hidden" r:id="rId7"/>
    <sheet name="2022.4" sheetId="5" state="hidden" r:id="rId8"/>
    <sheet name="2022.11" sheetId="13" state="hidden" r:id="rId9"/>
    <sheet name="2022.10" sheetId="12" state="hidden" r:id="rId10"/>
    <sheet name="2022.9" sheetId="11" state="hidden" r:id="rId11"/>
    <sheet name="2022.8" sheetId="10" state="hidden" r:id="rId12"/>
    <sheet name="2022.7" sheetId="9" state="hidden" r:id="rId13"/>
    <sheet name="2022.6" sheetId="7" state="hidden" r:id="rId14"/>
    <sheet name="2022.5" sheetId="6" state="hidden" r:id="rId15"/>
  </sheets>
  <definedNames>
    <definedName name="_xlnm.Print_Area" localSheetId="0">一覧!$A$1:$AF$15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5" i="1" l="1"/>
  <c r="AF16" i="1"/>
  <c r="AE16" i="1"/>
  <c r="AC16" i="1"/>
  <c r="AB16" i="1"/>
  <c r="AA16" i="1"/>
  <c r="X16" i="1"/>
  <c r="W16" i="1"/>
  <c r="V16" i="1"/>
  <c r="U16" i="1"/>
  <c r="O16" i="1"/>
  <c r="I16" i="1"/>
  <c r="D16" i="1"/>
  <c r="B16" i="1"/>
  <c r="R16" i="1"/>
  <c r="T16" i="1"/>
  <c r="AC110" i="18"/>
  <c r="AB110" i="18"/>
  <c r="AA110" i="18"/>
  <c r="Z16" i="1" s="1"/>
  <c r="Z110" i="18"/>
  <c r="W110" i="18"/>
  <c r="V110" i="18"/>
  <c r="U110" i="18"/>
  <c r="Y16" i="1" s="1"/>
  <c r="T110" i="18"/>
  <c r="Q110" i="18"/>
  <c r="AD16" i="1" s="1"/>
  <c r="P110" i="18"/>
  <c r="O110" i="18"/>
  <c r="N110" i="18"/>
  <c r="H110" i="18"/>
  <c r="G110" i="18"/>
  <c r="E110" i="18"/>
  <c r="E16" i="1" s="1"/>
  <c r="D110" i="18"/>
  <c r="C110" i="18"/>
  <c r="C16" i="1" s="1"/>
  <c r="B110" i="18"/>
  <c r="I110" i="18"/>
  <c r="I2" i="17"/>
  <c r="I5" i="16"/>
  <c r="I3" i="15"/>
  <c r="I4" i="16"/>
  <c r="F16" i="1" l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<sst xmlns="http://schemas.openxmlformats.org/spreadsheetml/2006/main" count="2061" uniqueCount="226">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</sst>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6" totalsRowShown="0" headerRowDxfId="33">
  <autoFilter ref="A2:S16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6" totalsRowShown="0" headerRowDxfId="13">
  <autoFilter ref="T2:AF16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"/>
  <sheetViews>
    <sheetView view="pageBreakPreview" zoomScaleNormal="100" zoomScaleSheetLayoutView="100" workbookViewId="0">
      <pane ySplit="2" topLeftCell="A3" activePane="bottomLeft" state="frozen"/>
      <selection pane="bottomLeft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180665</v>
      </c>
      <c r="J13" s="7">
        <v>350000</v>
      </c>
      <c r="K13" s="7">
        <v>197131</v>
      </c>
      <c r="L13" s="7"/>
      <c r="M13" s="7">
        <v>346789</v>
      </c>
      <c r="N13" s="7">
        <f>SUM(振込額一覧[[#This Row],[①振込合計]:[⑥RL]])</f>
        <v>2172132</v>
      </c>
      <c r="O13" s="7">
        <f>'2023.1'!H$110</f>
        <v>1382476</v>
      </c>
      <c r="P13" s="7">
        <v>860414</v>
      </c>
      <c r="Q13" s="7"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-70758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158627</v>
      </c>
      <c r="J14" s="7"/>
      <c r="K14" s="7">
        <v>230605.89999999997</v>
      </c>
      <c r="L14" s="7"/>
      <c r="M14" s="7">
        <v>-1668977</v>
      </c>
      <c r="N14" s="7">
        <f>SUM(振込額一覧[[#This Row],[①振込合計]:[⑥RL]])</f>
        <v>2791999.9</v>
      </c>
      <c r="O14" s="7">
        <f>'2023.2'!H$110</f>
        <v>2571421</v>
      </c>
      <c r="P14" s="7">
        <v>1528226</v>
      </c>
      <c r="Q14" s="7">
        <v>1665985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-1307647.1000000001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257142</v>
      </c>
      <c r="J15" s="7"/>
      <c r="K15" s="7">
        <v>197532.99999999997</v>
      </c>
      <c r="L15" s="7">
        <v>347490</v>
      </c>
      <c r="M15" s="7">
        <v>230371</v>
      </c>
      <c r="N15" s="7">
        <f>SUM(振込額一覧[[#This Row],[①振込合計]:[⑥RL]])</f>
        <v>2583419</v>
      </c>
      <c r="O15" s="7">
        <f>'2023.3'!H$110</f>
        <v>1322099</v>
      </c>
      <c r="P15" s="7"/>
      <c r="Q15" s="7">
        <v>796687</v>
      </c>
      <c r="R15" s="7">
        <f>SUM(振込額一覧[[#This Row],[①出金額
(PayPay口座)]],振込額一覧[[#This Row],[②出金額
（AMEX）]])</f>
        <v>1322099</v>
      </c>
      <c r="S15" s="4">
        <f>振込額一覧[[#This Row],[①～⑦
合計額]]-振込額一覧[[#This Row],[①+②
出金合計額]]</f>
        <v>1261320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137800</v>
      </c>
      <c r="F16" s="7">
        <f>'2023.4'!G$110-SUM(振込額一覧[[#This Row],[メルレ（AI）]:[物販]])</f>
        <v>-155400</v>
      </c>
      <c r="G16" s="4">
        <f>SUM(振込額一覧[[#This Row],[メルレ（AI）]:[物販]])+振込額一覧[[#This Row],[メルレ～物販以外の振込額]]</f>
        <v>0</v>
      </c>
      <c r="H16" s="7"/>
      <c r="I16" s="7">
        <f>'2023.4'!I$110</f>
        <v>0</v>
      </c>
      <c r="J16" s="7"/>
      <c r="K16" s="7"/>
      <c r="L16" s="7"/>
      <c r="M16" s="7"/>
      <c r="N16" s="7">
        <f>SUM(振込額一覧[[#This Row],[①振込合計]:[⑥RL]])</f>
        <v>0</v>
      </c>
      <c r="O16" s="7">
        <f>'2023.4'!H$110</f>
        <v>0</v>
      </c>
      <c r="P16" s="7"/>
      <c r="Q16" s="7"/>
      <c r="R16" s="7">
        <f>SUM(振込額一覧[[#This Row],[①出金額
(PayPay口座)]],振込額一覧[[#This Row],[②出金額
（AMEX）]])</f>
        <v>0</v>
      </c>
      <c r="S16" s="4">
        <f>振込額一覧[[#This Row],[①～⑦
合計額]]-振込額一覧[[#This Row],[①+②
出金合計額]]</f>
        <v>0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</sheetData>
  <phoneticPr fontId="2"/>
  <pageMargins left="0.25" right="0.25" top="0.75" bottom="0.75" header="0.3" footer="0.3"/>
  <pageSetup paperSize="8" scale="66" fitToHeight="0" orientation="landscape" horizontalDpi="1200" verticalDpi="1200" r:id="rId1"/>
  <colBreaks count="1" manualBreakCount="1">
    <brk id="19" max="14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tabSelected="1" zoomScaleNormal="100" workbookViewId="0">
      <selection activeCell="E9" sqref="E9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/>
      <c r="H2" s="8"/>
      <c r="I2" s="2"/>
      <c r="Q2" t="s">
        <v>225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/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/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/>
      <c r="H10" s="15"/>
      <c r="W10" t="s">
        <v>97</v>
      </c>
    </row>
    <row r="11" spans="1:30">
      <c r="E11" s="8"/>
      <c r="H11" s="15"/>
      <c r="W11" t="s">
        <v>99</v>
      </c>
    </row>
    <row r="12" spans="1:30">
      <c r="E12" s="2"/>
      <c r="W12" t="s">
        <v>100</v>
      </c>
    </row>
    <row r="13" spans="1:30">
      <c r="E13" s="2"/>
      <c r="W13" t="s">
        <v>101</v>
      </c>
    </row>
    <row r="14" spans="1:30">
      <c r="E14" s="2"/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137800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>
      <selection activeCell="I4" sqref="I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v>17500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v>14500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257142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v>9000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158627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v>18200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180665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F r p + V O z q t N y j A A A A 9 g A A A B I A H A B D b 2 5 m a W c v U G F j a 2 F n Z S 5 4 b W w g o h g A K K A U A A A A A A A A A A A A A A A A A A A A A A A A A A A A h Y 8 x D o I w G I W v Q r r T l r o Y 8 l M G N y M J i Y l x b U q F K r S G F s v d H D y S V x C j q J v j + 9 4 3 v H e / 3 i A f u z a 6 q N 5 p a z K U Y I o i Z a S t t K k z N P h D v E Q 5 h 1 L I k 6 h V N M n G p a O r M t R 4 f 0 4 J C S H g s M C 2 r w m j N C H 7 Y r O V j e o E + s j 6 v x x r 4 7 w w U i E O u 9 c Y z n B C G W Z 0 2 g R k h l B o 8 x X Y 1 D 3 b H w i r o f V D r / h R x O s S y B y B v D / w B 1 B L A w Q U A A I A C A A W u n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r p + V F I G o g j 8 A A A A d A E A A B M A H A B G b 3 J t d W x h c y 9 T Z W N 0 a W 9 u M S 5 t I K I Y A C i g F A A A A A A A A A A A A A A A A A A A A A A A A A A A A C t O T S 7 J z M 9 T C I b Q h t a 8 X L x c x R m J R a k p C o + b 2 x 4 3 7 3 n c P O 1 x 8 2 o j B V u F n N Q S X i 4 F I H j c t B c k 0 b Q T K O h a k Z y a o + d c W l S U m l c S n l + U n Z S f n 6 2 h W R 3 t l 5 i b a q u E Y o Z S b G 2 0 c 3 5 e C V B l r A 7 E q K d L O p / N 3 v K 4 c e r j p p 7 H j f O f z u s G m h m S m J S T q h d S l J h X n J Z f l O u c n 1 O a m x d S W Z B a r A G 3 W q e 6 W u n p z i 3 P 5 n Q o 6 S i U A O U U E v M q a 3 U U q o F W L g R a 9 r h 5 z f s 9 H Y 6 e 7 / d 0 4 l P w d O n m Z w 3 L X 8 6 c 8 H T d L C x K Q f o 7 H j c t e d y 8 G W j n 4 6 b 9 W N Q 8 7 1 z 5 Y t N K Z N F a T V 6 u z D x c H r Q G A F B L A Q I t A B Q A A g A I A B a 6 f l T s 6 r T c o w A A A P Y A A A A S A A A A A A A A A A A A A A A A A A A A A A B D b 2 5 m a W c v U G F j a 2 F n Z S 5 4 b W x Q S w E C L Q A U A A I A C A A W u n 5 U D 8 r p q 6 Q A A A D p A A A A E w A A A A A A A A A A A A A A A A D v A A A A W 0 N v b n R l b n R f V H l w Z X N d L n h t b F B L A Q I t A B Q A A g A I A B a 6 f l R S B q I I / A A A A H Q B A A A T A A A A A A A A A A A A A A A A A O A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L A A A A A A A A c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x L T / E O T B E t F k 9 L 6 r + c 9 Q A A A A A A g A A A A A A E G Y A A A A B A A A g A A A A U 2 b j 5 v Z G I O L M 3 M N y T 7 E B D z S C 1 i q i a x / e A o h J u f q a s p E A A A A A D o A A A A A C A A A g A A A A q U z y q S i L y 7 k i 8 m 8 U + Z j T 6 1 9 5 U 2 U H r I u S 4 9 Y N H O v V H d 1 Q A A A A Y U 0 W B I P 0 z H 8 U A F f G 1 b d 8 O J g n A M 5 O 9 J O c 8 4 9 l j T E + q h z H H m Z K 6 y k P 3 2 7 0 T 1 G z u B + m D s k P R Q n f W 4 H D y 1 K S N 0 w q 0 1 Z 1 i N k E J h j + U j f g u 4 9 u w F 1 A A A A A t n L a X R + J c V 9 H l N r K O w Q C C g V g O h B m O X j o / e I F t X X u G r T o N 8 c C H R e 2 s z 3 d 5 i z H E p 2 o j E J L o 4 y J H d d f w I G H u 9 y n Y Q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</vt:i4>
      </vt:variant>
    </vt:vector>
  </HeadingPairs>
  <TitlesOfParts>
    <vt:vector size="16" baseType="lpstr">
      <vt:lpstr>一覧</vt:lpstr>
      <vt:lpstr>2023.4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2023-04-04T10:59:51Z</cp:lastPrinted>
  <dcterms:created xsi:type="dcterms:W3CDTF">2015-06-05T18:19:34Z</dcterms:created>
  <dcterms:modified xsi:type="dcterms:W3CDTF">2023-04-21T11:11:43Z</dcterms:modified>
</cp:coreProperties>
</file>