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CEDB4517-80DD-44A8-9D96-AE9D6D05C618}" xr6:coauthVersionLast="47" xr6:coauthVersionMax="47" xr10:uidLastSave="{00000000-0000-0000-0000-000000000000}"/>
  <bookViews>
    <workbookView xWindow="11190" yWindow="0" windowWidth="11460" windowHeight="14410" activeTab="1" xr2:uid="{00000000-000D-0000-FFFF-FFFF00000000}"/>
  </bookViews>
  <sheets>
    <sheet name="Sheet1" sheetId="1" r:id="rId1"/>
    <sheet name="きたすな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B5" i="1" l="1"/>
  <c r="B7" i="1" s="1"/>
  <c r="B9" i="2"/>
  <c r="B8" i="2"/>
  <c r="B7" i="2"/>
  <c r="B6" i="2"/>
  <c r="B5" i="2"/>
  <c r="B4" i="2"/>
  <c r="B3" i="2"/>
  <c r="B2" i="2"/>
  <c r="F9" i="2"/>
  <c r="G9" i="2" s="1"/>
  <c r="F8" i="2"/>
  <c r="G8" i="2" s="1"/>
  <c r="F7" i="2"/>
  <c r="G7" i="2" s="1"/>
  <c r="F6" i="2"/>
  <c r="G6" i="2" s="1"/>
  <c r="F5" i="2"/>
  <c r="G5" i="2" s="1"/>
  <c r="F4" i="2"/>
  <c r="F3" i="2"/>
  <c r="F2" i="2"/>
  <c r="G2" i="2" s="1"/>
  <c r="N8" i="1"/>
  <c r="R4" i="1"/>
  <c r="G3" i="2" l="1"/>
  <c r="G4" i="2"/>
  <c r="B8" i="1"/>
  <c r="B11" i="1"/>
  <c r="P1" i="2"/>
  <c r="M4" i="2" l="1"/>
</calcChain>
</file>

<file path=xl/sharedStrings.xml><?xml version="1.0" encoding="utf-8"?>
<sst xmlns="http://schemas.openxmlformats.org/spreadsheetml/2006/main" count="37" uniqueCount="26">
  <si>
    <t>元金</t>
    <rPh sb="0" eb="2">
      <t>ガンキン</t>
    </rPh>
    <phoneticPr fontId="3"/>
  </si>
  <si>
    <t>遅延日数</t>
    <rPh sb="0" eb="2">
      <t>チエン</t>
    </rPh>
    <rPh sb="2" eb="4">
      <t>ニッスウ</t>
    </rPh>
    <phoneticPr fontId="3"/>
  </si>
  <si>
    <t>遅延金額</t>
    <rPh sb="0" eb="2">
      <t>チエン</t>
    </rPh>
    <rPh sb="2" eb="4">
      <t>キンガク</t>
    </rPh>
    <phoneticPr fontId="3"/>
  </si>
  <si>
    <t>総計</t>
    <rPh sb="0" eb="2">
      <t>ソウケイ</t>
    </rPh>
    <phoneticPr fontId="3"/>
  </si>
  <si>
    <t>年月</t>
    <rPh sb="0" eb="2">
      <t>ネンゲツ</t>
    </rPh>
    <phoneticPr fontId="2"/>
  </si>
  <si>
    <t>澁谷貴嗣</t>
  </si>
  <si>
    <t>氏名</t>
    <rPh sb="0" eb="2">
      <t>シメイ</t>
    </rPh>
    <phoneticPr fontId="2"/>
  </si>
  <si>
    <t>元金：9900</t>
    <rPh sb="0" eb="2">
      <t>ガンキン</t>
    </rPh>
    <phoneticPr fontId="2"/>
  </si>
  <si>
    <t>横山　裕哉</t>
  </si>
  <si>
    <t>元金：13200</t>
    <rPh sb="0" eb="2">
      <t>ガンキン</t>
    </rPh>
    <phoneticPr fontId="2"/>
  </si>
  <si>
    <t>島田　宏樹</t>
  </si>
  <si>
    <t>合計</t>
    <rPh sb="0" eb="2">
      <t>ゴウケイ</t>
    </rPh>
    <phoneticPr fontId="2"/>
  </si>
  <si>
    <t>完済済</t>
    <rPh sb="0" eb="2">
      <t>カンサイ</t>
    </rPh>
    <rPh sb="2" eb="3">
      <t>ズ</t>
    </rPh>
    <phoneticPr fontId="2"/>
  </si>
  <si>
    <t>計算式</t>
    <rPh sb="0" eb="3">
      <t>ケイサンシキ</t>
    </rPh>
    <phoneticPr fontId="2"/>
  </si>
  <si>
    <t>年率</t>
    <rPh sb="0" eb="2">
      <t>ネンリツ</t>
    </rPh>
    <phoneticPr fontId="2"/>
  </si>
  <si>
    <t>日割り</t>
    <rPh sb="0" eb="2">
      <t>ヒワ</t>
    </rPh>
    <phoneticPr fontId="2"/>
  </si>
  <si>
    <t>元金</t>
    <rPh sb="0" eb="2">
      <t>ガンキン</t>
    </rPh>
    <phoneticPr fontId="2"/>
  </si>
  <si>
    <t>遅延日数</t>
    <rPh sb="0" eb="4">
      <t>チエンニッスウ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</si>
  <si>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</si>
  <si>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</si>
  <si>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遅延損害金</t>
    <rPh sb="0" eb="5">
      <t>チエンソンガイキン</t>
    </rPh>
    <phoneticPr fontId="2"/>
  </si>
  <si>
    <t>支払い合計</t>
    <rPh sb="0" eb="2">
      <t>シハラ</t>
    </rPh>
    <rPh sb="3" eb="5">
      <t>ゴウケイ</t>
    </rPh>
    <phoneticPr fontId="2"/>
  </si>
  <si>
    <t>バック金額</t>
    <rPh sb="3" eb="5">
      <t>キンガク</t>
    </rPh>
    <phoneticPr fontId="2"/>
  </si>
  <si>
    <t>バック発生日付</t>
    <rPh sb="3" eb="6">
      <t>ハッセイビ</t>
    </rPh>
    <rPh sb="6" eb="7">
      <t>ヅケ</t>
    </rPh>
    <phoneticPr fontId="2"/>
  </si>
  <si>
    <t>遅延損害金合計額</t>
    <rPh sb="0" eb="2">
      <t>チエン</t>
    </rPh>
    <rPh sb="2" eb="5">
      <t>ソンガイキン</t>
    </rPh>
    <rPh sb="5" eb="7">
      <t>ゴウケイ</t>
    </rPh>
    <rPh sb="7" eb="8">
      <t>ガク</t>
    </rPh>
    <phoneticPr fontId="2"/>
  </si>
  <si>
    <t>20日しめ</t>
    <rPh sb="2" eb="3">
      <t>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</si>
</sst>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&quot;¥&quot;#,##0_);[Red]\(&quot;¥&quot;#,##0\)"/>
  </numFmts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vertical="center"/>
    </xf>
    <xf numFmtId="3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38" fontId="0" fillId="0" borderId="0" xfId="1" applyFont="1" applyAlignment="1">
      <alignment horizontal="left" vertical="center" indent="4"/>
    </xf>
    <xf numFmtId="1" fontId="0" fillId="0" borderId="0" xfId="0" applyNumberFormat="1" applyAlignment="1">
      <alignment horizontal="left" vertical="center" indent="4"/>
    </xf>
    <xf numFmtId="176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8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177" fontId="0" fillId="0" borderId="0" xfId="1" applyNumberFormat="1" applyFont="1" applyAlignment="1">
      <alignment horizontal="left" vertical="center"/>
    </xf>
    <xf numFmtId="177" fontId="0" fillId="3" borderId="0" xfId="1" applyNumberFormat="1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177" fontId="0" fillId="0" borderId="0" xfId="0" applyNumberFormat="1" applyAlignment="1">
      <alignment vertical="center"/>
    </xf>
    <xf numFmtId="38" fontId="0" fillId="0" borderId="0" xfId="1" applyFont="1" applyAlignment="1">
      <alignment horizontal="right" vertical="center"/>
    </xf>
    <xf numFmtId="14" fontId="0" fillId="0" borderId="0" xfId="0" applyNumberFormat="1"/>
    <xf numFmtId="38" fontId="0" fillId="2" borderId="0" xfId="1" applyFont="1" applyFill="1" applyAlignment="1"/>
    <xf numFmtId="38" fontId="0" fillId="0" borderId="0" xfId="1" applyFont="1" applyAlignment="1"/>
    <xf numFmtId="38" fontId="0" fillId="2" borderId="0" xfId="0" applyNumberFormat="1" applyFill="1"/>
    <xf numFmtId="14" fontId="0" fillId="0" borderId="0" xfId="0" applyNumberFormat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0" borderId="0" xfId="0" applyAlignment="1">
      <alignment horizontal="right"/>
    </xf>
  </cellXfs>
  <cellStyles count="2">
    <cellStyle name="桁区切り" xfId="1" builtinId="6"/>
    <cellStyle name="標準" xfId="0" builtinId="0"/>
  </cellStyles>
  <dxfs count="4">
    <dxf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4D2C6-A372-4ADE-8814-E0809C8EEF8C}" name="テーブル1" displayName="テーブル1" ref="A1:G9" totalsRowShown="0">
  <autoFilter ref="A1:G9" xr:uid="{0174D2C6-A372-4ADE-8814-E0809C8EEF8C}"/>
  <tableColumns count="7">
    <tableColumn id="1" xr3:uid="{24D0B452-0A01-40B9-AE5F-A19B0CB5AA6B}" name="元金" dataCellStyle="桁区切り"/>
    <tableColumn id="2" xr3:uid="{A0713569-F3F2-40D6-B92A-3779BD571269}" name="バック発生日付" dataDxfId="3"/>
    <tableColumn id="3" xr3:uid="{87647371-B749-40EF-B56C-16BC83B19DA2}" name="バック金額" dataCellStyle="桁区切り"/>
    <tableColumn id="4" xr3:uid="{CC8257B6-0772-4146-AD35-FECE84A92386}" name="開始日" dataDxfId="2"/>
    <tableColumn id="5" xr3:uid="{2DCC1243-BA94-4FE4-A884-2B3DFFB31DE9}" name="終了日" dataDxfId="1"/>
    <tableColumn id="6" xr3:uid="{5976E2B3-DD66-48BA-A0EA-1D2F56FF471F}" name="遅延日数">
      <calculatedColumnFormula>E2-D2</calculatedColumnFormula>
    </tableColumn>
    <tableColumn id="7" xr3:uid="{BBDD6D6D-A310-4923-8A9D-6BAFCF27E5C3}" name="遅延損害金" dataDxfId="0" dataCellStyle="桁区切り">
      <calculatedColumnFormula>A2*$L$1*F2/$L$2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zoomScale="85" zoomScaleNormal="85" workbookViewId="0"/>
  </sheetViews>
  <sheetFormatPr defaultColWidth="9" defaultRowHeight="18"/>
  <cols>
    <col min="1" max="1" width="9" style="1"/>
    <col min="2" max="2" width="16.08203125" style="1" customWidth="1"/>
    <col min="3" max="3" width="17.08203125" style="1" bestFit="1" customWidth="1"/>
    <col min="4" max="5" width="9" style="1"/>
    <col min="6" max="6" width="11.25" style="1" bestFit="1" customWidth="1"/>
    <col min="7" max="7" width="9" style="1"/>
    <col min="8" max="8" width="14.33203125" style="1" bestFit="1" customWidth="1"/>
    <col min="9" max="11" width="9" style="1"/>
    <col min="12" max="12" width="11.58203125" style="1" customWidth="1"/>
    <col min="13" max="13" width="9" style="1"/>
    <col min="14" max="14" width="13.6640625" style="1" customWidth="1"/>
    <col min="15" max="15" width="9" style="1"/>
    <col min="16" max="16" width="12.33203125" style="1" bestFit="1" customWidth="1"/>
    <col min="17" max="17" width="9.25" style="1" bestFit="1" customWidth="1"/>
    <col min="18" max="18" width="12.25" style="1" bestFit="1" customWidth="1"/>
    <col min="19" max="16384" width="9" style="1"/>
  </cols>
  <sheetData>
    <row r="1" spans="1:18">
      <c r="A1" s="1" t="s">
        <v>0</v>
      </c>
      <c r="B1" s="2">
        <v>13200</v>
      </c>
      <c r="D1" s="13" t="s">
        <v>12</v>
      </c>
      <c r="F1" s="1" t="s">
        <v>6</v>
      </c>
      <c r="G1" s="1" t="s">
        <v>4</v>
      </c>
      <c r="L1" s="1" t="s">
        <v>6</v>
      </c>
      <c r="M1" s="1" t="s">
        <v>4</v>
      </c>
      <c r="P1" s="1" t="s">
        <v>6</v>
      </c>
      <c r="Q1" s="1" t="s">
        <v>4</v>
      </c>
    </row>
    <row r="2" spans="1:18">
      <c r="A2" s="1" t="s">
        <v>14</v>
      </c>
      <c r="B2" s="1">
        <v>0.14599999999999999</v>
      </c>
      <c r="F2" s="1" t="s">
        <v>5</v>
      </c>
      <c r="G2" s="21">
        <v>44562</v>
      </c>
      <c r="H2" s="11">
        <v>7835.64</v>
      </c>
      <c r="L2" s="1" t="s">
        <v>8</v>
      </c>
      <c r="M2" s="6">
        <v>44715</v>
      </c>
      <c r="N2" s="7">
        <v>14007.84</v>
      </c>
      <c r="P2" s="1" t="s">
        <v>10</v>
      </c>
      <c r="Q2" s="6">
        <v>44825</v>
      </c>
      <c r="R2" s="7">
        <v>10066</v>
      </c>
    </row>
    <row r="3" spans="1:18">
      <c r="A3" s="1" t="s">
        <v>18</v>
      </c>
      <c r="B3" s="20">
        <v>44985</v>
      </c>
      <c r="F3" s="1" t="s">
        <v>7</v>
      </c>
      <c r="G3" s="21">
        <v>44593</v>
      </c>
      <c r="H3" s="11">
        <v>11131.56</v>
      </c>
      <c r="L3" s="1" t="s">
        <v>9</v>
      </c>
      <c r="M3" s="6">
        <v>44745</v>
      </c>
      <c r="N3" s="4">
        <v>13849.44</v>
      </c>
      <c r="P3" s="1" t="s">
        <v>7</v>
      </c>
      <c r="Q3" s="6">
        <v>44855</v>
      </c>
      <c r="R3" s="4">
        <v>9948</v>
      </c>
    </row>
    <row r="4" spans="1:18">
      <c r="A4" s="1" t="s">
        <v>19</v>
      </c>
      <c r="B4" s="20">
        <v>44985</v>
      </c>
      <c r="F4" s="1" t="s">
        <v>25</v>
      </c>
      <c r="G4" s="21">
        <v>44621</v>
      </c>
      <c r="H4" s="11">
        <v>11008.8</v>
      </c>
      <c r="M4" s="6">
        <v>44776</v>
      </c>
      <c r="N4" s="7">
        <v>13691.04</v>
      </c>
      <c r="Q4" s="6" t="s">
        <v>11</v>
      </c>
      <c r="R4" s="8">
        <f>SUM(R2:R3)</f>
        <v>20014</v>
      </c>
    </row>
    <row r="5" spans="1:18">
      <c r="A5" s="1" t="s">
        <v>1</v>
      </c>
      <c r="B5" s="1">
        <f>B4-B3</f>
        <v>0</v>
      </c>
      <c r="G5" s="21">
        <v>44652</v>
      </c>
      <c r="H5" s="11">
        <v>10866</v>
      </c>
      <c r="J5" s="12"/>
      <c r="M5" s="6">
        <v>44807</v>
      </c>
      <c r="N5" s="7">
        <v>13532.64</v>
      </c>
      <c r="R5" s="4"/>
    </row>
    <row r="6" spans="1:18">
      <c r="A6" s="1" t="s">
        <v>15</v>
      </c>
      <c r="B6" s="1">
        <v>365</v>
      </c>
      <c r="C6" s="5"/>
      <c r="G6" s="21">
        <v>44682</v>
      </c>
      <c r="H6" s="11">
        <v>10767.24</v>
      </c>
      <c r="M6" s="6">
        <v>44837</v>
      </c>
      <c r="N6" s="7">
        <v>13374.24</v>
      </c>
      <c r="R6" s="7"/>
    </row>
    <row r="7" spans="1:18">
      <c r="A7" s="1" t="s">
        <v>2</v>
      </c>
      <c r="B7" s="3">
        <f>B1*B2*B5/B6</f>
        <v>0</v>
      </c>
      <c r="G7" s="21">
        <v>44713</v>
      </c>
      <c r="H7" s="11">
        <v>2281</v>
      </c>
      <c r="M7" s="6">
        <v>44868</v>
      </c>
      <c r="N7" s="7">
        <v>13215.84</v>
      </c>
      <c r="R7" s="4"/>
    </row>
    <row r="8" spans="1:18">
      <c r="A8" s="1" t="s">
        <v>3</v>
      </c>
      <c r="B8" s="15">
        <f>B1+B7</f>
        <v>13200</v>
      </c>
      <c r="G8" s="21">
        <v>44743</v>
      </c>
      <c r="H8" s="11">
        <v>10751.4</v>
      </c>
      <c r="K8" s="9"/>
      <c r="M8" s="6" t="s">
        <v>11</v>
      </c>
      <c r="N8" s="8">
        <f>SUM(N2:N7)</f>
        <v>81671.039999999994</v>
      </c>
    </row>
    <row r="9" spans="1:18">
      <c r="G9" s="6">
        <v>44774</v>
      </c>
      <c r="H9" s="9">
        <v>6454</v>
      </c>
      <c r="K9" s="9"/>
    </row>
    <row r="10" spans="1:18">
      <c r="G10" s="6">
        <v>44805</v>
      </c>
      <c r="H10" s="9">
        <v>10612.8</v>
      </c>
      <c r="K10" s="14"/>
    </row>
    <row r="11" spans="1:18">
      <c r="A11" s="1" t="s">
        <v>13</v>
      </c>
      <c r="B11" s="1" t="str">
        <f>B1&amp;"×"&amp;"0.146 ×"&amp;B5&amp;"÷ 365 ="&amp;ROUNDUP(B7,0)</f>
        <v>13200×0.146 ×0÷ 365 =0</v>
      </c>
      <c r="G11" s="6">
        <v>44835</v>
      </c>
      <c r="H11" s="9">
        <v>10418.76</v>
      </c>
    </row>
    <row r="12" spans="1:18">
      <c r="G12" s="6">
        <v>44866</v>
      </c>
      <c r="H12" s="9">
        <v>10296</v>
      </c>
    </row>
    <row r="13" spans="1:18">
      <c r="G13" s="6">
        <v>44896</v>
      </c>
      <c r="H13" s="9">
        <v>10177.200000000001</v>
      </c>
    </row>
    <row r="14" spans="1:18">
      <c r="G14" s="6">
        <v>44957</v>
      </c>
      <c r="H14" s="9">
        <v>10054.44</v>
      </c>
    </row>
    <row r="15" spans="1:18">
      <c r="G15" s="6">
        <v>44985</v>
      </c>
      <c r="H15" s="9">
        <v>9900</v>
      </c>
    </row>
    <row r="16" spans="1:18">
      <c r="A16" s="14"/>
      <c r="G16" s="6"/>
      <c r="H16" s="9"/>
    </row>
    <row r="17" spans="7:8">
      <c r="G17" s="6"/>
      <c r="H17" s="9"/>
    </row>
    <row r="18" spans="7:8">
      <c r="G18" s="6"/>
      <c r="H18" s="9"/>
    </row>
    <row r="19" spans="7:8">
      <c r="G19" s="6"/>
      <c r="H19" s="10"/>
    </row>
    <row r="20" spans="7:8">
      <c r="G20" s="6" t="s">
        <v>11</v>
      </c>
      <c r="H20" s="10">
        <f>SUM(H9:H19)</f>
        <v>67913.2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93EB-9EB4-44DE-96BF-EA1F45D9E10A}">
  <dimension ref="A1:P9"/>
  <sheetViews>
    <sheetView tabSelected="1" workbookViewId="0">
      <selection activeCell="C4" sqref="C4"/>
    </sheetView>
  </sheetViews>
  <sheetFormatPr defaultRowHeight="18"/>
  <cols>
    <col min="1" max="1" width="9.5" bestFit="1" customWidth="1"/>
    <col min="2" max="2" width="15.33203125" customWidth="1"/>
    <col min="3" max="3" width="11.75" customWidth="1"/>
    <col min="4" max="4" width="10.25" bestFit="1" customWidth="1"/>
    <col min="5" max="5" width="10.33203125" customWidth="1"/>
    <col min="6" max="6" width="9.83203125" customWidth="1"/>
    <col min="7" max="7" width="11.75" customWidth="1"/>
    <col min="12" max="12" width="10.33203125" bestFit="1" customWidth="1"/>
    <col min="13" max="13" width="13.08203125" customWidth="1"/>
    <col min="15" max="15" width="10.33203125" bestFit="1" customWidth="1"/>
  </cols>
  <sheetData>
    <row r="1" spans="1:16">
      <c r="A1" t="s">
        <v>16</v>
      </c>
      <c r="B1" t="s">
        <v>23</v>
      </c>
      <c r="C1" t="s">
        <v>22</v>
      </c>
      <c r="D1" t="s">
        <v>18</v>
      </c>
      <c r="E1" t="s">
        <v>19</v>
      </c>
      <c r="F1" t="s">
        <v>17</v>
      </c>
      <c r="G1" t="s">
        <v>20</v>
      </c>
      <c r="K1" t="s">
        <v>14</v>
      </c>
      <c r="L1">
        <v>0.14599999999999999</v>
      </c>
      <c r="O1" t="s">
        <v>21</v>
      </c>
      <c r="P1" s="17">
        <f ca="1">SUM(INDIRECT("A"&amp;COUNTA(A:A)),テーブル1[[#Data],[遅延損害金]])</f>
        <v>422300</v>
      </c>
    </row>
    <row r="2" spans="1:16">
      <c r="A2" s="18">
        <v>400000</v>
      </c>
      <c r="B2" s="16">
        <f>テーブル1[[#This Row],[終了日]]</f>
        <v>44975</v>
      </c>
      <c r="C2" s="18">
        <v>6000</v>
      </c>
      <c r="D2" s="16">
        <v>44781</v>
      </c>
      <c r="E2" s="16">
        <v>44975</v>
      </c>
      <c r="F2">
        <f t="shared" ref="F2:F9" si="0">E2-D2</f>
        <v>194</v>
      </c>
      <c r="G2" s="18">
        <f>A2*$L$1*F2/$L$2-SUM(6000,3700)</f>
        <v>21339.999999999996</v>
      </c>
      <c r="K2" t="s">
        <v>15</v>
      </c>
      <c r="L2">
        <v>365</v>
      </c>
    </row>
    <row r="3" spans="1:16">
      <c r="A3" s="18">
        <v>400000</v>
      </c>
      <c r="B3" s="16">
        <f>テーブル1[[#This Row],[終了日]]</f>
        <v>44982</v>
      </c>
      <c r="C3" s="18">
        <v>3700</v>
      </c>
      <c r="D3" s="16">
        <v>44976</v>
      </c>
      <c r="E3" s="16">
        <v>44982</v>
      </c>
      <c r="F3">
        <f t="shared" si="0"/>
        <v>6</v>
      </c>
      <c r="G3" s="18">
        <f t="shared" ref="G3:G9" si="1">A3*$L$1*F3/$L$2</f>
        <v>959.99999999999989</v>
      </c>
    </row>
    <row r="4" spans="1:16">
      <c r="A4" s="18"/>
      <c r="B4" s="16">
        <f>テーブル1[[#This Row],[終了日]]</f>
        <v>44990</v>
      </c>
      <c r="C4" s="18"/>
      <c r="D4" s="16">
        <v>44983</v>
      </c>
      <c r="E4" s="16">
        <v>44990</v>
      </c>
      <c r="F4">
        <f t="shared" si="0"/>
        <v>7</v>
      </c>
      <c r="G4" s="18">
        <f t="shared" si="1"/>
        <v>0</v>
      </c>
      <c r="K4" s="22" t="s">
        <v>24</v>
      </c>
      <c r="L4" s="22"/>
      <c r="M4" s="19">
        <f>SUM(テーブル1[[#Data],[遅延損害金]])</f>
        <v>22299.999999999996</v>
      </c>
    </row>
    <row r="5" spans="1:16">
      <c r="A5" s="18"/>
      <c r="B5" s="16">
        <f>テーブル1[[#This Row],[終了日]]</f>
        <v>44996</v>
      </c>
      <c r="C5" s="18"/>
      <c r="D5" s="16">
        <v>44991</v>
      </c>
      <c r="E5" s="16">
        <v>44996</v>
      </c>
      <c r="F5">
        <f t="shared" si="0"/>
        <v>5</v>
      </c>
      <c r="G5" s="18">
        <f t="shared" si="1"/>
        <v>0</v>
      </c>
    </row>
    <row r="6" spans="1:16">
      <c r="A6" s="18"/>
      <c r="B6" s="16">
        <f>テーブル1[[#This Row],[終了日]]</f>
        <v>45003</v>
      </c>
      <c r="C6" s="18"/>
      <c r="D6" s="16">
        <v>44997</v>
      </c>
      <c r="E6" s="16">
        <v>45003</v>
      </c>
      <c r="F6">
        <f t="shared" si="0"/>
        <v>6</v>
      </c>
      <c r="G6" s="18">
        <f t="shared" si="1"/>
        <v>0</v>
      </c>
    </row>
    <row r="7" spans="1:16">
      <c r="A7" s="18"/>
      <c r="B7" s="16">
        <f>テーブル1[[#This Row],[終了日]]</f>
        <v>45005</v>
      </c>
      <c r="C7" s="18"/>
      <c r="D7" s="16">
        <v>45004</v>
      </c>
      <c r="E7" s="16">
        <v>45005</v>
      </c>
      <c r="F7">
        <f t="shared" si="0"/>
        <v>1</v>
      </c>
      <c r="G7" s="18">
        <f t="shared" si="1"/>
        <v>0</v>
      </c>
    </row>
    <row r="8" spans="1:16">
      <c r="A8" s="18"/>
      <c r="B8" s="16">
        <f>テーブル1[[#This Row],[終了日]]</f>
        <v>0</v>
      </c>
      <c r="C8" s="18"/>
      <c r="D8" s="16"/>
      <c r="E8" s="16"/>
      <c r="F8">
        <f t="shared" si="0"/>
        <v>0</v>
      </c>
      <c r="G8" s="18">
        <f t="shared" si="1"/>
        <v>0</v>
      </c>
    </row>
    <row r="9" spans="1:16">
      <c r="A9" s="18"/>
      <c r="B9" s="16">
        <f>テーブル1[[#This Row],[終了日]]</f>
        <v>0</v>
      </c>
      <c r="C9" s="18"/>
      <c r="D9" s="16"/>
      <c r="E9" s="16"/>
      <c r="F9">
        <f t="shared" si="0"/>
        <v>0</v>
      </c>
      <c r="G9" s="18">
        <f t="shared" si="1"/>
        <v>0</v>
      </c>
    </row>
  </sheetData>
  <mergeCells count="1">
    <mergeCell ref="K4:L4"/>
  </mergeCells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r l T V r k s T y e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R Q w v W I w p k B l C r s 1 X Y N P e Z / s D Y T U 0 b u g V P 4 p w X Q C Z I 5 D 3 B / 4 A U E s D B B Q A A g A I A C q 5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u V N W K I p H u A 4 A A A A R A A A A E w A c A E Z v c m 1 1 b G F z L 1 N l Y 3 R p b 2 4 x L m 0 g o h g A K K A U A A A A A A A A A A A A A A A A A A A A A A A A A A A A K 0 5 N L s n M z 1 M I h t C G 1 g B Q S w E C L Q A U A A I A C A A q u V N W u S x P J 6 U A A A D 2 A A A A E g A A A A A A A A A A A A A A A A A A A A A A Q 2 9 u Z m l n L 1 B h Y 2 t h Z 2 U u e G 1 s U E s B A i 0 A F A A C A A g A K r l T V g / K 6 a u k A A A A 6 Q A A A B M A A A A A A A A A A A A A A A A A 8 Q A A A F t D b 2 5 0 Z W 5 0 X 1 R 5 c G V z X S 5 4 b W x Q S w E C L Q A U A A I A C A A q u V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3 i n A e k v B U + S U r q V G R u E 1 Q A A A A A C A A A A A A A Q Z g A A A A E A A C A A A A D / F M G G 1 m F d 7 Z Z n 0 n q h p C c m x l J G E h Q l 4 L E W G s 4 i u y H j v w A A A A A O g A A A A A I A A C A A A A C o U g H C d f i X R C Z I c + Y E 5 w R F Z A D l S p w z 9 R k + 8 N E n x h S 5 T F A A A A A I i h r A y U J 3 H 5 T K M y S r 1 N e U q l q Y C 9 8 X y h m 2 5 F L v / E 7 l e H M w C F p S p + F B + m b l R Y N + y o D O S 7 m k r u G A f i D m c p z 1 C 2 1 n E C W + h + R K 0 t e F Y R T J a E f W k E A A A A C 4 x a F R b T x U + i 8 K I + z I q A 2 n T S K u a o t V 1 n l o L p l q V P j l O f a p j H l s u t i y G f 6 D 2 2 9 N j p / h m h X T r I q E 3 N h a c 6 i r / k A e < / D a t a M a s h u p > 
</file>

<file path=customXml/itemProps1.xml><?xml version="1.0" encoding="utf-8"?>
<ds:datastoreItem xmlns:ds="http://schemas.openxmlformats.org/officeDocument/2006/customXml" ds:itemID="{BD34FC04-8132-4513-85D9-A578FC288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きたすな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2015-06-05T18:19:34Z</dcterms:created>
  <dcterms:modified xsi:type="dcterms:W3CDTF">2023-03-25T02:34:47Z</dcterms:modified>
</cp:coreProperties>
</file>