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790B0AE2-94F0-4BE5-AABE-AC6EF745C79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7" sheetId="26" r:id="rId4"/>
    <sheet name="2023.6" sheetId="22" r:id="rId5"/>
    <sheet name="2023.5" sheetId="19" state="hidden" r:id="rId6"/>
    <sheet name="2023.4" sheetId="18" state="hidden" r:id="rId7"/>
    <sheet name="2023.3" sheetId="17" state="hidden" r:id="rId8"/>
    <sheet name="2023.2" sheetId="16" state="hidden" r:id="rId9"/>
    <sheet name="2023.1" sheetId="15" state="hidden" r:id="rId10"/>
    <sheet name="2023年物販経理" sheetId="23" r:id="rId11"/>
    <sheet name="2022.12" sheetId="14" state="hidden" r:id="rId12"/>
    <sheet name="2022.3" sheetId="2" state="hidden" r:id="rId13"/>
    <sheet name="2022.4" sheetId="5" state="hidden" r:id="rId14"/>
    <sheet name="2022.11" sheetId="13" state="hidden" r:id="rId15"/>
    <sheet name="2022.10" sheetId="12" state="hidden" r:id="rId16"/>
    <sheet name="2022.9" sheetId="11" state="hidden" r:id="rId17"/>
    <sheet name="2022.8" sheetId="10" state="hidden" r:id="rId18"/>
    <sheet name="2022.7" sheetId="9" state="hidden" r:id="rId19"/>
    <sheet name="2022.6" sheetId="7" state="hidden" r:id="rId20"/>
    <sheet name="2022.5" sheetId="6" state="hidden" r:id="rId21"/>
  </sheets>
  <definedNames>
    <definedName name="ExternalData_1" localSheetId="10" hidden="1">'2023年物販経理'!$A$1:$G$15</definedName>
    <definedName name="_xlnm.Print_Area" localSheetId="1">ロイヤルロンドン内訳!$A$1:$C$23</definedName>
    <definedName name="_xlnm.Print_Area" localSheetId="2">一覧!$A$1:$AF$18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AF19" i="1"/>
  <c r="AE19" i="1"/>
  <c r="AD19" i="1"/>
  <c r="AC19" i="1"/>
  <c r="AB19" i="1"/>
  <c r="AA19" i="1"/>
  <c r="Z19" i="1"/>
  <c r="Y19" i="1"/>
  <c r="X19" i="1"/>
  <c r="W19" i="1"/>
  <c r="V19" i="1"/>
  <c r="O19" i="1"/>
  <c r="I19" i="1"/>
  <c r="F19" i="1"/>
  <c r="E19" i="1"/>
  <c r="D19" i="1"/>
  <c r="C19" i="1"/>
  <c r="B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H110" i="26"/>
  <c r="G110" i="26"/>
  <c r="E110" i="26"/>
  <c r="D110" i="26"/>
  <c r="C110" i="26"/>
  <c r="B110" i="26"/>
  <c r="T19" i="1"/>
  <c r="M19" i="1"/>
  <c r="Q19" i="1"/>
  <c r="R19" i="1"/>
  <c r="L17" i="1"/>
  <c r="L16" i="1"/>
  <c r="L15" i="1"/>
  <c r="L14" i="1"/>
  <c r="C23" i="24"/>
  <c r="C19" i="24"/>
  <c r="C14" i="24"/>
  <c r="C7" i="24"/>
  <c r="G19" i="1" l="1"/>
  <c r="S19" i="1" s="1"/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B18" i="1"/>
  <c r="T18" i="1"/>
  <c r="R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E18" i="1" s="1"/>
  <c r="D110" i="22"/>
  <c r="D18" i="1" s="1"/>
  <c r="C110" i="22"/>
  <c r="C18" i="1" s="1"/>
  <c r="B110" i="22"/>
  <c r="I110" i="22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<sst xmlns="http://schemas.openxmlformats.org/spreadsheetml/2006/main" count="2528" uniqueCount="262">
  <si>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</si>
  <si>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</si>
  <si>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</si>
  <si>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</si>
  <si>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</si>
  <si>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</si>
  <si>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</si>
  <si>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</si>
  <si>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</si>
  <si>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</si>
  <si>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</si>
  <si>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</si>
  <si>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</si>
  <si>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</si>
  <si>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</si>
  <si>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</si>
  <si>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</si>
  <si>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</si>
  <si>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</si>
  <si>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</si>
  <si>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</si>
  <si>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</si>
  <si>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</si>
  <si>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</si>
  <si>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</si>
  <si>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</si>
  <si>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</si>
  <si>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</si>
  <si>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</si>
  <si>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</si>
  <si>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</si>
  <si>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</si>
  <si>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</si>
  <si>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</si>
  <si>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</si>
  <si>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</si>
  <si>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</si>
  <si>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</si>
  <si>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</si>
  <si>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</si>
  <si>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</si>
  <si>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</si>
  <si>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</si>
  <si>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</si>
  <si>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</si>
  <si>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</si>
  <si>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</si>
  <si>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</si>
  <si>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</si>
  <si>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</si>
  <si>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</si>
  <si>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</si>
  <si>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</si>
  <si>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</si>
  <si>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</si>
  <si>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</si>
  <si>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</si>
  <si>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</si>
  <si>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</si>
  <si>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</si>
  <si>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</si>
  <si>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</si>
  <si>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</si>
  <si>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</si>
  <si>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</si>
  <si>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</si>
  <si>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</si>
  <si>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</si>
  <si>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</si>
  <si>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</si>
  <si>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</si>
  <si>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</si>
  <si>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</si>
  <si>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</si>
  <si>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</si>
  <si>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</si>
  <si>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</si>
  <si>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</si>
  <si>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</si>
  <si>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</si>
  <si>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</si>
  <si>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</si>
  <si>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</si>
  <si>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</si>
  <si>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</si>
  <si>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</si>
  <si>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</si>
  <si>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</si>
  <si>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</si>
  <si>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</si>
  <si>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</si>
  <si>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</si>
  <si>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</si>
  <si>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</si>
  <si>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</si>
  <si>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</si>
  <si>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</si>
  <si>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</si>
  <si>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</si>
  <si>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</si>
  <si>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</si>
  <si>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</si>
  <si>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</si>
  <si>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</si>
  <si>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</si>
  <si>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</si>
  <si>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</si>
  <si>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</si>
  <si>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</si>
  <si>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</si>
  <si>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</si>
  <si>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</si>
  <si>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</si>
  <si>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</si>
  <si>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</si>
  <si>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</si>
  <si>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</si>
  <si>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</si>
  <si>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</si>
  <si>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</si>
  <si>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</si>
  <si>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</si>
  <si>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</si>
  <si>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</si>
  <si>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</si>
  <si>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</si>
  <si>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</si>
  <si>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</si>
  <si>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</si>
  <si>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</si>
  <si>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</si>
  <si>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</si>
  <si>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</si>
  <si>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</si>
  <si>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</si>
  <si>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</si>
  <si>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</si>
  <si>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</si>
  <si>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</si>
  <si>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</si>
  <si>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</si>
  <si>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</si>
  <si>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</si>
  <si>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</si>
  <si>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</si>
  <si>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</si>
  <si>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</si>
  <si>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</si>
  <si>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</si>
  <si>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</si>
  <si>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</si>
  <si>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</si>
  <si>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</si>
  <si>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</si>
  <si>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</si>
  <si>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</si>
  <si>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</si>
  <si>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</si>
  <si>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</si>
  <si>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</si>
  <si>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</si>
  <si>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</si>
  <si>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</si>
  <si>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</si>
  <si>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</si>
  <si>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</si>
  <si>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</si>
  <si>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</si>
  <si>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</si>
  <si>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</si>
  <si>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</si>
  <si>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</si>
  <si>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</si>
  <si>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</si>
  <si>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</si>
  <si>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</si>
  <si>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</si>
  <si>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</si>
  <si>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</si>
  <si>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</si>
  <si>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</si>
  <si>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</si>
  <si>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</si>
  <si>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</si>
  <si>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</si>
  <si>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</si>
  <si>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</si>
  <si>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</si>
  <si>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</si>
  <si>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</si>
  <si>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</si>
  <si>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</si>
  <si>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</si>
  <si>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</si>
  <si>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</si>
  <si>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</si>
  <si>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</si>
  <si>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</si>
  <si>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</si>
  <si>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</si>
  <si>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</si>
  <si>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</si>
  <si>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</si>
  <si>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</si>
  <si>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</si>
  <si>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</si>
  <si>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</si>
  <si>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</si>
  <si>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</si>
  <si>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</si>
  <si>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</si>
  <si>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</si>
  <si>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</si>
  <si>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</si>
  <si>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</si>
  <si>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</si>
  <si>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</si>
  <si>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</si>
  <si>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</si>
  <si>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</si>
  <si>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</si>
  <si>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</si>
  <si>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</si>
  <si>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</si>
  <si>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</si>
  <si>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</si>
  <si>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</si>
  <si>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</si>
  <si>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</si>
  <si>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</si>
  <si>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</si>
  <si>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</si>
  <si>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</si>
  <si>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</si>
  <si>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</si>
  <si>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</si>
  <si>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</si>
  <si>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</si>
  <si>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</si>
  <si>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</si>
  <si>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</si>
  <si>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</si>
  <si>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</si>
  <si>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</si>
  <si>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</si>
  <si>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</si>
  <si>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</si>
  <si>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</si>
  <si>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</si>
  <si>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</si>
  <si>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</si>
  <si>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</si>
  <si>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</si>
  <si>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</si>
  <si>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</si>
  <si>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</si>
  <si>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</si>
  <si>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</si>
  <si>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</si>
  <si>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</si>
  <si>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</si>
  <si>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 xml:space="preserve">272,727 1 1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</si>
</sst>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2" xfId="0" applyNumberFormat="1" applyBorder="1" applyAlignment="1">
      <alignment vertical="center"/>
    </xf>
    <xf numFmtId="55" fontId="0" fillId="0" borderId="5" xfId="0" applyNumberFormat="1" applyBorder="1" applyAlignment="1">
      <alignment horizontal="center" vertical="center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0" fontId="0" fillId="0" borderId="0" xfId="0" applyAlignment="1">
      <alignment horizontal="right"/>
    </xf>
    <xf numFmtId="0" fontId="0" fillId="2" borderId="2" xfId="0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9" totalsRowShown="0" headerRowDxfId="33">
  <autoFilter ref="A2:S19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C4"/>
  <sheetViews>
    <sheetView workbookViewId="0"/>
  </sheetViews>
  <sheetFormatPr defaultRowHeight="18.75"/>
  <sheetData>
    <row r="1" spans="1:3">
      <c r="A1" t="s">
        <v>260</v>
      </c>
      <c r="B1" t="s">
        <v>261</v>
      </c>
      <c r="C1" s="2">
        <v>272727</v>
      </c>
    </row>
    <row r="2" spans="1:3">
      <c r="C2" s="2"/>
    </row>
    <row r="3" spans="1:3">
      <c r="C3" s="2"/>
    </row>
    <row r="4" spans="1:3">
      <c r="C4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/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8500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0.21004153440000001</v>
      </c>
      <c r="G4">
        <v>338014</v>
      </c>
    </row>
    <row r="5" spans="1:7">
      <c r="A5">
        <v>3</v>
      </c>
      <c r="B5">
        <v>1649728</v>
      </c>
      <c r="C5">
        <v>796797</v>
      </c>
      <c r="D5">
        <v>569468</v>
      </c>
      <c r="E5">
        <v>283463</v>
      </c>
      <c r="F5">
        <v>0.1236406339</v>
      </c>
      <c r="G5">
        <v>128549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0.19877932500000001</v>
      </c>
      <c r="G6">
        <v>857461</v>
      </c>
    </row>
    <row r="7" spans="1:7">
      <c r="A7">
        <v>5</v>
      </c>
      <c r="B7">
        <v>2534928</v>
      </c>
      <c r="C7">
        <v>941575</v>
      </c>
      <c r="D7">
        <v>728191</v>
      </c>
      <c r="E7">
        <v>865162</v>
      </c>
      <c r="F7">
        <v>0.12895863229999999</v>
      </c>
      <c r="G7">
        <v>437080</v>
      </c>
    </row>
    <row r="8" spans="1:7">
      <c r="A8">
        <v>6</v>
      </c>
      <c r="B8">
        <v>1046107</v>
      </c>
      <c r="C8">
        <v>1195001</v>
      </c>
      <c r="D8">
        <v>507736.4</v>
      </c>
      <c r="E8">
        <v>-656630.4</v>
      </c>
      <c r="F8">
        <v>0.45152075940000003</v>
      </c>
      <c r="G8">
        <v>1018258</v>
      </c>
    </row>
    <row r="9" spans="1:7">
      <c r="A9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8574239</v>
      </c>
      <c r="C15">
        <v>7397338</v>
      </c>
      <c r="D15">
        <v>3981018.676</v>
      </c>
      <c r="E15">
        <v>-2804117.676</v>
      </c>
      <c r="F15">
        <v>0.21340824289999999</v>
      </c>
      <c r="G15">
        <v>2787862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C35"/>
  <sheetViews>
    <sheetView view="pageBreakPreview" zoomScale="115" zoomScaleNormal="100" zoomScaleSheetLayoutView="115" workbookViewId="0"/>
  </sheetViews>
  <sheetFormatPr defaultRowHeight="18.75"/>
  <cols>
    <col min="1" max="1" width="10.25" bestFit="1" customWidth="1"/>
    <col min="2" max="2" width="27.75" bestFit="1" customWidth="1"/>
  </cols>
  <sheetData>
    <row r="1" spans="1:3">
      <c r="A1" s="23" t="s">
        <v>253</v>
      </c>
      <c r="B1" s="23" t="s">
        <v>251</v>
      </c>
      <c r="C1" s="23" t="s">
        <v>245</v>
      </c>
    </row>
    <row r="2" spans="1:3">
      <c r="A2" s="33">
        <v>44958</v>
      </c>
      <c r="B2" s="32" t="s">
        <v>248</v>
      </c>
      <c r="C2" s="24">
        <v>73636</v>
      </c>
    </row>
    <row r="3" spans="1:3">
      <c r="A3" s="33"/>
      <c r="B3" s="32" t="s">
        <v>249</v>
      </c>
      <c r="C3" s="24">
        <v>73636</v>
      </c>
    </row>
    <row r="4" spans="1:3">
      <c r="A4" s="33"/>
      <c r="B4" s="32" t="s">
        <v>250</v>
      </c>
      <c r="C4" s="24">
        <v>73636</v>
      </c>
    </row>
    <row r="5" spans="1:3">
      <c r="A5" s="33"/>
      <c r="B5" s="26" t="s">
        <v>252</v>
      </c>
      <c r="C5" s="24">
        <v>220909</v>
      </c>
    </row>
    <row r="6" spans="1:3">
      <c r="A6" s="33"/>
      <c r="B6" s="26" t="s">
        <v>247</v>
      </c>
      <c r="C6" s="24">
        <v>22091</v>
      </c>
    </row>
    <row r="7" spans="1:3">
      <c r="A7" s="33"/>
      <c r="B7" s="26" t="s">
        <v>246</v>
      </c>
      <c r="C7" s="25">
        <f>SUM(C5:C6)</f>
        <v>243000</v>
      </c>
    </row>
    <row r="8" spans="1:3">
      <c r="A8" s="33">
        <v>44986</v>
      </c>
      <c r="B8" s="32" t="s">
        <v>254</v>
      </c>
      <c r="C8" s="30">
        <v>68482</v>
      </c>
    </row>
    <row r="9" spans="1:3">
      <c r="A9" s="33"/>
      <c r="B9" s="32" t="s">
        <v>255</v>
      </c>
      <c r="C9" s="30">
        <v>68482</v>
      </c>
    </row>
    <row r="10" spans="1:3">
      <c r="A10" s="33"/>
      <c r="B10" s="32" t="s">
        <v>256</v>
      </c>
      <c r="C10" s="30">
        <v>68482</v>
      </c>
    </row>
    <row r="11" spans="1:3">
      <c r="A11" s="33"/>
      <c r="B11" s="32" t="s">
        <v>257</v>
      </c>
      <c r="C11" s="30">
        <v>110455</v>
      </c>
    </row>
    <row r="12" spans="1:3">
      <c r="A12" s="33"/>
      <c r="B12" s="26" t="s">
        <v>252</v>
      </c>
      <c r="C12" s="30">
        <v>315900</v>
      </c>
    </row>
    <row r="13" spans="1:3">
      <c r="A13" s="33"/>
      <c r="B13" s="26" t="s">
        <v>247</v>
      </c>
      <c r="C13" s="30">
        <v>31590</v>
      </c>
    </row>
    <row r="14" spans="1:3">
      <c r="A14" s="33"/>
      <c r="B14" s="26" t="s">
        <v>246</v>
      </c>
      <c r="C14" s="30">
        <f>SUM(C12:C13)</f>
        <v>347490</v>
      </c>
    </row>
    <row r="15" spans="1:3">
      <c r="A15" s="33">
        <v>45017</v>
      </c>
      <c r="B15" s="32" t="s">
        <v>258</v>
      </c>
      <c r="C15" s="30">
        <v>117818</v>
      </c>
    </row>
    <row r="16" spans="1:3">
      <c r="A16" s="33"/>
      <c r="B16" s="32" t="s">
        <v>259</v>
      </c>
      <c r="C16" s="30">
        <v>117818</v>
      </c>
    </row>
    <row r="17" spans="1:3">
      <c r="A17" s="33"/>
      <c r="B17" s="26" t="s">
        <v>252</v>
      </c>
      <c r="C17" s="30">
        <v>235636</v>
      </c>
    </row>
    <row r="18" spans="1:3">
      <c r="A18" s="33"/>
      <c r="B18" s="26" t="s">
        <v>247</v>
      </c>
      <c r="C18" s="30">
        <v>23564</v>
      </c>
    </row>
    <row r="19" spans="1:3">
      <c r="A19" s="33"/>
      <c r="B19" s="26" t="s">
        <v>246</v>
      </c>
      <c r="C19" s="30">
        <f>SUM(C17:C18)</f>
        <v>259200</v>
      </c>
    </row>
    <row r="20" spans="1:3">
      <c r="A20" s="34">
        <v>45047</v>
      </c>
      <c r="B20" s="32" t="s">
        <v>260</v>
      </c>
      <c r="C20" s="30">
        <v>272727</v>
      </c>
    </row>
    <row r="21" spans="1:3">
      <c r="A21" s="35"/>
      <c r="B21" s="26" t="s">
        <v>252</v>
      </c>
      <c r="C21" s="30">
        <v>272727</v>
      </c>
    </row>
    <row r="22" spans="1:3">
      <c r="A22" s="35"/>
      <c r="B22" s="26" t="s">
        <v>247</v>
      </c>
      <c r="C22" s="30">
        <v>27273</v>
      </c>
    </row>
    <row r="23" spans="1:3">
      <c r="A23" s="36"/>
      <c r="B23" s="26" t="s">
        <v>246</v>
      </c>
      <c r="C23" s="30">
        <f>SUM(C21:C22)</f>
        <v>300000</v>
      </c>
    </row>
    <row r="24" spans="1:3">
      <c r="A24" s="28"/>
      <c r="B24" s="31"/>
      <c r="C24" s="2"/>
    </row>
    <row r="25" spans="1:3">
      <c r="A25" s="28"/>
      <c r="B25" s="31"/>
      <c r="C25" s="2"/>
    </row>
    <row r="26" spans="1:3">
      <c r="A26" s="28"/>
      <c r="B26" s="31"/>
      <c r="C26" s="2"/>
    </row>
    <row r="27" spans="1:3">
      <c r="A27" s="28"/>
      <c r="B27" s="31"/>
      <c r="C27" s="2"/>
    </row>
    <row r="28" spans="1:3">
      <c r="A28" s="28"/>
      <c r="B28" s="31"/>
      <c r="C28" s="2"/>
    </row>
    <row r="29" spans="1:3">
      <c r="A29" s="28"/>
      <c r="B29" s="31"/>
      <c r="C29" s="2"/>
    </row>
    <row r="30" spans="1:3">
      <c r="A30" s="28"/>
      <c r="B30" s="31"/>
      <c r="C30" s="2"/>
    </row>
    <row r="31" spans="1:3">
      <c r="A31" s="28"/>
      <c r="B31" s="31"/>
      <c r="C31" s="2"/>
    </row>
    <row r="32" spans="1:3">
      <c r="A32" s="28"/>
      <c r="B32" s="31"/>
      <c r="C32" s="2"/>
    </row>
    <row r="33" spans="1:3">
      <c r="A33" s="28"/>
      <c r="B33" s="31"/>
      <c r="C33" s="2"/>
    </row>
    <row r="34" spans="1:3">
      <c r="A34" s="29"/>
    </row>
    <row r="35" spans="1:3">
      <c r="A35" s="27"/>
    </row>
  </sheetData>
  <mergeCells count="4">
    <mergeCell ref="A2:A7"/>
    <mergeCell ref="A8:A14"/>
    <mergeCell ref="A15:A19"/>
    <mergeCell ref="A20:A2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283463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>
        <f>ロイヤルロンドン内訳!C23</f>
        <v>300000</v>
      </c>
      <c r="M17" s="7">
        <f>'2023年物販経理'!E7</f>
        <v>865162</v>
      </c>
      <c r="N17" s="7">
        <f>SUM(振込額一覧[[#This Row],[①振込合計]:[⑥RL]])</f>
        <v>2995774.8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-23733.200000000186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-249180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>
        <v>172804.1</v>
      </c>
      <c r="L18" s="7">
        <v>169034</v>
      </c>
      <c r="M18" s="7">
        <f>'2023年物販経理'!E8</f>
        <v>-656630.4</v>
      </c>
      <c r="N18" s="7">
        <f>SUM(振込額一覧[[#This Row],[①振込合計]:[⑥RL]])</f>
        <v>341838.1</v>
      </c>
      <c r="O18" s="7">
        <f>'2023.6'!H$110</f>
        <v>0</v>
      </c>
      <c r="P18" s="7"/>
      <c r="Q18" s="7">
        <f>'2023年物販経理'!C8</f>
        <v>1195001</v>
      </c>
      <c r="R18" s="7">
        <f>SUM(振込額一覧[[#This Row],[①出金額
(PayPay口座)]],振込額一覧[[#This Row],[②出金額
（AMEX）]])</f>
        <v>0</v>
      </c>
      <c r="S18" s="4">
        <f>振込額一覧[[#This Row],[①～⑦
合計額]]-振込額一覧[[#This Row],[①+②
出金合計額]]</f>
        <v>341838.1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0</v>
      </c>
      <c r="C19" s="7">
        <f>'2023.7'!C$110</f>
        <v>0</v>
      </c>
      <c r="D19" s="7">
        <f>'2023.7'!D$110</f>
        <v>0</v>
      </c>
      <c r="E19" s="7">
        <f>'2023.7'!E$110</f>
        <v>0</v>
      </c>
      <c r="F19" s="7">
        <f>'2023.7'!G$110-SUM(振込額一覧[[#This Row],[メルレ（AI）]:[物販]])</f>
        <v>0</v>
      </c>
      <c r="G19" s="4">
        <f>SUM(振込額一覧[[#This Row],[メルレ（AI）]:[物販]])+振込額一覧[[#This Row],[メルレ～物販以外の振込額]]</f>
        <v>0</v>
      </c>
      <c r="H19" s="7"/>
      <c r="I19" s="7">
        <f>'2023.7'!I$110</f>
        <v>0</v>
      </c>
      <c r="J19" s="7"/>
      <c r="K19" s="7"/>
      <c r="L19" s="7">
        <v>169034</v>
      </c>
      <c r="M19" s="7" t="str">
        <f>'2023年物販経理'!E9</f>
        <v/>
      </c>
      <c r="N19" s="7"/>
      <c r="O19" s="7">
        <f>'2023.7'!H$110</f>
        <v>0</v>
      </c>
      <c r="P19" s="7"/>
      <c r="Q19" s="7" t="str">
        <f>'2023年物販経理'!C9</f>
        <v/>
      </c>
      <c r="R19" s="7">
        <f>SUM(振込額一覧[[#This Row],[①出金額
(PayPay口座)]],振込額一覧[[#This Row],[②出金額
（AMEX）]])</f>
        <v>0</v>
      </c>
      <c r="S19" s="4">
        <f>振込額一覧[[#This Row],[①～⑦
合計額]]-振込額一覧[[#This Row],[①+②
出金合計額]]</f>
        <v>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/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/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/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tabSelected="1" zoomScaleNormal="100" workbookViewId="0">
      <selection activeCell="C4" sqref="C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/>
      <c r="H2" s="8"/>
      <c r="I2" s="2"/>
      <c r="J2" t="s">
        <v>227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/>
      <c r="J3" t="s">
        <v>228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J4" t="s">
        <v>244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A J v c V s 7 X t W S l A A A A 9 g A A A B I A H A B D b 2 5 m a W c v U G F j a 2 F n Z S 5 4 b W w g o h g A K K A U A A A A A A A A A A A A A A A A A A A A A A A A A A A A h Y 9 N D o I w G E S v Q r q n f y R q y E d Z u D O S k J g Y t w 1 W q E I x t F j u 5 s I j e Q U x i r p z O W / e Y u Z + v U E 6 N H V w U Z 3 V r U k Q w x Q F y h T t X p s y Q b 0 7 h A u U C s h l c Z K l C k b Z 2 H i w + w R V z p 1 j Q r z 3 2 E e 4 7 U r C K W V k l 6 0 3 R a U a i T 6 y / i + H 2 l g n T a G Q g O 1 r j O C Y s T m O Z h x T I B O E T J u v w M e 9 z / Y H w r K v X d 8 p c Z T h K g c y R S D v D + I B U E s D B B Q A A g A I A A C b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m 9 x W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A C b 3 F b O 1 7 V k p Q A A A P Y A A A A S A A A A A A A A A A A A A A A A A A A A A A B D b 2 5 m a W c v U G F j a 2 F n Z S 5 4 b W x Q S w E C L Q A U A A I A C A A A m 9 x W D 8 r p q 6 Q A A A D p A A A A E w A A A A A A A A A A A A A A A A D x A A A A W 0 N v b n R l b n R f V H l w Z X N d L n h t b F B L A Q I t A B Q A A g A I A A C b 3 F b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l F 1 Z X J 5 S U Q i I F Z h b H V l P S J z Y z l m Y j k w Y j g t Z j k x M i 0 0 M z E z L T h m M T I t N T I x Z W Z j M D Q 2 M T A 0 I i A v P j x F b n R y e S B U e X B l P S J G a W x s T G F z d F V w Z G F 0 Z W Q i I F Z h b H V l P S J k M j A y M y 0 w N i 0 y O F Q x M D o y N D o w M S 4 0 N D E 2 M D M 3 W i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+ S 4 g O i m p + i h q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o P w H l 6 C B M n d 9 q 8 e W g g u k A A A A A A g A A A A A A E G Y A A A A B A A A g A A A A Z o G u j H A n 9 u J C f m m C 3 k 9 G 7 6 I O d E m n B b S Q x A A L C L K C t 6 U A A A A A D o A A A A A C A A A g A A A A n K j h k t U i Y T s X t K 5 p g v A s W q j B P a 1 2 G Q 8 9 R s K U k / 9 D L 6 1 Q A A A A y N 8 w o T g E j d A O M 3 K a u o E E r i R T T e 3 o U 2 z 2 / v w I o q J S W R l H D A F N 8 s X N 8 D 0 b 5 p 4 E f C I L F o M h / + 2 o k b n R V Q Y L E e I Q k v / D K W O g k o o q W 3 y f + y J 0 c I N A A A A A 4 w B b f 8 j L R w 6 R V I V C + 2 1 T P t J 2 s x p 5 G V G G 4 f E h g i / 4 9 P D B S 0 c 2 4 L R o k D Q 1 j D M l r + c 4 6 l F m / b O b z + o A n i d Y V l X a E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4</vt:i4>
      </vt:variant>
    </vt:vector>
  </HeadingPairs>
  <TitlesOfParts>
    <vt:vector size="25" baseType="lpstr">
      <vt:lpstr>データ区切り</vt:lpstr>
      <vt:lpstr>ロイヤルロンドン内訳</vt:lpstr>
      <vt:lpstr>一覧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2023-06-27T10:08:03Z</cp:lastPrinted>
  <dcterms:created xsi:type="dcterms:W3CDTF">2015-06-05T18:19:34Z</dcterms:created>
  <dcterms:modified xsi:type="dcterms:W3CDTF">2023-06-28T10:26:41Z</dcterms:modified>
</cp:coreProperties>
</file>