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1D5C5D4E-FA2B-48D3-99C3-C584F89E96E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5" i="2"/>
  <c r="AC25" i="2" s="1"/>
  <c r="B25" i="2"/>
  <c r="B48" i="2"/>
  <c r="C48" i="2"/>
  <c r="Q48" i="2" s="1"/>
  <c r="C6" i="2"/>
  <c r="AC6" i="2" s="1"/>
  <c r="B6" i="2"/>
  <c r="C88" i="2"/>
  <c r="AC88" i="2" s="1"/>
  <c r="B88" i="2"/>
  <c r="C44" i="2"/>
  <c r="AA44" i="2" s="1"/>
  <c r="B44" i="2"/>
  <c r="D91" i="2"/>
  <c r="O25" i="2" l="1"/>
  <c r="Q25" i="2"/>
  <c r="W25" i="2"/>
  <c r="Y25" i="2"/>
  <c r="D25" i="2"/>
  <c r="G25" i="2"/>
  <c r="K25" i="2"/>
  <c r="AA25" i="2"/>
  <c r="S25" i="2"/>
  <c r="U25" i="2"/>
  <c r="I25" i="2"/>
  <c r="M25" i="2"/>
  <c r="AC48" i="2"/>
  <c r="AA48" i="2"/>
  <c r="Y48" i="2"/>
  <c r="W48" i="2"/>
  <c r="U48" i="2"/>
  <c r="S48" i="2"/>
  <c r="O48" i="2"/>
  <c r="M48" i="2"/>
  <c r="D48" i="2"/>
  <c r="K48" i="2"/>
  <c r="I48" i="2"/>
  <c r="G48" i="2"/>
  <c r="O6" i="2"/>
  <c r="Q6" i="2"/>
  <c r="S6" i="2"/>
  <c r="D6" i="2"/>
  <c r="U6" i="2"/>
  <c r="G6" i="2"/>
  <c r="W6" i="2"/>
  <c r="I6" i="2"/>
  <c r="Y6" i="2"/>
  <c r="K6" i="2"/>
  <c r="AA6" i="2"/>
  <c r="M6" i="2"/>
  <c r="O88" i="2"/>
  <c r="Q88" i="2"/>
  <c r="S88" i="2"/>
  <c r="D88" i="2"/>
  <c r="U88" i="2"/>
  <c r="G88" i="2"/>
  <c r="W88" i="2"/>
  <c r="I88" i="2"/>
  <c r="Y88" i="2"/>
  <c r="K88" i="2"/>
  <c r="AA88" i="2"/>
  <c r="M88" i="2"/>
  <c r="M44" i="2"/>
  <c r="AC44" i="2"/>
  <c r="O44" i="2"/>
  <c r="Q44" i="2"/>
  <c r="U44" i="2"/>
  <c r="S44" i="2"/>
  <c r="G44" i="2"/>
  <c r="W44" i="2"/>
  <c r="D44" i="2"/>
  <c r="I44" i="2"/>
  <c r="Y44" i="2"/>
  <c r="K44" i="2"/>
  <c r="C5" i="2"/>
  <c r="AA5" i="2" s="1"/>
  <c r="B5" i="2"/>
  <c r="C87" i="2"/>
  <c r="AC87" i="2" s="1"/>
  <c r="B87" i="2"/>
  <c r="K73" i="2"/>
  <c r="C72" i="2"/>
  <c r="AC72" i="2" s="1"/>
  <c r="AC60" i="2"/>
  <c r="B72" i="2"/>
  <c r="B60" i="2"/>
  <c r="M5" i="2" l="1"/>
  <c r="AC5" i="2"/>
  <c r="O5" i="2"/>
  <c r="U5" i="2"/>
  <c r="G5" i="2"/>
  <c r="W5" i="2"/>
  <c r="Q5" i="2"/>
  <c r="S5" i="2"/>
  <c r="I5" i="2"/>
  <c r="Y5" i="2"/>
  <c r="D5" i="2"/>
  <c r="K5" i="2"/>
  <c r="O87" i="2"/>
  <c r="Q87" i="2"/>
  <c r="W87" i="2"/>
  <c r="D87" i="2"/>
  <c r="I87" i="2"/>
  <c r="Y87" i="2"/>
  <c r="S87" i="2"/>
  <c r="U87" i="2"/>
  <c r="K87" i="2"/>
  <c r="AA87" i="2"/>
  <c r="G87" i="2"/>
  <c r="M87" i="2"/>
  <c r="D72" i="2"/>
  <c r="W72" i="2"/>
  <c r="I72" i="2"/>
  <c r="Y72" i="2"/>
  <c r="Q72" i="2"/>
  <c r="U72" i="2"/>
  <c r="K72" i="2"/>
  <c r="AA72" i="2"/>
  <c r="O72" i="2"/>
  <c r="S72" i="2"/>
  <c r="G72" i="2"/>
  <c r="M72" i="2"/>
  <c r="K60" i="2"/>
  <c r="M60" i="2"/>
  <c r="O60" i="2"/>
  <c r="Q60" i="2"/>
  <c r="U60" i="2"/>
  <c r="D60" i="2"/>
  <c r="G60" i="2"/>
  <c r="W60" i="2"/>
  <c r="S60" i="2"/>
  <c r="I60" i="2"/>
  <c r="Y60" i="2"/>
  <c r="AA60" i="2"/>
  <c r="AC90" i="2" l="1"/>
  <c r="B90" i="2"/>
  <c r="C9" i="2"/>
  <c r="AC9" i="2" s="1"/>
  <c r="B9" i="2"/>
  <c r="S90" i="2" l="1"/>
  <c r="U90" i="2"/>
  <c r="O90" i="2"/>
  <c r="G90" i="2"/>
  <c r="W90" i="2"/>
  <c r="I90" i="2"/>
  <c r="Y90" i="2"/>
  <c r="Q90" i="2"/>
  <c r="K90" i="2"/>
  <c r="AA90" i="2"/>
  <c r="M90" i="2"/>
  <c r="M9" i="2"/>
  <c r="O9" i="2"/>
  <c r="W9" i="2"/>
  <c r="D9" i="2"/>
  <c r="G9" i="2"/>
  <c r="I9" i="2"/>
  <c r="Y9" i="2"/>
  <c r="Q9" i="2"/>
  <c r="S9" i="2"/>
  <c r="U9" i="2"/>
  <c r="K9" i="2"/>
  <c r="AA9" i="2"/>
  <c r="C71" i="2" l="1"/>
  <c r="Y71" i="2" s="1"/>
  <c r="B71" i="2"/>
  <c r="C59" i="2"/>
  <c r="AC59" i="2" s="1"/>
  <c r="B59" i="2"/>
  <c r="C58" i="2"/>
  <c r="AC58" i="2" s="1"/>
  <c r="B58" i="2"/>
  <c r="Q71" i="2" l="1"/>
  <c r="K71" i="2"/>
  <c r="AA71" i="2"/>
  <c r="M71" i="2"/>
  <c r="AC71" i="2"/>
  <c r="O71" i="2"/>
  <c r="D71" i="2"/>
  <c r="U71" i="2"/>
  <c r="S71" i="2"/>
  <c r="G71" i="2"/>
  <c r="W71" i="2"/>
  <c r="I71" i="2"/>
  <c r="U59" i="2"/>
  <c r="D59" i="2"/>
  <c r="G59" i="2"/>
  <c r="W59" i="2"/>
  <c r="O59" i="2"/>
  <c r="S59" i="2"/>
  <c r="I59" i="2"/>
  <c r="Y59" i="2"/>
  <c r="K59" i="2"/>
  <c r="AA59" i="2"/>
  <c r="Q59" i="2"/>
  <c r="M59" i="2"/>
  <c r="S58" i="2"/>
  <c r="Q58" i="2"/>
  <c r="U58" i="2"/>
  <c r="G58" i="2"/>
  <c r="W58" i="2"/>
  <c r="D58" i="2"/>
  <c r="I58" i="2"/>
  <c r="Y58" i="2"/>
  <c r="AA58" i="2"/>
  <c r="O58" i="2"/>
  <c r="K58" i="2"/>
  <c r="M58" i="2"/>
  <c r="C33" i="2" l="1"/>
  <c r="AC33" i="2" s="1"/>
  <c r="B33" i="2"/>
  <c r="O33" i="2" l="1"/>
  <c r="Q33" i="2"/>
  <c r="W33" i="2"/>
  <c r="S33" i="2"/>
  <c r="Y33" i="2"/>
  <c r="D33" i="2"/>
  <c r="U33" i="2"/>
  <c r="G33" i="2"/>
  <c r="I33" i="2"/>
  <c r="K33" i="2"/>
  <c r="AA33" i="2"/>
  <c r="M33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4" i="2"/>
  <c r="B54" i="2"/>
  <c r="AA54" i="2" l="1"/>
  <c r="D54" i="2"/>
  <c r="O91" i="2"/>
  <c r="S91" i="2"/>
  <c r="U91" i="2"/>
  <c r="G91" i="2"/>
  <c r="I91" i="2"/>
  <c r="K91" i="2"/>
  <c r="AA91" i="2"/>
  <c r="Q91" i="2"/>
  <c r="W91" i="2"/>
  <c r="Y91" i="2"/>
  <c r="M91" i="2"/>
  <c r="AC54" i="2"/>
  <c r="Q54" i="2"/>
  <c r="S54" i="2"/>
  <c r="G54" i="2"/>
  <c r="W54" i="2"/>
  <c r="M54" i="2"/>
  <c r="O54" i="2"/>
  <c r="U54" i="2"/>
  <c r="I54" i="2"/>
  <c r="Y54" i="2"/>
  <c r="K54" i="2"/>
  <c r="C50" i="2" l="1"/>
  <c r="AC50" i="2" s="1"/>
  <c r="B50" i="2"/>
  <c r="D50" i="2" l="1"/>
  <c r="S50" i="2"/>
  <c r="Q50" i="2"/>
  <c r="G50" i="2"/>
  <c r="I50" i="2"/>
  <c r="Y50" i="2"/>
  <c r="W50" i="2"/>
  <c r="K50" i="2"/>
  <c r="AA50" i="2"/>
  <c r="O50" i="2"/>
  <c r="U50" i="2"/>
  <c r="M50" i="2"/>
  <c r="C43" i="2" l="1"/>
  <c r="AC43" i="2" s="1"/>
  <c r="B43" i="2"/>
  <c r="U43" i="2" l="1"/>
  <c r="Q43" i="2"/>
  <c r="G43" i="2"/>
  <c r="W43" i="2"/>
  <c r="D43" i="2"/>
  <c r="I43" i="2"/>
  <c r="Y43" i="2"/>
  <c r="K43" i="2"/>
  <c r="AA43" i="2"/>
  <c r="O43" i="2"/>
  <c r="S43" i="2"/>
  <c r="M43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1" i="2" l="1"/>
  <c r="AA81" i="2" s="1"/>
  <c r="B81" i="2"/>
  <c r="M81" i="2" l="1"/>
  <c r="AC81" i="2"/>
  <c r="O81" i="2"/>
  <c r="Q81" i="2"/>
  <c r="U81" i="2"/>
  <c r="I81" i="2"/>
  <c r="Y81" i="2"/>
  <c r="S81" i="2"/>
  <c r="G81" i="2"/>
  <c r="W81" i="2"/>
  <c r="K81" i="2"/>
  <c r="C78" i="2" l="1"/>
  <c r="AC78" i="2" s="1"/>
  <c r="B78" i="2"/>
  <c r="C77" i="2"/>
  <c r="AC77" i="2" s="1"/>
  <c r="B77" i="2"/>
  <c r="C70" i="2"/>
  <c r="AC70" i="2" s="1"/>
  <c r="B70" i="2"/>
  <c r="O78" i="2" l="1"/>
  <c r="Q78" i="2"/>
  <c r="S78" i="2"/>
  <c r="D78" i="2"/>
  <c r="U78" i="2"/>
  <c r="G78" i="2"/>
  <c r="W78" i="2"/>
  <c r="I78" i="2"/>
  <c r="Y78" i="2"/>
  <c r="K78" i="2"/>
  <c r="AA78" i="2"/>
  <c r="M78" i="2"/>
  <c r="O77" i="2"/>
  <c r="Q77" i="2"/>
  <c r="S77" i="2"/>
  <c r="D77" i="2"/>
  <c r="U77" i="2"/>
  <c r="W77" i="2"/>
  <c r="I77" i="2"/>
  <c r="Y77" i="2"/>
  <c r="G77" i="2"/>
  <c r="K77" i="2"/>
  <c r="AA77" i="2"/>
  <c r="M77" i="2"/>
  <c r="D70" i="2"/>
  <c r="W70" i="2"/>
  <c r="G70" i="2"/>
  <c r="I70" i="2"/>
  <c r="Y70" i="2"/>
  <c r="Q70" i="2"/>
  <c r="K70" i="2"/>
  <c r="AA70" i="2"/>
  <c r="O70" i="2"/>
  <c r="S70" i="2"/>
  <c r="U70" i="2"/>
  <c r="M70" i="2"/>
  <c r="C68" i="2" l="1"/>
  <c r="AC68" i="2" s="1"/>
  <c r="B68" i="2"/>
  <c r="G68" i="2" l="1"/>
  <c r="M68" i="2"/>
  <c r="O68" i="2"/>
  <c r="Q68" i="2"/>
  <c r="S68" i="2"/>
  <c r="D68" i="2"/>
  <c r="U68" i="2"/>
  <c r="W68" i="2"/>
  <c r="Y68" i="2"/>
  <c r="I68" i="2"/>
  <c r="K68" i="2"/>
  <c r="AA68" i="2"/>
  <c r="C4" i="2" l="1"/>
  <c r="AC4" i="2" s="1"/>
  <c r="B4" i="2"/>
  <c r="C64" i="2"/>
  <c r="AC64" i="2" s="1"/>
  <c r="B64" i="2"/>
  <c r="O4" i="2" l="1"/>
  <c r="S4" i="2"/>
  <c r="U4" i="2"/>
  <c r="Q4" i="2"/>
  <c r="G4" i="2"/>
  <c r="Y4" i="2"/>
  <c r="K4" i="2"/>
  <c r="AA4" i="2"/>
  <c r="W4" i="2"/>
  <c r="I4" i="2"/>
  <c r="M4" i="2"/>
  <c r="I64" i="2"/>
  <c r="K64" i="2"/>
  <c r="M64" i="2"/>
  <c r="O64" i="2"/>
  <c r="Q64" i="2"/>
  <c r="S64" i="2"/>
  <c r="D64" i="2"/>
  <c r="U64" i="2"/>
  <c r="G64" i="2"/>
  <c r="W64" i="2"/>
  <c r="Y64" i="2"/>
  <c r="AA64" i="2"/>
  <c r="C65" i="2" l="1"/>
  <c r="AC65" i="2" s="1"/>
  <c r="B65" i="2"/>
  <c r="Q65" i="2" l="1"/>
  <c r="U65" i="2"/>
  <c r="G65" i="2"/>
  <c r="W65" i="2"/>
  <c r="I65" i="2"/>
  <c r="Y65" i="2"/>
  <c r="O65" i="2"/>
  <c r="S65" i="2"/>
  <c r="K65" i="2"/>
  <c r="AA65" i="2"/>
  <c r="M65" i="2"/>
  <c r="C42" i="2" l="1"/>
  <c r="D42" i="2" s="1"/>
  <c r="C47" i="2"/>
  <c r="AC47" i="2" s="1"/>
  <c r="B47" i="2"/>
  <c r="O47" i="2" l="1"/>
  <c r="M47" i="2"/>
  <c r="U47" i="2"/>
  <c r="W47" i="2"/>
  <c r="G47" i="2"/>
  <c r="I47" i="2"/>
  <c r="Y47" i="2"/>
  <c r="Q47" i="2"/>
  <c r="S47" i="2"/>
  <c r="K47" i="2"/>
  <c r="AA47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2" i="2"/>
  <c r="B42" i="2"/>
  <c r="C89" i="2"/>
  <c r="AA89" i="2" s="1"/>
  <c r="B89" i="2"/>
  <c r="Q42" i="2" l="1"/>
  <c r="U42" i="2"/>
  <c r="G42" i="2"/>
  <c r="W42" i="2"/>
  <c r="O42" i="2"/>
  <c r="I42" i="2"/>
  <c r="Y42" i="2"/>
  <c r="S42" i="2"/>
  <c r="K42" i="2"/>
  <c r="AA42" i="2"/>
  <c r="M42" i="2"/>
  <c r="D89" i="2"/>
  <c r="U89" i="2"/>
  <c r="G89" i="2"/>
  <c r="I89" i="2"/>
  <c r="K89" i="2"/>
  <c r="M89" i="2"/>
  <c r="AC89" i="2"/>
  <c r="O89" i="2"/>
  <c r="Q89" i="2"/>
  <c r="S89" i="2"/>
  <c r="W89" i="2"/>
  <c r="Y89" i="2"/>
  <c r="C57" i="2" l="1"/>
  <c r="D57" i="2" s="1"/>
  <c r="C8" i="2"/>
  <c r="S8" i="2" s="1"/>
  <c r="C96" i="2"/>
  <c r="B57" i="2"/>
  <c r="B8" i="2"/>
  <c r="C80" i="2"/>
  <c r="AC80" i="2" s="1"/>
  <c r="B80" i="2"/>
  <c r="C79" i="2"/>
  <c r="AA79" i="2" s="1"/>
  <c r="B79" i="2"/>
  <c r="C21" i="2"/>
  <c r="AC21" i="2" s="1"/>
  <c r="B21" i="2"/>
  <c r="C83" i="2"/>
  <c r="AC83" i="2" s="1"/>
  <c r="B83" i="2"/>
  <c r="C30" i="2"/>
  <c r="AA30" i="2" s="1"/>
  <c r="B30" i="2"/>
  <c r="Y8" i="2" l="1"/>
  <c r="U8" i="2"/>
  <c r="K57" i="2"/>
  <c r="AA57" i="2"/>
  <c r="G8" i="2"/>
  <c r="W8" i="2"/>
  <c r="M57" i="2"/>
  <c r="AC57" i="2"/>
  <c r="K8" i="2"/>
  <c r="AA8" i="2"/>
  <c r="Q57" i="2"/>
  <c r="M8" i="2"/>
  <c r="AC8" i="2"/>
  <c r="S57" i="2"/>
  <c r="O8" i="2"/>
  <c r="U57" i="2"/>
  <c r="D8" i="2"/>
  <c r="I8" i="2"/>
  <c r="O57" i="2"/>
  <c r="Q8" i="2"/>
  <c r="G57" i="2"/>
  <c r="W57" i="2"/>
  <c r="I57" i="2"/>
  <c r="Y57" i="2"/>
  <c r="I80" i="2"/>
  <c r="M80" i="2"/>
  <c r="O80" i="2"/>
  <c r="Q80" i="2"/>
  <c r="S80" i="2"/>
  <c r="U80" i="2"/>
  <c r="D80" i="2"/>
  <c r="G80" i="2"/>
  <c r="W80" i="2"/>
  <c r="Y80" i="2"/>
  <c r="AA80" i="2"/>
  <c r="K80" i="2"/>
  <c r="M79" i="2"/>
  <c r="AC79" i="2"/>
  <c r="O79" i="2"/>
  <c r="Q79" i="2"/>
  <c r="D79" i="2"/>
  <c r="U79" i="2"/>
  <c r="S79" i="2"/>
  <c r="G79" i="2"/>
  <c r="W79" i="2"/>
  <c r="I79" i="2"/>
  <c r="Y79" i="2"/>
  <c r="K79" i="2"/>
  <c r="Q21" i="2"/>
  <c r="S21" i="2"/>
  <c r="U21" i="2"/>
  <c r="O21" i="2"/>
  <c r="G21" i="2"/>
  <c r="W21" i="2"/>
  <c r="I21" i="2"/>
  <c r="Y21" i="2"/>
  <c r="K21" i="2"/>
  <c r="AA21" i="2"/>
  <c r="M21" i="2"/>
  <c r="U83" i="2"/>
  <c r="S83" i="2"/>
  <c r="G83" i="2"/>
  <c r="W83" i="2"/>
  <c r="I83" i="2"/>
  <c r="Y83" i="2"/>
  <c r="K83" i="2"/>
  <c r="AA83" i="2"/>
  <c r="O83" i="2"/>
  <c r="Q83" i="2"/>
  <c r="M83" i="2"/>
  <c r="Q30" i="2"/>
  <c r="S30" i="2"/>
  <c r="D30" i="2"/>
  <c r="U30" i="2"/>
  <c r="W30" i="2"/>
  <c r="I30" i="2"/>
  <c r="Y30" i="2"/>
  <c r="M30" i="2"/>
  <c r="AC30" i="2"/>
  <c r="O30" i="2"/>
  <c r="G30" i="2"/>
  <c r="K30" i="2"/>
  <c r="C46" i="2" l="1"/>
  <c r="AA46" i="2" s="1"/>
  <c r="B46" i="2"/>
  <c r="C55" i="2"/>
  <c r="AC55" i="2" s="1"/>
  <c r="B55" i="2"/>
  <c r="C67" i="2"/>
  <c r="AA67" i="2" s="1"/>
  <c r="B67" i="2"/>
  <c r="M46" i="2" l="1"/>
  <c r="AC46" i="2"/>
  <c r="O46" i="2"/>
  <c r="Q46" i="2"/>
  <c r="S46" i="2"/>
  <c r="U46" i="2"/>
  <c r="W46" i="2"/>
  <c r="I46" i="2"/>
  <c r="Y46" i="2"/>
  <c r="D46" i="2"/>
  <c r="G46" i="2"/>
  <c r="K46" i="2"/>
  <c r="Q55" i="2"/>
  <c r="S55" i="2"/>
  <c r="O55" i="2"/>
  <c r="W55" i="2"/>
  <c r="U55" i="2"/>
  <c r="Y55" i="2"/>
  <c r="G55" i="2"/>
  <c r="K55" i="2"/>
  <c r="AA55" i="2"/>
  <c r="I55" i="2"/>
  <c r="M55" i="2"/>
  <c r="D67" i="2"/>
  <c r="AC67" i="2"/>
  <c r="S67" i="2"/>
  <c r="M67" i="2"/>
  <c r="G67" i="2"/>
  <c r="O67" i="2"/>
  <c r="Q67" i="2"/>
  <c r="U67" i="2"/>
  <c r="W67" i="2"/>
  <c r="I67" i="2"/>
  <c r="Y67" i="2"/>
  <c r="K67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3" i="2" l="1"/>
  <c r="B63" i="2"/>
  <c r="C76" i="2"/>
  <c r="B76" i="2"/>
  <c r="AC76" i="2" l="1"/>
  <c r="AC63" i="2"/>
  <c r="S63" i="2"/>
  <c r="U63" i="2"/>
  <c r="G63" i="2"/>
  <c r="W63" i="2"/>
  <c r="Q63" i="2"/>
  <c r="I63" i="2"/>
  <c r="Y63" i="2"/>
  <c r="K63" i="2"/>
  <c r="AA63" i="2"/>
  <c r="O63" i="2"/>
  <c r="M63" i="2"/>
  <c r="O76" i="2"/>
  <c r="Q76" i="2"/>
  <c r="S76" i="2"/>
  <c r="W76" i="2"/>
  <c r="U76" i="2"/>
  <c r="G76" i="2"/>
  <c r="I76" i="2"/>
  <c r="Y76" i="2"/>
  <c r="K76" i="2"/>
  <c r="AA76" i="2"/>
  <c r="M76" i="2"/>
  <c r="C75" i="2" l="1"/>
  <c r="B75" i="2"/>
  <c r="C29" i="2"/>
  <c r="AC29" i="2" s="1"/>
  <c r="B29" i="2"/>
  <c r="C24" i="2"/>
  <c r="S24" i="2" s="1"/>
  <c r="AC62" i="2"/>
  <c r="B62" i="2"/>
  <c r="B24" i="2"/>
  <c r="AC75" i="2" l="1"/>
  <c r="Q75" i="2"/>
  <c r="O75" i="2"/>
  <c r="W75" i="2"/>
  <c r="Y75" i="2"/>
  <c r="K75" i="2"/>
  <c r="AA75" i="2"/>
  <c r="S75" i="2"/>
  <c r="U75" i="2"/>
  <c r="G75" i="2"/>
  <c r="I75" i="2"/>
  <c r="M75" i="2"/>
  <c r="D29" i="2"/>
  <c r="U29" i="2"/>
  <c r="S29" i="2"/>
  <c r="G29" i="2"/>
  <c r="W29" i="2"/>
  <c r="Q29" i="2"/>
  <c r="I29" i="2"/>
  <c r="Y29" i="2"/>
  <c r="O29" i="2"/>
  <c r="K29" i="2"/>
  <c r="AA29" i="2"/>
  <c r="M29" i="2"/>
  <c r="D62" i="2"/>
  <c r="U24" i="2"/>
  <c r="I24" i="2"/>
  <c r="K24" i="2"/>
  <c r="O24" i="2"/>
  <c r="W24" i="2"/>
  <c r="G24" i="2"/>
  <c r="Y24" i="2"/>
  <c r="AA24" i="2"/>
  <c r="M24" i="2"/>
  <c r="AC24" i="2"/>
  <c r="Q24" i="2"/>
  <c r="Q62" i="2"/>
  <c r="S62" i="2"/>
  <c r="U62" i="2"/>
  <c r="W62" i="2"/>
  <c r="I62" i="2"/>
  <c r="Y62" i="2"/>
  <c r="O62" i="2"/>
  <c r="G62" i="2"/>
  <c r="K62" i="2"/>
  <c r="AA62" i="2"/>
  <c r="M62" i="2"/>
  <c r="AA96" i="2"/>
  <c r="B96" i="2"/>
  <c r="AC45" i="2"/>
  <c r="B45" i="2"/>
  <c r="M96" i="2" l="1"/>
  <c r="U96" i="2"/>
  <c r="S96" i="2"/>
  <c r="G96" i="2"/>
  <c r="W96" i="2"/>
  <c r="I96" i="2"/>
  <c r="Y96" i="2"/>
  <c r="AC96" i="2"/>
  <c r="O96" i="2"/>
  <c r="Q96" i="2"/>
  <c r="K96" i="2"/>
  <c r="D45" i="2"/>
  <c r="O45" i="2"/>
  <c r="W45" i="2"/>
  <c r="G45" i="2"/>
  <c r="I45" i="2"/>
  <c r="Y45" i="2"/>
  <c r="Q45" i="2"/>
  <c r="S45" i="2"/>
  <c r="U45" i="2"/>
  <c r="K45" i="2"/>
  <c r="AA45" i="2"/>
  <c r="M45" i="2"/>
  <c r="AC86" i="2"/>
  <c r="B86" i="2"/>
  <c r="C39" i="2"/>
  <c r="AC39" i="2" s="1"/>
  <c r="B39" i="2"/>
  <c r="C20" i="2"/>
  <c r="AC20" i="2" s="1"/>
  <c r="B20" i="2"/>
  <c r="C12" i="2"/>
  <c r="AC12" i="2" s="1"/>
  <c r="B12" i="2"/>
  <c r="C94" i="2"/>
  <c r="AC94" i="2" s="1"/>
  <c r="B94" i="2"/>
  <c r="C53" i="2"/>
  <c r="AC53" i="2" s="1"/>
  <c r="B53" i="2"/>
  <c r="S86" i="2" l="1"/>
  <c r="U86" i="2"/>
  <c r="G86" i="2"/>
  <c r="W86" i="2"/>
  <c r="O86" i="2"/>
  <c r="Q86" i="2"/>
  <c r="I86" i="2"/>
  <c r="Y86" i="2"/>
  <c r="AA86" i="2"/>
  <c r="K86" i="2"/>
  <c r="M86" i="2"/>
  <c r="O39" i="2"/>
  <c r="Q39" i="2"/>
  <c r="D39" i="2"/>
  <c r="U39" i="2"/>
  <c r="G39" i="2"/>
  <c r="W39" i="2"/>
  <c r="I39" i="2"/>
  <c r="Y39" i="2"/>
  <c r="M39" i="2"/>
  <c r="S39" i="2"/>
  <c r="K39" i="2"/>
  <c r="AA39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3" i="2"/>
  <c r="G53" i="2"/>
  <c r="D53" i="2"/>
  <c r="W53" i="2"/>
  <c r="I53" i="2"/>
  <c r="Y53" i="2"/>
  <c r="K53" i="2"/>
  <c r="AA53" i="2"/>
  <c r="Q53" i="2"/>
  <c r="S53" i="2"/>
  <c r="U53" i="2"/>
  <c r="M53" i="2"/>
  <c r="B38" i="2" l="1"/>
  <c r="C11" i="2"/>
  <c r="AA11" i="2" s="1"/>
  <c r="B11" i="2"/>
  <c r="AC10" i="2"/>
  <c r="B10" i="2"/>
  <c r="AC34" i="2"/>
  <c r="B34" i="2"/>
  <c r="C32" i="2"/>
  <c r="AC32" i="2" s="1"/>
  <c r="B32" i="2"/>
  <c r="AC38" i="2" l="1"/>
  <c r="D38" i="2"/>
  <c r="U38" i="2"/>
  <c r="G38" i="2"/>
  <c r="W38" i="2"/>
  <c r="I38" i="2"/>
  <c r="Y38" i="2"/>
  <c r="O38" i="2"/>
  <c r="S38" i="2"/>
  <c r="K38" i="2"/>
  <c r="AA38" i="2"/>
  <c r="Q38" i="2"/>
  <c r="M38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4" i="2"/>
  <c r="G34" i="2"/>
  <c r="W34" i="2"/>
  <c r="D34" i="2"/>
  <c r="I34" i="2"/>
  <c r="Y34" i="2"/>
  <c r="K34" i="2"/>
  <c r="AA34" i="2"/>
  <c r="O34" i="2"/>
  <c r="Q34" i="2"/>
  <c r="S34" i="2"/>
  <c r="M34" i="2"/>
  <c r="K32" i="2"/>
  <c r="M32" i="2"/>
  <c r="Q32" i="2"/>
  <c r="S32" i="2"/>
  <c r="O32" i="2"/>
  <c r="W32" i="2"/>
  <c r="D32" i="2"/>
  <c r="U32" i="2"/>
  <c r="G32" i="2"/>
  <c r="I32" i="2"/>
  <c r="Y32" i="2"/>
  <c r="AA32" i="2"/>
  <c r="D41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1" i="2"/>
  <c r="B51" i="2"/>
  <c r="D66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1" i="2"/>
  <c r="D51" i="2"/>
  <c r="G51" i="2"/>
  <c r="W51" i="2"/>
  <c r="S51" i="2"/>
  <c r="I51" i="2"/>
  <c r="Y51" i="2"/>
  <c r="K51" i="2"/>
  <c r="AA51" i="2"/>
  <c r="O51" i="2"/>
  <c r="Q51" i="2"/>
  <c r="M51" i="2"/>
  <c r="AC41" i="2"/>
  <c r="B41" i="2"/>
  <c r="AA2" i="5" l="1"/>
  <c r="M2" i="5"/>
  <c r="Y2" i="5"/>
  <c r="K2" i="5"/>
  <c r="R2" i="5"/>
  <c r="G2" i="5"/>
  <c r="P2" i="5"/>
  <c r="AC2" i="5"/>
  <c r="V2" i="5"/>
  <c r="I2" i="5"/>
  <c r="T2" i="5"/>
  <c r="U41" i="2"/>
  <c r="S41" i="2"/>
  <c r="G41" i="2"/>
  <c r="W41" i="2"/>
  <c r="Y41" i="2"/>
  <c r="K41" i="2"/>
  <c r="AA41" i="2"/>
  <c r="O41" i="2"/>
  <c r="Q41" i="2"/>
  <c r="I41" i="2"/>
  <c r="M41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2" i="2"/>
  <c r="AE2" i="6" s="1"/>
  <c r="B52" i="2"/>
  <c r="F2" i="6" s="1"/>
  <c r="G84" i="2"/>
  <c r="C74" i="2"/>
  <c r="AC74" i="2" s="1"/>
  <c r="B74" i="2"/>
  <c r="AC66" i="2"/>
  <c r="B66" i="2"/>
  <c r="AC37" i="2"/>
  <c r="B37" i="2"/>
  <c r="AC2" i="2"/>
  <c r="B2" i="2"/>
  <c r="AC95" i="2"/>
  <c r="B95" i="2"/>
  <c r="AC31" i="2"/>
  <c r="B31" i="2"/>
  <c r="AF2" i="3"/>
  <c r="AD2" i="3"/>
  <c r="AB2" i="3"/>
  <c r="Z2" i="3"/>
  <c r="W2" i="3"/>
  <c r="AC84" i="2"/>
  <c r="AC93" i="2"/>
  <c r="AC56" i="2"/>
  <c r="AC49" i="2"/>
  <c r="AA49" i="2"/>
  <c r="AA56" i="2"/>
  <c r="AA93" i="2"/>
  <c r="AA84" i="2"/>
  <c r="Y49" i="2"/>
  <c r="Y56" i="2"/>
  <c r="Y93" i="2"/>
  <c r="Y84" i="2"/>
  <c r="W49" i="2"/>
  <c r="W56" i="2"/>
  <c r="W93" i="2"/>
  <c r="W84" i="2"/>
  <c r="U49" i="2"/>
  <c r="U56" i="2"/>
  <c r="U93" i="2"/>
  <c r="U84" i="2"/>
  <c r="S49" i="2"/>
  <c r="S56" i="2"/>
  <c r="S93" i="2"/>
  <c r="S84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2" i="2"/>
  <c r="P2" i="6" s="1"/>
  <c r="Q52" i="2"/>
  <c r="R2" i="6" s="1"/>
  <c r="U52" i="2"/>
  <c r="V2" i="6" s="1"/>
  <c r="S52" i="2"/>
  <c r="T2" i="6" s="1"/>
  <c r="G52" i="2"/>
  <c r="G2" i="6" s="1"/>
  <c r="W52" i="2"/>
  <c r="Y2" i="6" s="1"/>
  <c r="I52" i="2"/>
  <c r="I2" i="6" s="1"/>
  <c r="Y52" i="2"/>
  <c r="AA2" i="6" s="1"/>
  <c r="K52" i="2"/>
  <c r="K2" i="6" s="1"/>
  <c r="AA52" i="2"/>
  <c r="AC2" i="6" s="1"/>
  <c r="M52" i="2"/>
  <c r="M2" i="6" s="1"/>
  <c r="Q74" i="2"/>
  <c r="S74" i="2"/>
  <c r="D74" i="2"/>
  <c r="U74" i="2"/>
  <c r="G74" i="2"/>
  <c r="W74" i="2"/>
  <c r="O74" i="2"/>
  <c r="I74" i="2"/>
  <c r="Y74" i="2"/>
  <c r="K74" i="2"/>
  <c r="AA74" i="2"/>
  <c r="M74" i="2"/>
  <c r="O66" i="2"/>
  <c r="Q66" i="2"/>
  <c r="S66" i="2"/>
  <c r="U66" i="2"/>
  <c r="G66" i="2"/>
  <c r="W66" i="2"/>
  <c r="I66" i="2"/>
  <c r="Y66" i="2"/>
  <c r="K66" i="2"/>
  <c r="AA66" i="2"/>
  <c r="M66" i="2"/>
  <c r="O37" i="2"/>
  <c r="Q37" i="2"/>
  <c r="S37" i="2"/>
  <c r="D37" i="2"/>
  <c r="U37" i="2"/>
  <c r="G37" i="2"/>
  <c r="W37" i="2"/>
  <c r="I37" i="2"/>
  <c r="Y37" i="2"/>
  <c r="K37" i="2"/>
  <c r="AA37" i="2"/>
  <c r="M37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1" i="2"/>
  <c r="Q31" i="2"/>
  <c r="S31" i="2"/>
  <c r="D31" i="2"/>
  <c r="U31" i="2"/>
  <c r="G31" i="2"/>
  <c r="W31" i="2"/>
  <c r="I31" i="2"/>
  <c r="Y31" i="2"/>
  <c r="K31" i="2"/>
  <c r="AA31" i="2"/>
  <c r="M31" i="2"/>
  <c r="B73" i="2"/>
  <c r="F2" i="3" s="1"/>
  <c r="B69" i="2"/>
  <c r="Q56" i="2"/>
  <c r="B56" i="2"/>
  <c r="B36" i="2"/>
  <c r="Q36" i="2" l="1"/>
  <c r="S36" i="2"/>
  <c r="AC36" i="2"/>
  <c r="U36" i="2"/>
  <c r="W36" i="2"/>
  <c r="Y36" i="2"/>
  <c r="AA36" i="2"/>
  <c r="Q69" i="2"/>
  <c r="AC69" i="2"/>
  <c r="Y69" i="2"/>
  <c r="AA69" i="2"/>
  <c r="S69" i="2"/>
  <c r="U69" i="2"/>
  <c r="W69" i="2"/>
  <c r="Q73" i="2"/>
  <c r="R2" i="3" s="1"/>
  <c r="AC73" i="2"/>
  <c r="AE2" i="3" s="1"/>
  <c r="S73" i="2"/>
  <c r="T2" i="3" s="1"/>
  <c r="C2" i="3"/>
  <c r="D2" i="3" s="1"/>
  <c r="U73" i="2"/>
  <c r="V2" i="3" s="1"/>
  <c r="W73" i="2"/>
  <c r="Y2" i="3" s="1"/>
  <c r="AA73" i="2"/>
  <c r="AC2" i="3" s="1"/>
  <c r="Y73" i="2"/>
  <c r="AA2" i="3" s="1"/>
  <c r="G73" i="2"/>
  <c r="G2" i="3" s="1"/>
  <c r="K2" i="3"/>
  <c r="D73" i="2"/>
  <c r="I73" i="2"/>
  <c r="I2" i="3" s="1"/>
  <c r="M73" i="2"/>
  <c r="M2" i="3" s="1"/>
  <c r="O73" i="2"/>
  <c r="P2" i="3" s="1"/>
  <c r="D69" i="2"/>
  <c r="G69" i="2"/>
  <c r="I69" i="2"/>
  <c r="K69" i="2"/>
  <c r="M69" i="2"/>
  <c r="O69" i="2"/>
  <c r="D56" i="2"/>
  <c r="G56" i="2"/>
  <c r="I56" i="2"/>
  <c r="K56" i="2"/>
  <c r="M56" i="2"/>
  <c r="O56" i="2"/>
  <c r="O36" i="2"/>
  <c r="D36" i="2"/>
  <c r="I36" i="2"/>
  <c r="K36" i="2"/>
  <c r="G36" i="2"/>
  <c r="M36" i="2"/>
  <c r="B35" i="2" l="1"/>
  <c r="Q93" i="2"/>
  <c r="B93" i="2"/>
  <c r="B28" i="2"/>
  <c r="B27" i="2"/>
  <c r="B22" i="2"/>
  <c r="B85" i="2"/>
  <c r="B82" i="2"/>
  <c r="B26" i="2"/>
  <c r="B92" i="2"/>
  <c r="B49" i="2"/>
  <c r="B61" i="2"/>
  <c r="C61" i="2"/>
  <c r="B40" i="2"/>
  <c r="C40" i="2"/>
  <c r="C18" i="2"/>
  <c r="B18" i="2"/>
  <c r="O26" i="2" l="1"/>
  <c r="AA26" i="2"/>
  <c r="AC26" i="2"/>
  <c r="S26" i="2"/>
  <c r="U26" i="2"/>
  <c r="Y26" i="2"/>
  <c r="W26" i="2"/>
  <c r="Q27" i="2"/>
  <c r="S27" i="2"/>
  <c r="AC27" i="2"/>
  <c r="U27" i="2"/>
  <c r="W27" i="2"/>
  <c r="Y27" i="2"/>
  <c r="AA27" i="2"/>
  <c r="D40" i="2"/>
  <c r="S40" i="2"/>
  <c r="U40" i="2"/>
  <c r="W40" i="2"/>
  <c r="AA40" i="2"/>
  <c r="Y40" i="2"/>
  <c r="Q82" i="2"/>
  <c r="U82" i="2"/>
  <c r="W82" i="2"/>
  <c r="Y82" i="2"/>
  <c r="AA82" i="2"/>
  <c r="S82" i="2"/>
  <c r="AC82" i="2"/>
  <c r="Q28" i="2"/>
  <c r="AC28" i="2"/>
  <c r="Y28" i="2"/>
  <c r="AA28" i="2"/>
  <c r="S28" i="2"/>
  <c r="W28" i="2"/>
  <c r="U28" i="2"/>
  <c r="Q92" i="2"/>
  <c r="S92" i="2"/>
  <c r="AC92" i="2"/>
  <c r="U92" i="2"/>
  <c r="W92" i="2"/>
  <c r="Y92" i="2"/>
  <c r="AA92" i="2"/>
  <c r="Q85" i="2"/>
  <c r="S85" i="2"/>
  <c r="U85" i="2"/>
  <c r="W85" i="2"/>
  <c r="AC85" i="2"/>
  <c r="Y85" i="2"/>
  <c r="AA85" i="2"/>
  <c r="Q18" i="2"/>
  <c r="U18" i="2"/>
  <c r="W18" i="2"/>
  <c r="Y18" i="2"/>
  <c r="AA18" i="2"/>
  <c r="AC18" i="2"/>
  <c r="S18" i="2"/>
  <c r="D61" i="2"/>
  <c r="S61" i="2"/>
  <c r="AC61" i="2"/>
  <c r="U61" i="2"/>
  <c r="W61" i="2"/>
  <c r="Y61" i="2"/>
  <c r="AA61" i="2"/>
  <c r="O22" i="2"/>
  <c r="S22" i="2"/>
  <c r="U22" i="2"/>
  <c r="W22" i="2"/>
  <c r="AC22" i="2"/>
  <c r="Y22" i="2"/>
  <c r="AA22" i="2"/>
  <c r="O35" i="2"/>
  <c r="S35" i="2"/>
  <c r="U35" i="2"/>
  <c r="W35" i="2"/>
  <c r="AC35" i="2"/>
  <c r="Y35" i="2"/>
  <c r="AA35" i="2"/>
  <c r="D35" i="2"/>
  <c r="I35" i="2"/>
  <c r="K35" i="2"/>
  <c r="G35" i="2"/>
  <c r="M35" i="2"/>
  <c r="Q35" i="2"/>
  <c r="D93" i="2"/>
  <c r="I93" i="2"/>
  <c r="K93" i="2"/>
  <c r="M93" i="2"/>
  <c r="G93" i="2"/>
  <c r="O93" i="2"/>
  <c r="D28" i="2"/>
  <c r="I28" i="2"/>
  <c r="M28" i="2"/>
  <c r="G28" i="2"/>
  <c r="K28" i="2"/>
  <c r="O28" i="2"/>
  <c r="G27" i="2"/>
  <c r="D27" i="2"/>
  <c r="I27" i="2"/>
  <c r="K27" i="2"/>
  <c r="M27" i="2"/>
  <c r="O27" i="2"/>
  <c r="Q22" i="2"/>
  <c r="G22" i="2"/>
  <c r="I22" i="2"/>
  <c r="K22" i="2"/>
  <c r="M22" i="2"/>
  <c r="D85" i="2"/>
  <c r="I85" i="2"/>
  <c r="K85" i="2"/>
  <c r="G85" i="2"/>
  <c r="M85" i="2"/>
  <c r="O85" i="2"/>
  <c r="D82" i="2"/>
  <c r="O82" i="2"/>
  <c r="G82" i="2"/>
  <c r="I82" i="2"/>
  <c r="K82" i="2"/>
  <c r="M82" i="2"/>
  <c r="D26" i="2"/>
  <c r="I26" i="2"/>
  <c r="Q26" i="2"/>
  <c r="G26" i="2"/>
  <c r="K26" i="2"/>
  <c r="M26" i="2"/>
  <c r="D92" i="2"/>
  <c r="K92" i="2"/>
  <c r="G92" i="2"/>
  <c r="I92" i="2"/>
  <c r="M92" i="2"/>
  <c r="O92" i="2"/>
  <c r="O49" i="2"/>
  <c r="G49" i="2"/>
  <c r="K49" i="2"/>
  <c r="D49" i="2"/>
  <c r="I49" i="2"/>
  <c r="M49" i="2"/>
  <c r="Q49" i="2"/>
  <c r="O61" i="2"/>
  <c r="Q61" i="2"/>
  <c r="M61" i="2"/>
  <c r="I61" i="2"/>
  <c r="K61" i="2"/>
  <c r="G61" i="2"/>
  <c r="Q40" i="2"/>
  <c r="O40" i="2"/>
  <c r="M40" i="2"/>
  <c r="K40" i="2"/>
  <c r="I40" i="2"/>
  <c r="G40" i="2"/>
  <c r="I18" i="2"/>
  <c r="D18" i="2"/>
  <c r="M18" i="2"/>
  <c r="G18" i="2"/>
  <c r="K18" i="2"/>
  <c r="O18" i="2"/>
  <c r="Q84" i="2" l="1"/>
  <c r="B17" i="2"/>
  <c r="C17" i="2"/>
  <c r="D84" i="2"/>
  <c r="B84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4" i="2"/>
  <c r="O84" i="2"/>
  <c r="I84" i="2"/>
  <c r="M84" i="2"/>
</calcChain>
</file>

<file path=xl/sharedStrings.xml><?xml version="1.0" encoding="utf-8"?>
<sst xmlns="http://schemas.openxmlformats.org/spreadsheetml/2006/main" count="1742" uniqueCount="401">
  <si>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</si>
  <si>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</si>
  <si>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</si>
  <si>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</si>
  <si>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</si>
  <si>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</si>
  <si>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</si>
  <si>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</si>
  <si>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</si>
  <si>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</si>
  <si>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</si>
  <si>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</si>
  <si>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</si>
  <si>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</si>
  <si>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</si>
  <si>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</si>
  <si>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</si>
  <si>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</si>
  <si>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</si>
  <si>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</si>
  <si>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</si>
  <si>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</si>
  <si>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</si>
  <si>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</si>
  <si>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</si>
  <si>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</si>
  <si>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</si>
  <si>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</si>
  <si>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</si>
  <si>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</si>
  <si>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</si>
  <si>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</si>
  <si>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</si>
  <si>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</si>
  <si>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</si>
  <si>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</si>
  <si>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</si>
  <si>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</si>
  <si>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</si>
  <si>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</si>
  <si>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</si>
  <si>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</si>
  <si>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</si>
  <si>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</si>
  <si>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</si>
  <si>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</si>
  <si>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</si>
  <si>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</si>
  <si>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</si>
  <si>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</si>
  <si>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</si>
  <si>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</si>
  <si>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</si>
  <si>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</si>
  <si>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</si>
  <si>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</si>
  <si>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</si>
  <si>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</si>
  <si>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</si>
  <si>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</si>
  <si>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</si>
  <si>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</si>
  <si>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</si>
  <si>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</si>
  <si>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</si>
  <si>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</si>
  <si>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</si>
  <si>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</si>
  <si>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</si>
  <si>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</si>
  <si>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</si>
  <si>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</si>
  <si>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</si>
  <si>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</si>
  <si>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</si>
  <si>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</si>
  <si>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</si>
  <si>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</si>
  <si>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</si>
  <si>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</si>
  <si>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</si>
  <si>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</si>
  <si>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</si>
  <si>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</si>
  <si>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</si>
  <si>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</si>
  <si>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</si>
  <si>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</si>
  <si>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</si>
  <si>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</si>
  <si>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</si>
  <si>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</si>
  <si>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</si>
  <si>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</si>
  <si>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</si>
  <si>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</si>
  <si>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</si>
  <si>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</si>
  <si>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</si>
  <si>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</si>
  <si>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</si>
  <si>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</si>
  <si>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</si>
  <si>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</si>
  <si>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</si>
  <si>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</si>
  <si>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</si>
  <si>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</si>
  <si>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</si>
  <si>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</si>
  <si>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</si>
  <si>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</si>
  <si>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</si>
  <si>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</si>
  <si>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</si>
  <si>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</si>
  <si>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</si>
  <si>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</si>
  <si>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</si>
  <si>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</si>
  <si>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</si>
  <si>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</si>
  <si>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</si>
  <si>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</si>
  <si>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</si>
  <si>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</si>
  <si>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</si>
  <si>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</si>
  <si>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</si>
  <si>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</si>
  <si>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</si>
  <si>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</si>
  <si>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</si>
  <si>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</si>
  <si>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</si>
  <si>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</si>
  <si>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</si>
  <si>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</si>
  <si>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</si>
  <si>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</si>
  <si>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</si>
  <si>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</si>
  <si>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</si>
  <si>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</si>
  <si>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</si>
  <si>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</si>
  <si>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</si>
  <si>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</si>
  <si>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</si>
  <si>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</si>
  <si>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</si>
  <si>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</si>
  <si>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</si>
  <si>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</si>
  <si>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</si>
  <si>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</si>
  <si>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</si>
  <si>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</si>
  <si>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</si>
  <si>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</si>
  <si>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</si>
  <si>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</si>
  <si>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</si>
  <si>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</si>
  <si>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</si>
  <si>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</si>
  <si>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</si>
  <si>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</si>
  <si>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</si>
  <si>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</si>
  <si>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</si>
  <si>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</si>
  <si>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</si>
  <si>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</si>
  <si>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</si>
  <si>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</si>
  <si>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</si>
  <si>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</si>
  <si>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</si>
  <si>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</si>
  <si>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</si>
  <si>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</si>
  <si>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</si>
  <si>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</si>
  <si>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</si>
  <si>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</si>
  <si>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</si>
  <si>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</si>
  <si>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</si>
  <si>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</si>
  <si>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</si>
  <si>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</si>
  <si>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</si>
  <si>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</si>
  <si>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</si>
  <si>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</si>
  <si>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</si>
  <si>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</si>
  <si>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</si>
  <si>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</si>
  <si>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</si>
  <si>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</si>
  <si>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</si>
  <si>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</si>
  <si>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</si>
  <si>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</si>
  <si>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</si>
  <si>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</si>
  <si>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</si>
  <si>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</si>
  <si>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</si>
  <si>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</si>
  <si>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</si>
  <si>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</si>
  <si>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</si>
  <si>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</si>
  <si>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</si>
  <si>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</si>
  <si>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</si>
  <si>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</si>
  <si>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</si>
  <si>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</si>
  <si>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</si>
  <si>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</si>
  <si>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</si>
  <si>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</si>
  <si>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</si>
  <si>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</si>
  <si>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</si>
  <si>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</si>
  <si>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</si>
  <si>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</si>
  <si>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</si>
  <si>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</si>
  <si>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</si>
  <si>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</si>
  <si>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</si>
  <si>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</si>
  <si>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</si>
  <si>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</si>
  <si>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</si>
  <si>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</si>
  <si>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</si>
  <si>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</si>
  <si>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</si>
  <si>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</si>
  <si>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</si>
  <si>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</si>
  <si>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</si>
  <si>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</si>
  <si>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</si>
  <si>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</si>
  <si>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</si>
  <si>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</si>
  <si>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</si>
  <si>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</si>
  <si>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</si>
  <si>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</si>
  <si>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</si>
  <si>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</si>
  <si>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</si>
  <si>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</si>
  <si>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</si>
  <si>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</si>
  <si>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</si>
  <si>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</si>
  <si>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</si>
  <si>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</si>
  <si>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</si>
  <si>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</si>
  <si>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</si>
  <si>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</si>
  <si>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</si>
  <si>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</si>
  <si>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</si>
  <si>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</si>
  <si>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</si>
  <si>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</si>
  <si>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</si>
  <si>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</si>
  <si>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</si>
  <si>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</si>
  <si>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</si>
  <si>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</si>
  <si>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</si>
  <si>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</si>
  <si>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</si>
  <si>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</si>
  <si>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</si>
  <si>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</si>
  <si>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</si>
  <si>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</si>
  <si>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</si>
  <si>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</si>
  <si>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</si>
  <si>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</si>
  <si>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</si>
  <si>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</si>
  <si>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</si>
  <si>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</si>
  <si>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</si>
  <si>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</si>
  <si>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</si>
  <si>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</si>
  <si>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</si>
  <si>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</si>
  <si>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</si>
  <si>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</si>
  <si>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</si>
  <si>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</si>
  <si>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</si>
  <si>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</si>
  <si>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</si>
  <si>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</si>
  <si>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</si>
  <si>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</si>
  <si>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</si>
  <si>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</si>
  <si>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</si>
  <si>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</si>
  <si>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</si>
  <si>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</si>
  <si>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</si>
  <si>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</si>
  <si>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</si>
  <si>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</si>
  <si>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</si>
  <si>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</si>
  <si>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</si>
  <si>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</si>
  <si>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</si>
  <si>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</si>
  <si>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</si>
  <si>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</si>
  <si>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</si>
  <si>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</si>
  <si>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</si>
  <si>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</si>
  <si>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</si>
  <si>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</si>
  <si>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</si>
  <si>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</si>
  <si>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</si>
  <si>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</si>
  <si>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</si>
  <si>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</si>
  <si>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</si>
  <si>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</si>
  <si>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</si>
  <si>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</si>
  <si>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</si>
  <si>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</si>
  <si>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</si>
  <si>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</si>
  <si>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</si>
  <si>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</si>
  <si>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</si>
  <si>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</si>
  <si>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</si>
  <si>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</si>
  <si>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</si>
  <si>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</si>
  <si>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</si>
  <si>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</si>
  <si>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</si>
  <si>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</si>
  <si>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</si>
  <si>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</si>
  <si>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</si>
  <si>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</si>
  <si>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</si>
  <si>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</si>
  <si>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</si>
  <si>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</si>
  <si>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</si>
  <si>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</si>
  <si>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</si>
  <si>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</si>
  <si>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</si>
  <si>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</si>
  <si>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</si>
  <si>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</si>
  <si>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</si>
  <si>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</si>
  <si>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</si>
  <si>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</si>
  <si>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</si>
  <si>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</si>
  <si>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</si>
  <si>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</si>
  <si>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</si>
  <si>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</si>
  <si>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</si>
  <si>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t xml:space="preserve">田中優河 </t>
    <phoneticPr fontId="1"/>
  </si>
  <si>
    <t>ともき 
済み</t>
    <rPh sb="5" eb="6">
      <t>ズ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</si>
  <si>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14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</si>
  <si>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square定期
2025/7/29で解約</t>
    <rPh sb="19" eb="21">
      <t>カイヤク</t>
    </rPh>
    <phoneticPr fontId="1"/>
  </si>
  <si>
    <t>銀行振込
2024/2月分は不要</t>
    <rPh sb="0" eb="2">
      <t>ギンコウ</t>
    </rPh>
    <rPh sb="2" eb="4">
      <t>フリコミ</t>
    </rPh>
    <rPh sb="11" eb="13">
      <t>ガツブン</t>
    </rPh>
    <rPh sb="14" eb="16">
      <t>フヨウ</t>
    </rPh>
    <phoneticPr fontId="1"/>
  </si>
  <si>
    <t>square定期
2024/5/30で解約</t>
    <rPh sb="19" eb="21">
      <t>カイヤク</t>
    </rPh>
    <phoneticPr fontId="1"/>
  </si>
  <si>
    <t>銀行振込
1か月遅れ
2024/10/6で解約</t>
    <rPh sb="0" eb="2">
      <t>ギンコウ</t>
    </rPh>
    <rPh sb="2" eb="4">
      <t>フリコミ</t>
    </rPh>
    <rPh sb="7" eb="8">
      <t>ゲツ</t>
    </rPh>
    <rPh sb="8" eb="9">
      <t>オク</t>
    </rPh>
    <rPh sb="21" eb="23">
      <t>カイヤク</t>
    </rPh>
    <phoneticPr fontId="1"/>
  </si>
  <si>
    <t xml:space="preserve">ザキ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</si>
</sst>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/>
    </xf>
    <xf numFmtId="176" fontId="14" fillId="0" borderId="1" xfId="0" applyNumberFormat="1" applyFont="1" applyBorder="1" applyAlignment="1">
      <alignment horizontal="center" wrapText="1"/>
    </xf>
    <xf numFmtId="176" fontId="8" fillId="4" borderId="1" xfId="0" applyNumberFormat="1" applyFont="1" applyFill="1" applyBorder="1" applyAlignment="1">
      <alignment horizontal="center" wrapText="1"/>
    </xf>
    <xf numFmtId="176" fontId="7" fillId="4" borderId="1" xfId="0" applyNumberFormat="1" applyFont="1" applyFill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36" workbookViewId="0">
      <selection activeCell="B50" sqref="B5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181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66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61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60</v>
      </c>
    </row>
    <row r="8" spans="1:12">
      <c r="A8" s="9" t="s">
        <v>64</v>
      </c>
      <c r="B8" s="10" t="s">
        <v>65</v>
      </c>
      <c r="C8" s="10"/>
      <c r="D8" s="10"/>
      <c r="E8" s="10"/>
      <c r="F8" s="11"/>
      <c r="G8" s="12">
        <v>44346</v>
      </c>
      <c r="H8" s="10" t="s">
        <v>7</v>
      </c>
      <c r="I8" s="10" t="s">
        <v>62</v>
      </c>
      <c r="J8" s="10" t="s">
        <v>37</v>
      </c>
      <c r="K8" s="10" t="s">
        <v>8</v>
      </c>
      <c r="L8" s="5" t="s">
        <v>63</v>
      </c>
    </row>
    <row r="9" spans="1:12">
      <c r="A9" s="9" t="s">
        <v>67</v>
      </c>
      <c r="B9" s="10" t="s">
        <v>68</v>
      </c>
      <c r="C9" s="10"/>
      <c r="D9" s="10"/>
      <c r="E9" s="10"/>
      <c r="F9" s="11"/>
      <c r="G9" s="12">
        <v>44358</v>
      </c>
      <c r="H9" s="10" t="s">
        <v>8</v>
      </c>
      <c r="I9" s="10" t="s">
        <v>62</v>
      </c>
      <c r="J9" s="10" t="s">
        <v>8</v>
      </c>
      <c r="K9" s="10" t="s">
        <v>8</v>
      </c>
      <c r="L9" s="5" t="s">
        <v>63</v>
      </c>
    </row>
    <row r="10" spans="1:12">
      <c r="A10" s="9" t="s">
        <v>70</v>
      </c>
      <c r="B10" s="10" t="s">
        <v>71</v>
      </c>
      <c r="C10" s="10"/>
      <c r="D10" s="10"/>
      <c r="E10" s="10"/>
      <c r="F10" s="11"/>
      <c r="G10" s="12">
        <v>44374</v>
      </c>
      <c r="H10" s="10" t="s">
        <v>8</v>
      </c>
      <c r="I10" s="10" t="s">
        <v>62</v>
      </c>
      <c r="J10" s="10" t="s">
        <v>8</v>
      </c>
      <c r="K10" s="10" t="s">
        <v>8</v>
      </c>
      <c r="L10" s="5" t="s">
        <v>63</v>
      </c>
    </row>
    <row r="11" spans="1:12">
      <c r="A11" s="9" t="s">
        <v>73</v>
      </c>
      <c r="B11" s="10" t="s">
        <v>74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63</v>
      </c>
    </row>
    <row r="12" spans="1:12">
      <c r="A12" s="9" t="s">
        <v>75</v>
      </c>
      <c r="B12" s="10" t="s">
        <v>76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63</v>
      </c>
    </row>
    <row r="13" spans="1:12">
      <c r="A13" s="9" t="s">
        <v>78</v>
      </c>
      <c r="B13" s="10" t="s">
        <v>79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63</v>
      </c>
    </row>
    <row r="14" spans="1:12">
      <c r="A14" s="9" t="s">
        <v>81</v>
      </c>
      <c r="B14" s="10" t="s">
        <v>82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63</v>
      </c>
    </row>
    <row r="15" spans="1:12" ht="37.5">
      <c r="A15" s="9" t="s">
        <v>84</v>
      </c>
      <c r="B15" s="10" t="s">
        <v>85</v>
      </c>
      <c r="C15" s="10"/>
      <c r="D15" s="10"/>
      <c r="E15" s="10"/>
      <c r="F15" s="11" t="s">
        <v>126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155</v>
      </c>
    </row>
    <row r="16" spans="1:12">
      <c r="A16" s="9" t="s">
        <v>86</v>
      </c>
      <c r="B16" s="10" t="s">
        <v>87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63</v>
      </c>
    </row>
    <row r="17" spans="1:12">
      <c r="A17" s="9" t="s">
        <v>88</v>
      </c>
      <c r="B17" s="10" t="s">
        <v>89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63</v>
      </c>
    </row>
    <row r="18" spans="1:12">
      <c r="A18" s="9" t="s">
        <v>91</v>
      </c>
      <c r="B18" s="10" t="s">
        <v>92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63</v>
      </c>
    </row>
    <row r="19" spans="1:12">
      <c r="A19" s="9" t="s">
        <v>94</v>
      </c>
      <c r="B19" s="10" t="s">
        <v>95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63</v>
      </c>
    </row>
    <row r="20" spans="1:12" ht="37.5">
      <c r="A20" s="27" t="s">
        <v>97</v>
      </c>
      <c r="B20" s="58" t="s">
        <v>98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125</v>
      </c>
    </row>
    <row r="21" spans="1:12">
      <c r="A21" s="9" t="s">
        <v>127</v>
      </c>
      <c r="B21" s="10" t="s">
        <v>350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63</v>
      </c>
    </row>
    <row r="22" spans="1:12" ht="37.5">
      <c r="A22" s="9" t="s">
        <v>129</v>
      </c>
      <c r="B22" s="10" t="s">
        <v>130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157</v>
      </c>
    </row>
    <row r="23" spans="1:12">
      <c r="A23" s="4" t="s">
        <v>132</v>
      </c>
      <c r="B23" s="1" t="s">
        <v>131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63</v>
      </c>
    </row>
    <row r="24" spans="1:12">
      <c r="A24" s="4" t="s">
        <v>134</v>
      </c>
      <c r="B24" s="29" t="s">
        <v>133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63</v>
      </c>
    </row>
    <row r="25" spans="1:12">
      <c r="A25" s="4" t="s">
        <v>135</v>
      </c>
      <c r="B25" s="29" t="s">
        <v>136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63</v>
      </c>
    </row>
    <row r="26" spans="1:12">
      <c r="A26" s="4" t="s">
        <v>139</v>
      </c>
      <c r="B26" s="29" t="s">
        <v>140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63</v>
      </c>
    </row>
    <row r="27" spans="1:12" ht="37.5">
      <c r="A27" s="4" t="s">
        <v>143</v>
      </c>
      <c r="B27" s="29" t="s">
        <v>142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156</v>
      </c>
    </row>
    <row r="28" spans="1:12">
      <c r="A28" s="4" t="s">
        <v>145</v>
      </c>
      <c r="B28" s="29" t="s">
        <v>146</v>
      </c>
      <c r="C28" s="1"/>
      <c r="D28" s="1"/>
      <c r="E28" s="1"/>
      <c r="F28" s="2" t="s">
        <v>147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63</v>
      </c>
    </row>
    <row r="29" spans="1:12">
      <c r="A29" s="28" t="s">
        <v>148</v>
      </c>
      <c r="B29" s="29" t="s">
        <v>149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63</v>
      </c>
    </row>
    <row r="30" spans="1:12">
      <c r="A30" s="28" t="s">
        <v>150</v>
      </c>
      <c r="B30" s="67" t="s">
        <v>151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63</v>
      </c>
    </row>
    <row r="31" spans="1:12">
      <c r="A31" s="4" t="s">
        <v>153</v>
      </c>
      <c r="B31" s="29" t="s">
        <v>154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63</v>
      </c>
    </row>
    <row r="32" spans="1:12">
      <c r="A32" s="4" t="s">
        <v>161</v>
      </c>
      <c r="B32" s="29" t="s">
        <v>162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63</v>
      </c>
    </row>
    <row r="33" spans="1:12">
      <c r="A33" s="4" t="s">
        <v>165</v>
      </c>
      <c r="B33" s="29" t="s">
        <v>166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63</v>
      </c>
    </row>
    <row r="34" spans="1:12">
      <c r="A34" s="4" t="s">
        <v>167</v>
      </c>
      <c r="B34" s="29" t="s">
        <v>168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63</v>
      </c>
    </row>
    <row r="35" spans="1:12">
      <c r="A35" s="4" t="s">
        <v>170</v>
      </c>
      <c r="B35" s="29" t="s">
        <v>171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63</v>
      </c>
    </row>
    <row r="36" spans="1:12">
      <c r="A36" s="4" t="s">
        <v>173</v>
      </c>
      <c r="B36" s="29" t="s">
        <v>174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63</v>
      </c>
    </row>
    <row r="37" spans="1:12">
      <c r="A37" s="4" t="s">
        <v>175</v>
      </c>
      <c r="B37" s="40" t="s">
        <v>176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63</v>
      </c>
    </row>
    <row r="38" spans="1:12">
      <c r="A38" s="4" t="s">
        <v>178</v>
      </c>
      <c r="B38" s="1" t="s">
        <v>179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63</v>
      </c>
    </row>
    <row r="39" spans="1:12">
      <c r="A39" s="4" t="s">
        <v>182</v>
      </c>
      <c r="B39" s="1" t="s">
        <v>183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63</v>
      </c>
    </row>
    <row r="40" spans="1:12">
      <c r="A40" s="4" t="s">
        <v>186</v>
      </c>
      <c r="B40" s="1" t="s">
        <v>185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63</v>
      </c>
    </row>
    <row r="41" spans="1:12">
      <c r="A41" s="4" t="s">
        <v>188</v>
      </c>
      <c r="B41" s="1" t="s">
        <v>190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63</v>
      </c>
    </row>
    <row r="42" spans="1:12">
      <c r="A42" s="4" t="s">
        <v>189</v>
      </c>
      <c r="B42" s="1" t="s">
        <v>192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63</v>
      </c>
    </row>
    <row r="43" spans="1:12">
      <c r="A43" s="4" t="s">
        <v>194</v>
      </c>
      <c r="B43" s="1" t="s">
        <v>195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63</v>
      </c>
    </row>
    <row r="44" spans="1:12">
      <c r="A44" s="4" t="s">
        <v>197</v>
      </c>
      <c r="B44" s="1" t="s">
        <v>198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63</v>
      </c>
    </row>
    <row r="45" spans="1:12">
      <c r="A45" s="4" t="s">
        <v>201</v>
      </c>
      <c r="B45" s="1" t="s">
        <v>202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63</v>
      </c>
    </row>
    <row r="46" spans="1:12">
      <c r="A46" s="4" t="s">
        <v>203</v>
      </c>
      <c r="B46" s="1" t="s">
        <v>204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212</v>
      </c>
    </row>
    <row r="47" spans="1:12">
      <c r="A47" s="4" t="s">
        <v>206</v>
      </c>
      <c r="B47" s="1" t="s">
        <v>207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63</v>
      </c>
    </row>
    <row r="48" spans="1:12">
      <c r="A48" s="4" t="s">
        <v>208</v>
      </c>
      <c r="B48" s="1" t="s">
        <v>209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63</v>
      </c>
    </row>
    <row r="49" spans="1:12">
      <c r="A49" s="4" t="s">
        <v>214</v>
      </c>
      <c r="B49" s="1" t="s">
        <v>215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63</v>
      </c>
    </row>
    <row r="50" spans="1:12">
      <c r="A50" s="4" t="s">
        <v>217</v>
      </c>
      <c r="B50" s="1" t="s">
        <v>218</v>
      </c>
      <c r="C50" s="1"/>
      <c r="D50" s="1"/>
      <c r="E50" s="1"/>
      <c r="F50" s="2" t="s">
        <v>126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63</v>
      </c>
    </row>
    <row r="51" spans="1:12">
      <c r="A51" s="4" t="s">
        <v>220</v>
      </c>
      <c r="B51" s="1" t="s">
        <v>221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63</v>
      </c>
    </row>
    <row r="52" spans="1:12">
      <c r="A52" s="4" t="s">
        <v>223</v>
      </c>
      <c r="B52" s="1" t="s">
        <v>224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63</v>
      </c>
    </row>
    <row r="53" spans="1:12">
      <c r="A53" s="4" t="s">
        <v>226</v>
      </c>
      <c r="B53" s="1" t="s">
        <v>227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63</v>
      </c>
    </row>
    <row r="54" spans="1:12">
      <c r="A54" s="4" t="s">
        <v>229</v>
      </c>
      <c r="B54" s="1" t="s">
        <v>230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231</v>
      </c>
    </row>
    <row r="55" spans="1:12">
      <c r="A55" s="4" t="s">
        <v>232</v>
      </c>
      <c r="B55" s="1" t="s">
        <v>233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63</v>
      </c>
    </row>
    <row r="56" spans="1:12">
      <c r="A56" s="4" t="s">
        <v>236</v>
      </c>
      <c r="B56" s="1" t="s">
        <v>237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63</v>
      </c>
    </row>
    <row r="57" spans="1:12">
      <c r="A57" s="4" t="s">
        <v>238</v>
      </c>
      <c r="B57" s="1" t="s">
        <v>239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63</v>
      </c>
    </row>
    <row r="58" spans="1:12">
      <c r="A58" s="4" t="s">
        <v>240</v>
      </c>
      <c r="B58" s="1" t="s">
        <v>241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63</v>
      </c>
    </row>
    <row r="59" spans="1:12">
      <c r="A59" s="4" t="s">
        <v>243</v>
      </c>
      <c r="B59" s="1" t="s">
        <v>244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63</v>
      </c>
    </row>
    <row r="60" spans="1:12">
      <c r="A60" s="4" t="s">
        <v>246</v>
      </c>
      <c r="B60" s="1" t="s">
        <v>247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63</v>
      </c>
    </row>
    <row r="61" spans="1:12">
      <c r="A61" s="4" t="s">
        <v>248</v>
      </c>
      <c r="B61" s="1" t="s">
        <v>249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63</v>
      </c>
    </row>
    <row r="62" spans="1:12">
      <c r="A62" s="4" t="s">
        <v>251</v>
      </c>
      <c r="B62" s="1" t="s">
        <v>252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231</v>
      </c>
    </row>
    <row r="63" spans="1:12">
      <c r="A63" s="4" t="s">
        <v>254</v>
      </c>
      <c r="B63" s="1" t="s">
        <v>255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63</v>
      </c>
    </row>
    <row r="64" spans="1:12">
      <c r="A64" s="4" t="s">
        <v>259</v>
      </c>
      <c r="B64" s="1" t="s">
        <v>260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63</v>
      </c>
    </row>
    <row r="65" spans="1:12">
      <c r="A65" s="4" t="s">
        <v>262</v>
      </c>
      <c r="B65" s="1" t="s">
        <v>264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63</v>
      </c>
    </row>
    <row r="66" spans="1:12">
      <c r="A66" s="9" t="s">
        <v>265</v>
      </c>
      <c r="B66" s="10" t="s">
        <v>266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63</v>
      </c>
    </row>
    <row r="67" spans="1:12">
      <c r="A67" s="9" t="s">
        <v>270</v>
      </c>
      <c r="B67" s="10" t="s">
        <v>271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63</v>
      </c>
    </row>
    <row r="68" spans="1:12">
      <c r="A68" s="9" t="s">
        <v>273</v>
      </c>
      <c r="B68" s="10" t="s">
        <v>274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63</v>
      </c>
    </row>
    <row r="69" spans="1:12">
      <c r="A69" s="9" t="s">
        <v>275</v>
      </c>
      <c r="B69" s="10" t="s">
        <v>276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63</v>
      </c>
    </row>
    <row r="70" spans="1:12">
      <c r="A70" s="9" t="s">
        <v>278</v>
      </c>
      <c r="B70" s="10" t="s">
        <v>279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63</v>
      </c>
    </row>
    <row r="71" spans="1:12">
      <c r="A71" s="9" t="s">
        <v>281</v>
      </c>
      <c r="B71" s="10" t="s">
        <v>282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63</v>
      </c>
    </row>
    <row r="72" spans="1:12">
      <c r="A72" s="9" t="s">
        <v>284</v>
      </c>
      <c r="B72" s="10" t="s">
        <v>285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63</v>
      </c>
    </row>
    <row r="73" spans="1:12">
      <c r="A73" s="4" t="s">
        <v>289</v>
      </c>
      <c r="B73" s="1" t="s">
        <v>288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63</v>
      </c>
    </row>
    <row r="74" spans="1:12">
      <c r="A74" s="4" t="s">
        <v>293</v>
      </c>
      <c r="B74" s="1" t="s">
        <v>294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63</v>
      </c>
    </row>
    <row r="75" spans="1:12">
      <c r="A75" s="4" t="s">
        <v>296</v>
      </c>
      <c r="B75" s="1" t="s">
        <v>297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63</v>
      </c>
    </row>
    <row r="76" spans="1:12">
      <c r="A76" s="4" t="s">
        <v>299</v>
      </c>
      <c r="B76" s="1" t="s">
        <v>298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63</v>
      </c>
    </row>
    <row r="77" spans="1:12">
      <c r="A77" s="4" t="s">
        <v>301</v>
      </c>
      <c r="B77" s="1" t="s">
        <v>302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63</v>
      </c>
    </row>
    <row r="78" spans="1:12">
      <c r="A78" s="4" t="s">
        <v>304</v>
      </c>
      <c r="B78" s="1" t="s">
        <v>305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63</v>
      </c>
    </row>
    <row r="79" spans="1:12">
      <c r="A79" s="4" t="s">
        <v>307</v>
      </c>
      <c r="B79" s="1" t="s">
        <v>308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63</v>
      </c>
    </row>
    <row r="80" spans="1:12">
      <c r="A80" s="4" t="s">
        <v>310</v>
      </c>
      <c r="B80" s="1" t="s">
        <v>311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63</v>
      </c>
    </row>
    <row r="81" spans="1:12">
      <c r="A81" s="4" t="s">
        <v>314</v>
      </c>
      <c r="B81" s="1" t="s">
        <v>315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63</v>
      </c>
    </row>
    <row r="82" spans="1:12">
      <c r="A82" s="9" t="s">
        <v>317</v>
      </c>
      <c r="B82" s="10" t="s">
        <v>318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63</v>
      </c>
    </row>
    <row r="83" spans="1:12">
      <c r="A83" s="2" t="s">
        <v>320</v>
      </c>
      <c r="B83" s="1" t="s">
        <v>321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63</v>
      </c>
    </row>
    <row r="84" spans="1:12">
      <c r="A84" s="2" t="s">
        <v>323</v>
      </c>
      <c r="B84" s="1" t="s">
        <v>324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63</v>
      </c>
    </row>
    <row r="85" spans="1:12">
      <c r="A85" s="2" t="s">
        <v>326</v>
      </c>
      <c r="B85" s="1" t="s">
        <v>327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63</v>
      </c>
    </row>
    <row r="86" spans="1:12">
      <c r="A86" s="2" t="s">
        <v>330</v>
      </c>
      <c r="B86" s="1" t="s">
        <v>329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63</v>
      </c>
    </row>
    <row r="87" spans="1:12">
      <c r="A87" s="2" t="s">
        <v>333</v>
      </c>
      <c r="B87" s="1" t="s">
        <v>332</v>
      </c>
      <c r="C87" s="1"/>
      <c r="D87" s="1"/>
      <c r="E87" s="1"/>
      <c r="F87" s="1" t="s">
        <v>358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63</v>
      </c>
    </row>
    <row r="88" spans="1:12">
      <c r="A88" s="2" t="s">
        <v>335</v>
      </c>
      <c r="B88" s="1" t="s">
        <v>336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63</v>
      </c>
    </row>
    <row r="89" spans="1:12">
      <c r="A89" s="2" t="s">
        <v>340</v>
      </c>
      <c r="B89" s="1" t="s">
        <v>341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63</v>
      </c>
    </row>
    <row r="90" spans="1:12">
      <c r="A90" s="2" t="s">
        <v>344</v>
      </c>
      <c r="B90" s="1" t="s">
        <v>345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63</v>
      </c>
    </row>
    <row r="91" spans="1:12">
      <c r="A91" s="2" t="s">
        <v>351</v>
      </c>
      <c r="B91" s="1" t="s">
        <v>352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231</v>
      </c>
    </row>
    <row r="92" spans="1:12">
      <c r="A92" s="2" t="s">
        <v>355</v>
      </c>
      <c r="B92" s="1" t="s">
        <v>356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63</v>
      </c>
    </row>
    <row r="93" spans="1:12">
      <c r="A93" s="4" t="s">
        <v>364</v>
      </c>
      <c r="B93" s="1" t="s">
        <v>365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231</v>
      </c>
    </row>
    <row r="94" spans="1:12">
      <c r="A94" s="4" t="s">
        <v>367</v>
      </c>
      <c r="B94" s="1" t="s">
        <v>368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63</v>
      </c>
    </row>
    <row r="95" spans="1:12">
      <c r="A95" s="4" t="s">
        <v>373</v>
      </c>
      <c r="B95" s="1" t="s">
        <v>374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63</v>
      </c>
    </row>
    <row r="96" spans="1:12">
      <c r="A96" s="4" t="s">
        <v>378</v>
      </c>
      <c r="B96" s="1" t="s">
        <v>379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63</v>
      </c>
    </row>
    <row r="97" spans="1:12" ht="37.5">
      <c r="A97" s="4" t="s">
        <v>382</v>
      </c>
      <c r="B97" s="1" t="s">
        <v>383</v>
      </c>
      <c r="C97" s="1"/>
      <c r="D97" s="1"/>
      <c r="E97" s="4" t="s">
        <v>226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385</v>
      </c>
    </row>
    <row r="98" spans="1:12">
      <c r="A98" s="4" t="s">
        <v>386</v>
      </c>
      <c r="B98" s="1" t="s">
        <v>387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63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zoomScaleNormal="100" workbookViewId="0">
      <pane xSplit="8730" activePane="topRight"/>
      <selection activeCell="G76" sqref="G76"/>
      <selection pane="topRight" activeCell="F95" sqref="F95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343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132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253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9" si="11">IF($C2="","",DATE(YEAR($C2),MONTH($C2)+12,DAY($C2)))</f>
        <v>45170</v>
      </c>
      <c r="AD2" s="1" t="s">
        <v>8</v>
      </c>
    </row>
    <row r="3" spans="1:30">
      <c r="A3" s="28" t="s">
        <v>223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257</v>
      </c>
      <c r="F3" s="19" t="s">
        <v>225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281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158</v>
      </c>
      <c r="F4" s="53" t="s">
        <v>283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355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158</v>
      </c>
      <c r="F5" s="50" t="s">
        <v>357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27" t="s">
        <v>373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292</v>
      </c>
      <c r="F6" s="79" t="s">
        <v>375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145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158</v>
      </c>
      <c r="F7" s="65" t="s">
        <v>210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254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158</v>
      </c>
      <c r="F8" s="45" t="s">
        <v>256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333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26">
        <f>DAY(テーブル2[[#This Row],[支払日]])</f>
        <v>3</v>
      </c>
      <c r="E9" s="20" t="s">
        <v>158</v>
      </c>
      <c r="F9" s="45" t="s">
        <v>334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170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261</v>
      </c>
      <c r="F10" s="20" t="s">
        <v>172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6" t="s">
        <v>173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235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186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187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270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158</v>
      </c>
      <c r="F13" s="19" t="s">
        <v>272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56.25">
      <c r="A14" s="27" t="s">
        <v>161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399</v>
      </c>
      <c r="F14" s="82" t="s">
        <v>163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226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158</v>
      </c>
      <c r="F15" s="45" t="s">
        <v>228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301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290</v>
      </c>
      <c r="F16" s="45" t="s">
        <v>303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164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6.25">
      <c r="A19" s="27" t="s">
        <v>148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258</v>
      </c>
      <c r="F19" s="43" t="s">
        <v>338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188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158</v>
      </c>
      <c r="F20" s="19" t="s">
        <v>191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246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3" t="s">
        <v>395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75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158</v>
      </c>
      <c r="F22" s="19" t="s">
        <v>77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386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158</v>
      </c>
      <c r="F23" s="45" t="s">
        <v>388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203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158</v>
      </c>
      <c r="F24" s="19" t="s">
        <v>205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>
      <c r="A25" s="9" t="s">
        <v>382</v>
      </c>
      <c r="B25" s="2" t="str">
        <f>IFERROR(VLOOKUP(テーブル2[[#This Row],[管理番号]],コンサル生一覧[[管理番号]:[氏名]],2,FALSE),"")</f>
        <v>白木　一成</v>
      </c>
      <c r="C25" s="3">
        <f>IFERROR(VLOOKUP(テーブル2[[#This Row],[管理番号]],コンサル生一覧[[管理番号]:[定額PayPal決済日]],7,FALSE),"")</f>
        <v>45026</v>
      </c>
      <c r="D25" s="19">
        <f>DAY(テーブル2[[#This Row],[支払日]])</f>
        <v>10</v>
      </c>
      <c r="E25" s="20" t="s">
        <v>158</v>
      </c>
      <c r="F25" s="45" t="s">
        <v>384</v>
      </c>
      <c r="G25" s="3">
        <f t="shared" si="0"/>
        <v>45056</v>
      </c>
      <c r="H25" s="1" t="s">
        <v>8</v>
      </c>
      <c r="I25" s="3">
        <f t="shared" si="1"/>
        <v>45087</v>
      </c>
      <c r="J25" s="1" t="s">
        <v>8</v>
      </c>
      <c r="K25" s="3">
        <f t="shared" si="2"/>
        <v>45117</v>
      </c>
      <c r="L25" s="1" t="s">
        <v>8</v>
      </c>
      <c r="M25" s="3">
        <f t="shared" si="3"/>
        <v>45148</v>
      </c>
      <c r="N25" s="1" t="s">
        <v>8</v>
      </c>
      <c r="O25" s="3">
        <f t="shared" si="4"/>
        <v>45179</v>
      </c>
      <c r="P25" s="1"/>
      <c r="Q25" s="3">
        <f t="shared" si="5"/>
        <v>45209</v>
      </c>
      <c r="R25" s="1"/>
      <c r="S25" s="3">
        <f t="shared" si="6"/>
        <v>45240</v>
      </c>
      <c r="T25" s="1"/>
      <c r="U25" s="3">
        <f t="shared" si="7"/>
        <v>45270</v>
      </c>
      <c r="V25" s="1"/>
      <c r="W25" s="3">
        <f t="shared" si="8"/>
        <v>45301</v>
      </c>
      <c r="X25" s="1"/>
      <c r="Y25" s="3">
        <f t="shared" si="9"/>
        <v>45332</v>
      </c>
      <c r="Z25" s="1"/>
      <c r="AA25" s="3">
        <f t="shared" si="10"/>
        <v>45361</v>
      </c>
      <c r="AB25" s="1"/>
      <c r="AC25" s="3">
        <f t="shared" si="11"/>
        <v>45392</v>
      </c>
      <c r="AD25" s="14"/>
    </row>
    <row r="26" spans="1:30">
      <c r="A26" s="9" t="s">
        <v>67</v>
      </c>
      <c r="B26" s="2" t="str">
        <f>IFERROR(VLOOKUP(テーブル2[[#This Row],[管理番号]],コンサル生一覧[[管理番号]:[氏名]],2,FALSE),"")</f>
        <v>吉田登威</v>
      </c>
      <c r="C26" s="3">
        <v>44723</v>
      </c>
      <c r="D26" s="19">
        <f>DAY(テーブル2[[#This Row],[支払日]])</f>
        <v>11</v>
      </c>
      <c r="E26" s="20" t="s">
        <v>158</v>
      </c>
      <c r="F26" s="19" t="s">
        <v>69</v>
      </c>
      <c r="G26" s="3">
        <f t="shared" si="0"/>
        <v>44753</v>
      </c>
      <c r="H26" s="1" t="s">
        <v>8</v>
      </c>
      <c r="I26" s="3">
        <f t="shared" si="1"/>
        <v>44784</v>
      </c>
      <c r="J26" s="1" t="s">
        <v>8</v>
      </c>
      <c r="K26" s="3">
        <f t="shared" si="2"/>
        <v>44815</v>
      </c>
      <c r="L26" s="1" t="s">
        <v>8</v>
      </c>
      <c r="M26" s="3">
        <f t="shared" si="3"/>
        <v>44845</v>
      </c>
      <c r="N26" s="1" t="s">
        <v>8</v>
      </c>
      <c r="O26" s="3">
        <f t="shared" si="4"/>
        <v>44876</v>
      </c>
      <c r="P26" s="1" t="s">
        <v>8</v>
      </c>
      <c r="Q26" s="3">
        <f t="shared" si="5"/>
        <v>44906</v>
      </c>
      <c r="R26" s="1"/>
      <c r="S26" s="3">
        <f t="shared" si="6"/>
        <v>44937</v>
      </c>
      <c r="T26" s="1"/>
      <c r="U26" s="3">
        <f t="shared" si="7"/>
        <v>44968</v>
      </c>
      <c r="V26" s="1"/>
      <c r="W26" s="3">
        <f t="shared" si="8"/>
        <v>44996</v>
      </c>
      <c r="X26" s="1"/>
      <c r="Y26" s="3">
        <f t="shared" si="9"/>
        <v>45027</v>
      </c>
      <c r="Z26" s="1"/>
      <c r="AA26" s="3">
        <f t="shared" si="10"/>
        <v>45057</v>
      </c>
      <c r="AB26" s="1"/>
      <c r="AC26" s="3">
        <f t="shared" si="11"/>
        <v>45088</v>
      </c>
      <c r="AD26" s="14"/>
    </row>
    <row r="27" spans="1:30" s="37" customFormat="1" ht="37.5">
      <c r="A27" s="9" t="s">
        <v>78</v>
      </c>
      <c r="B27" s="2" t="str">
        <f>IFERROR(VLOOKUP(テーブル2[[#This Row],[管理番号]],コンサル生一覧[[管理番号]:[氏名]],2,FALSE),"")</f>
        <v>大脇　拓海</v>
      </c>
      <c r="C27" s="3">
        <v>44753</v>
      </c>
      <c r="D27" s="19">
        <f>DAY(テーブル2[[#This Row],[支払日]])</f>
        <v>11</v>
      </c>
      <c r="E27" s="42" t="s">
        <v>159</v>
      </c>
      <c r="F27" s="19" t="s">
        <v>80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/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81</v>
      </c>
      <c r="B28" s="2" t="str">
        <f>IFERROR(VLOOKUP(テーブル2[[#This Row],[管理番号]],コンサル生一覧[[管理番号]:[氏名]],2,FALSE),"")</f>
        <v>小牟田　直樹</v>
      </c>
      <c r="C28" s="3">
        <v>44753</v>
      </c>
      <c r="D28" s="19">
        <f>DAY(テーブル2[[#This Row],[支払日]])</f>
        <v>11</v>
      </c>
      <c r="E28" s="72" t="s">
        <v>41</v>
      </c>
      <c r="F28" s="19" t="s">
        <v>83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 t="s">
        <v>8</v>
      </c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208</v>
      </c>
      <c r="B29" s="2" t="str">
        <f>IFERROR(VLOOKUP(テーブル2[[#This Row],[管理番号]],コンサル生一覧[[管理番号]:[氏名]],2,FALSE),"")</f>
        <v>吉元　裕</v>
      </c>
      <c r="C29" s="3">
        <f>IFERROR(VLOOKUP(テーブル2[[#This Row],[管理番号]],コンサル生一覧[[管理番号]:[定額PayPal決済日]],7,FALSE),"")</f>
        <v>44572</v>
      </c>
      <c r="D29" s="19">
        <f>DAY(テーブル2[[#This Row],[支払日]])</f>
        <v>11</v>
      </c>
      <c r="E29" s="19" t="s">
        <v>158</v>
      </c>
      <c r="F29" s="19" t="s">
        <v>96</v>
      </c>
      <c r="G29" s="3">
        <f t="shared" si="0"/>
        <v>44603</v>
      </c>
      <c r="H29" s="1" t="s">
        <v>8</v>
      </c>
      <c r="I29" s="3">
        <f t="shared" si="1"/>
        <v>44631</v>
      </c>
      <c r="J29" s="1" t="s">
        <v>8</v>
      </c>
      <c r="K29" s="3">
        <f t="shared" si="2"/>
        <v>44662</v>
      </c>
      <c r="L29" s="1" t="s">
        <v>8</v>
      </c>
      <c r="M29" s="3">
        <f t="shared" si="3"/>
        <v>44692</v>
      </c>
      <c r="N29" s="1" t="s">
        <v>8</v>
      </c>
      <c r="O29" s="3">
        <f t="shared" si="4"/>
        <v>44723</v>
      </c>
      <c r="P29" s="1" t="s">
        <v>8</v>
      </c>
      <c r="Q29" s="3">
        <f t="shared" si="5"/>
        <v>44753</v>
      </c>
      <c r="R29" s="1" t="s">
        <v>8</v>
      </c>
      <c r="S29" s="3">
        <f t="shared" si="6"/>
        <v>44784</v>
      </c>
      <c r="T29" s="1" t="s">
        <v>8</v>
      </c>
      <c r="U29" s="3">
        <f t="shared" si="7"/>
        <v>44815</v>
      </c>
      <c r="V29" s="1" t="s">
        <v>8</v>
      </c>
      <c r="W29" s="3">
        <f t="shared" si="8"/>
        <v>44845</v>
      </c>
      <c r="X29" s="1" t="s">
        <v>8</v>
      </c>
      <c r="Y29" s="3">
        <f t="shared" si="9"/>
        <v>44876</v>
      </c>
      <c r="Z29" s="1" t="s">
        <v>8</v>
      </c>
      <c r="AA29" s="3">
        <f t="shared" si="10"/>
        <v>44906</v>
      </c>
      <c r="AB29" s="1" t="s">
        <v>8</v>
      </c>
      <c r="AC29" s="3">
        <f t="shared" si="11"/>
        <v>44937</v>
      </c>
      <c r="AD29" s="1"/>
    </row>
    <row r="30" spans="1:30" s="39" customFormat="1">
      <c r="A30" s="9" t="s">
        <v>240</v>
      </c>
      <c r="B30" s="2" t="str">
        <f>IFERROR(VLOOKUP(テーブル2[[#This Row],[管理番号]],コンサル生一覧[[管理番号]:[氏名]],2,FALSE),"")</f>
        <v>中野　恭介</v>
      </c>
      <c r="C30" s="3">
        <f>IFERROR(VLOOKUP(テーブル2[[#This Row],[管理番号]],コンサル生一覧[[管理番号]:[定額PayPal決済日]],7,FALSE),"")</f>
        <v>44631</v>
      </c>
      <c r="D30" s="19">
        <f>DAY(テーブル2[[#This Row],[支払日]])</f>
        <v>11</v>
      </c>
      <c r="E30" s="19" t="s">
        <v>158</v>
      </c>
      <c r="F30" s="19" t="s">
        <v>242</v>
      </c>
      <c r="G30" s="3">
        <f t="shared" si="0"/>
        <v>44662</v>
      </c>
      <c r="H30" s="1" t="s">
        <v>8</v>
      </c>
      <c r="I30" s="3">
        <f t="shared" si="1"/>
        <v>44692</v>
      </c>
      <c r="J30" s="1" t="s">
        <v>8</v>
      </c>
      <c r="K30" s="3">
        <f t="shared" si="2"/>
        <v>44723</v>
      </c>
      <c r="L30" s="1" t="s">
        <v>8</v>
      </c>
      <c r="M30" s="3">
        <f t="shared" si="3"/>
        <v>44753</v>
      </c>
      <c r="N30" s="1" t="s">
        <v>8</v>
      </c>
      <c r="O30" s="3">
        <f t="shared" si="4"/>
        <v>44784</v>
      </c>
      <c r="P30" s="1" t="s">
        <v>8</v>
      </c>
      <c r="Q30" s="3">
        <f t="shared" si="5"/>
        <v>44815</v>
      </c>
      <c r="R30" s="1" t="s">
        <v>8</v>
      </c>
      <c r="S30" s="3">
        <f t="shared" si="6"/>
        <v>44845</v>
      </c>
      <c r="T30" s="1" t="s">
        <v>8</v>
      </c>
      <c r="U30" s="3">
        <f t="shared" si="7"/>
        <v>44876</v>
      </c>
      <c r="V30" s="1" t="s">
        <v>8</v>
      </c>
      <c r="W30" s="3">
        <f t="shared" si="8"/>
        <v>44906</v>
      </c>
      <c r="X30" s="1" t="s">
        <v>8</v>
      </c>
      <c r="Y30" s="3">
        <f t="shared" si="9"/>
        <v>44937</v>
      </c>
      <c r="Z30" s="1"/>
      <c r="AA30" s="3">
        <f t="shared" si="10"/>
        <v>44968</v>
      </c>
      <c r="AB30" s="1"/>
      <c r="AC30" s="3">
        <f t="shared" si="11"/>
        <v>44996</v>
      </c>
      <c r="AD30" s="1"/>
    </row>
    <row r="31" spans="1:30">
      <c r="A31" s="9" t="s">
        <v>127</v>
      </c>
      <c r="B31" s="2" t="str">
        <f>IFERROR(VLOOKUP(テーブル2[[#This Row],[管理番号]],コンサル生一覧[[管理番号]:[氏名]],2,FALSE),"")</f>
        <v>福本　豊樹</v>
      </c>
      <c r="C31" s="3">
        <v>44785</v>
      </c>
      <c r="D31" s="19">
        <f>DAY(テーブル2[[#This Row],[支払日]])</f>
        <v>12</v>
      </c>
      <c r="E31" s="19" t="s">
        <v>158</v>
      </c>
      <c r="F31" s="19" t="s">
        <v>128</v>
      </c>
      <c r="G31" s="3">
        <f t="shared" si="0"/>
        <v>44816</v>
      </c>
      <c r="H31" s="1" t="s">
        <v>8</v>
      </c>
      <c r="I31" s="3">
        <f t="shared" si="1"/>
        <v>44846</v>
      </c>
      <c r="J31" s="1" t="s">
        <v>8</v>
      </c>
      <c r="K31" s="3">
        <f t="shared" si="2"/>
        <v>44877</v>
      </c>
      <c r="L31" s="1" t="s">
        <v>8</v>
      </c>
      <c r="M31" s="3">
        <f t="shared" si="3"/>
        <v>44907</v>
      </c>
      <c r="N31" s="1" t="s">
        <v>8</v>
      </c>
      <c r="O31" s="3">
        <f t="shared" si="4"/>
        <v>44938</v>
      </c>
      <c r="P31" s="1"/>
      <c r="Q31" s="3">
        <f t="shared" si="5"/>
        <v>44969</v>
      </c>
      <c r="R31" s="1"/>
      <c r="S31" s="3">
        <f t="shared" si="6"/>
        <v>44997</v>
      </c>
      <c r="T31" s="1"/>
      <c r="U31" s="3">
        <f t="shared" si="7"/>
        <v>45028</v>
      </c>
      <c r="V31" s="1"/>
      <c r="W31" s="3">
        <f t="shared" si="8"/>
        <v>45058</v>
      </c>
      <c r="X31" s="1"/>
      <c r="Y31" s="3">
        <f t="shared" si="9"/>
        <v>45089</v>
      </c>
      <c r="Z31" s="1"/>
      <c r="AA31" s="3">
        <f t="shared" si="10"/>
        <v>45119</v>
      </c>
      <c r="AB31" s="1"/>
      <c r="AC31" s="3">
        <f t="shared" si="11"/>
        <v>45150</v>
      </c>
      <c r="AD31" s="14"/>
    </row>
    <row r="32" spans="1:30">
      <c r="A32" s="9" t="s">
        <v>165</v>
      </c>
      <c r="B32" s="2" t="str">
        <f>IFERROR(VLOOKUP(テーブル2[[#This Row],[管理番号]],コンサル生一覧[[管理番号]:[氏名]],2,FALSE),"")</f>
        <v>木村　勇貴</v>
      </c>
      <c r="C32" s="3">
        <f>IFERROR(VLOOKUP(テーブル2[[#This Row],[管理番号]],コンサル生一覧[[管理番号]:[定額PayPal決済日]],7,FALSE),"")</f>
        <v>44481</v>
      </c>
      <c r="D32" s="19">
        <f>DAY(テーブル2[[#This Row],[支払日]])</f>
        <v>12</v>
      </c>
      <c r="E32" s="19" t="s">
        <v>158</v>
      </c>
      <c r="F32" s="19" t="s">
        <v>211</v>
      </c>
      <c r="G32" s="3">
        <f t="shared" si="0"/>
        <v>44512</v>
      </c>
      <c r="H32" s="1" t="s">
        <v>8</v>
      </c>
      <c r="I32" s="3">
        <f t="shared" si="1"/>
        <v>44542</v>
      </c>
      <c r="J32" s="1" t="s">
        <v>8</v>
      </c>
      <c r="K32" s="3">
        <f t="shared" si="2"/>
        <v>44573</v>
      </c>
      <c r="L32" s="1" t="s">
        <v>8</v>
      </c>
      <c r="M32" s="3">
        <f t="shared" si="3"/>
        <v>44604</v>
      </c>
      <c r="N32" s="1" t="s">
        <v>8</v>
      </c>
      <c r="O32" s="3">
        <f t="shared" si="4"/>
        <v>44632</v>
      </c>
      <c r="P32" s="1" t="s">
        <v>8</v>
      </c>
      <c r="Q32" s="3">
        <f t="shared" si="5"/>
        <v>44663</v>
      </c>
      <c r="R32" s="1" t="s">
        <v>8</v>
      </c>
      <c r="S32" s="3">
        <f t="shared" si="6"/>
        <v>44693</v>
      </c>
      <c r="T32" s="1" t="s">
        <v>8</v>
      </c>
      <c r="U32" s="3">
        <f t="shared" si="7"/>
        <v>44724</v>
      </c>
      <c r="V32" s="1" t="s">
        <v>8</v>
      </c>
      <c r="W32" s="3">
        <f t="shared" si="8"/>
        <v>44754</v>
      </c>
      <c r="X32" s="1" t="s">
        <v>8</v>
      </c>
      <c r="Y32" s="3">
        <f t="shared" si="9"/>
        <v>44785</v>
      </c>
      <c r="Z32" s="1" t="s">
        <v>8</v>
      </c>
      <c r="AA32" s="3">
        <f t="shared" si="10"/>
        <v>44816</v>
      </c>
      <c r="AB32" s="1" t="s">
        <v>8</v>
      </c>
      <c r="AC32" s="3">
        <f t="shared" si="11"/>
        <v>44846</v>
      </c>
      <c r="AD32" s="14" t="s">
        <v>8</v>
      </c>
    </row>
    <row r="33" spans="1:30">
      <c r="A33" s="9" t="s">
        <v>320</v>
      </c>
      <c r="B33" s="2" t="str">
        <f>IFERROR(VLOOKUP(テーブル2[[#This Row],[管理番号]],コンサル生一覧[[管理番号]:[氏名]],2,FALSE),"")</f>
        <v>奥田　光世</v>
      </c>
      <c r="C33" s="3">
        <f>IFERROR(VLOOKUP(テーブル2[[#This Row],[管理番号]],コンサル生一覧[[管理番号]:[定額PayPal決済日]],7,FALSE),"")</f>
        <v>44785</v>
      </c>
      <c r="D33" s="19">
        <f>DAY(テーブル2[[#This Row],[支払日]])</f>
        <v>12</v>
      </c>
      <c r="E33" s="19" t="s">
        <v>158</v>
      </c>
      <c r="F33" s="45" t="s">
        <v>322</v>
      </c>
      <c r="G33" s="3">
        <f t="shared" si="0"/>
        <v>44816</v>
      </c>
      <c r="H33" s="1" t="s">
        <v>8</v>
      </c>
      <c r="I33" s="3">
        <f t="shared" si="1"/>
        <v>44846</v>
      </c>
      <c r="J33" s="1" t="s">
        <v>8</v>
      </c>
      <c r="K33" s="3">
        <f t="shared" si="2"/>
        <v>44877</v>
      </c>
      <c r="L33" s="1" t="s">
        <v>8</v>
      </c>
      <c r="M33" s="3">
        <f t="shared" si="3"/>
        <v>44907</v>
      </c>
      <c r="N33" s="1" t="s">
        <v>8</v>
      </c>
      <c r="O33" s="3">
        <f t="shared" si="4"/>
        <v>44938</v>
      </c>
      <c r="P33" s="1"/>
      <c r="Q33" s="3">
        <f t="shared" si="5"/>
        <v>44969</v>
      </c>
      <c r="R33" s="1"/>
      <c r="S33" s="3">
        <f t="shared" si="6"/>
        <v>44997</v>
      </c>
      <c r="T33" s="1"/>
      <c r="U33" s="3">
        <f t="shared" si="7"/>
        <v>45028</v>
      </c>
      <c r="V33" s="1"/>
      <c r="W33" s="3">
        <f t="shared" si="8"/>
        <v>45058</v>
      </c>
      <c r="X33" s="1"/>
      <c r="Y33" s="3">
        <f t="shared" si="9"/>
        <v>45089</v>
      </c>
      <c r="Z33" s="1"/>
      <c r="AA33" s="3">
        <f t="shared" si="10"/>
        <v>45119</v>
      </c>
      <c r="AB33" s="1"/>
      <c r="AC33" s="3">
        <f t="shared" si="11"/>
        <v>45150</v>
      </c>
      <c r="AD33" s="14"/>
    </row>
    <row r="34" spans="1:30">
      <c r="A34" s="9" t="s">
        <v>167</v>
      </c>
      <c r="B34" s="2" t="str">
        <f>IFERROR(VLOOKUP(テーブル2[[#This Row],[管理番号]],コンサル生一覧[[管理番号]:[氏名]],2,FALSE),"")</f>
        <v>柳澤　将也</v>
      </c>
      <c r="C34" s="3">
        <v>44482</v>
      </c>
      <c r="D34" s="30">
        <f>DAY(テーブル2[[#This Row],[支払日]])</f>
        <v>13</v>
      </c>
      <c r="E34" s="30"/>
      <c r="F34" s="41" t="s">
        <v>169</v>
      </c>
      <c r="G34" s="3">
        <f t="shared" ref="G34:G65" si="12">IF($C34="","",DATE(YEAR($C34),MONTH($C34)+1,DAY($C34)))</f>
        <v>44513</v>
      </c>
      <c r="H34" s="1" t="s">
        <v>8</v>
      </c>
      <c r="I34" s="3">
        <f t="shared" ref="I34:I65" si="13">IF($C34="","",DATE(YEAR($C34),MONTH($C34)+2,DAY($C34)))</f>
        <v>44543</v>
      </c>
      <c r="J34" s="1"/>
      <c r="K34" s="3">
        <f t="shared" ref="K34:K65" si="14">IF($C34="","",DATE(YEAR($C34),MONTH($C34)+3,DAY($C34)))</f>
        <v>44574</v>
      </c>
      <c r="L34" s="1"/>
      <c r="M34" s="3">
        <f t="shared" ref="M34:M65" si="15">IF($C34="","",DATE(YEAR($C34),MONTH($C34)+4,DAY($C34)))</f>
        <v>44605</v>
      </c>
      <c r="N34" s="1"/>
      <c r="O34" s="3">
        <f t="shared" ref="O34:O65" si="16">IF($C34="","",DATE(YEAR($C34),MONTH($C34)+5,DAY($C34)))</f>
        <v>44633</v>
      </c>
      <c r="P34" s="1"/>
      <c r="Q34" s="3">
        <f t="shared" ref="Q34:Q65" si="17">IF($C34="","",DATE(YEAR($C34),MONTH($C34)+6,DAY($C34)))</f>
        <v>44664</v>
      </c>
      <c r="R34" s="1"/>
      <c r="S34" s="3">
        <f t="shared" ref="S34:S65" si="18">IF($C34="","",DATE(YEAR($C34),MONTH($C34)+7,DAY($C34)))</f>
        <v>44694</v>
      </c>
      <c r="T34" s="1"/>
      <c r="U34" s="3">
        <f t="shared" ref="U34:U65" si="19">IF($C34="","",DATE(YEAR($C34),MONTH($C34)+8,DAY($C34)))</f>
        <v>44725</v>
      </c>
      <c r="V34" s="1"/>
      <c r="W34" s="3">
        <f t="shared" ref="W34:W65" si="20">IF($C34="","",DATE(YEAR($C34),MONTH($C34)+9,DAY($C34)))</f>
        <v>44755</v>
      </c>
      <c r="X34" s="1"/>
      <c r="Y34" s="3">
        <f t="shared" ref="Y34:Y65" si="21">IF($C34="","",DATE(YEAR($C34),MONTH($C34)+10,DAY($C34)))</f>
        <v>44786</v>
      </c>
      <c r="Z34" s="1"/>
      <c r="AA34" s="3">
        <f t="shared" ref="AA34:AA65" si="22">IF($C34="","",DATE(YEAR($C34),MONTH($C34)+11,DAY($C34)))</f>
        <v>44817</v>
      </c>
      <c r="AB34" s="1"/>
      <c r="AC34" s="3">
        <f t="shared" si="11"/>
        <v>44847</v>
      </c>
      <c r="AD34" s="14"/>
    </row>
    <row r="35" spans="1:30" ht="37.5">
      <c r="A35" s="9" t="s">
        <v>86</v>
      </c>
      <c r="B35" s="2" t="str">
        <f>IFERROR(VLOOKUP(テーブル2[[#This Row],[管理番号]],コンサル生一覧[[管理番号]:[氏名]],2,FALSE),"")</f>
        <v>蓮池千紘</v>
      </c>
      <c r="C35" s="3">
        <v>44756</v>
      </c>
      <c r="D35" s="19">
        <f>DAY(テーブル2[[#This Row],[支払日]])</f>
        <v>14</v>
      </c>
      <c r="E35" s="42" t="s">
        <v>160</v>
      </c>
      <c r="F35" s="19" t="s">
        <v>360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/>
      <c r="Q35" s="3">
        <f t="shared" si="17"/>
        <v>44940</v>
      </c>
      <c r="R35" s="1"/>
      <c r="S35" s="3">
        <f t="shared" si="18"/>
        <v>44971</v>
      </c>
      <c r="T35" s="1"/>
      <c r="U35" s="3">
        <f t="shared" si="19"/>
        <v>44999</v>
      </c>
      <c r="V35" s="1"/>
      <c r="W35" s="3">
        <f t="shared" si="20"/>
        <v>45030</v>
      </c>
      <c r="X35" s="1"/>
      <c r="Y35" s="3">
        <f t="shared" si="21"/>
        <v>45060</v>
      </c>
      <c r="Z35" s="1"/>
      <c r="AA35" s="3">
        <f t="shared" si="22"/>
        <v>45091</v>
      </c>
      <c r="AB35" s="1"/>
      <c r="AC35" s="3">
        <f t="shared" si="11"/>
        <v>45121</v>
      </c>
      <c r="AD35" s="14"/>
    </row>
    <row r="36" spans="1:30" s="37" customFormat="1" ht="37.5">
      <c r="A36" s="9" t="s">
        <v>88</v>
      </c>
      <c r="B36" s="2" t="str">
        <f>IFERROR(VLOOKUP(テーブル2[[#This Row],[管理番号]],コンサル生一覧[[管理番号]:[氏名]],2,FALSE),"")</f>
        <v>近藤靖吾</v>
      </c>
      <c r="C36" s="3">
        <v>44756</v>
      </c>
      <c r="D36" s="19">
        <f>DAY(テーブル2[[#This Row],[支払日]])</f>
        <v>14</v>
      </c>
      <c r="E36" s="73" t="s">
        <v>389</v>
      </c>
      <c r="F36" s="19" t="s">
        <v>90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 t="s">
        <v>8</v>
      </c>
      <c r="Q36" s="3">
        <f t="shared" si="17"/>
        <v>44940</v>
      </c>
      <c r="R36" s="1" t="s">
        <v>8</v>
      </c>
      <c r="S36" s="3">
        <f t="shared" si="18"/>
        <v>44971</v>
      </c>
      <c r="T36" s="1" t="s">
        <v>8</v>
      </c>
      <c r="U36" s="3">
        <f t="shared" si="19"/>
        <v>44999</v>
      </c>
      <c r="V36" s="1" t="s">
        <v>8</v>
      </c>
      <c r="W36" s="3">
        <f t="shared" si="20"/>
        <v>45030</v>
      </c>
      <c r="X36" s="1" t="s">
        <v>8</v>
      </c>
      <c r="Y36" s="3">
        <f t="shared" si="21"/>
        <v>45060</v>
      </c>
      <c r="Z36" s="1" t="s">
        <v>8</v>
      </c>
      <c r="AA36" s="3">
        <f t="shared" si="22"/>
        <v>45091</v>
      </c>
      <c r="AB36" s="1" t="s">
        <v>8</v>
      </c>
      <c r="AC36" s="3">
        <f t="shared" si="11"/>
        <v>45121</v>
      </c>
      <c r="AD36" s="14" t="s">
        <v>8</v>
      </c>
    </row>
    <row r="37" spans="1:30">
      <c r="A37" s="9" t="s">
        <v>134</v>
      </c>
      <c r="B37" s="2" t="str">
        <f>IFERROR(VLOOKUP(テーブル2[[#This Row],[管理番号]],コンサル生一覧[[管理番号]:[氏名]],2,FALSE),"")</f>
        <v>甲斐　良子</v>
      </c>
      <c r="C37" s="3">
        <v>44787</v>
      </c>
      <c r="D37" s="19">
        <f>DAY(テーブル2[[#This Row],[支払日]])</f>
        <v>14</v>
      </c>
      <c r="E37" s="42" t="s">
        <v>158</v>
      </c>
      <c r="F37" s="19" t="s">
        <v>138</v>
      </c>
      <c r="G37" s="3">
        <f t="shared" si="12"/>
        <v>44818</v>
      </c>
      <c r="H37" s="1" t="s">
        <v>8</v>
      </c>
      <c r="I37" s="3">
        <f t="shared" si="13"/>
        <v>44848</v>
      </c>
      <c r="J37" s="1" t="s">
        <v>8</v>
      </c>
      <c r="K37" s="3">
        <f t="shared" si="14"/>
        <v>44879</v>
      </c>
      <c r="L37" s="1" t="s">
        <v>8</v>
      </c>
      <c r="M37" s="3">
        <f t="shared" si="15"/>
        <v>44909</v>
      </c>
      <c r="N37" s="1"/>
      <c r="O37" s="3">
        <f t="shared" si="16"/>
        <v>44940</v>
      </c>
      <c r="P37" s="1"/>
      <c r="Q37" s="3">
        <f t="shared" si="17"/>
        <v>44971</v>
      </c>
      <c r="R37" s="1" t="s">
        <v>8</v>
      </c>
      <c r="S37" s="3">
        <f t="shared" si="18"/>
        <v>44999</v>
      </c>
      <c r="T37" s="1" t="s">
        <v>8</v>
      </c>
      <c r="U37" s="3">
        <f t="shared" si="19"/>
        <v>45030</v>
      </c>
      <c r="V37" s="1" t="s">
        <v>8</v>
      </c>
      <c r="W37" s="3">
        <f t="shared" si="20"/>
        <v>45060</v>
      </c>
      <c r="X37" s="1" t="s">
        <v>8</v>
      </c>
      <c r="Y37" s="3">
        <f t="shared" si="21"/>
        <v>45091</v>
      </c>
      <c r="Z37" s="1" t="s">
        <v>8</v>
      </c>
      <c r="AA37" s="3">
        <f t="shared" si="22"/>
        <v>45121</v>
      </c>
      <c r="AB37" s="1" t="s">
        <v>8</v>
      </c>
      <c r="AC37" s="3">
        <f t="shared" si="11"/>
        <v>45152</v>
      </c>
      <c r="AD37" s="1" t="s">
        <v>8</v>
      </c>
    </row>
    <row r="38" spans="1:30" s="37" customFormat="1">
      <c r="A38" s="9" t="s">
        <v>175</v>
      </c>
      <c r="B38" s="2" t="str">
        <f>IFERROR(VLOOKUP(テーブル2[[#This Row],[管理番号]],コンサル生一覧[[管理番号]:[氏名]],2,FALSE),"")</f>
        <v>山口　結花</v>
      </c>
      <c r="C38" s="3">
        <v>44514</v>
      </c>
      <c r="D38" s="19">
        <f>DAY(テーブル2[[#This Row],[支払日]])</f>
        <v>14</v>
      </c>
      <c r="E38" s="42" t="s">
        <v>158</v>
      </c>
      <c r="F38" s="19" t="s">
        <v>177</v>
      </c>
      <c r="G38" s="3">
        <f t="shared" si="12"/>
        <v>44544</v>
      </c>
      <c r="H38" s="1" t="s">
        <v>8</v>
      </c>
      <c r="I38" s="3">
        <f t="shared" si="13"/>
        <v>44575</v>
      </c>
      <c r="J38" s="1" t="s">
        <v>8</v>
      </c>
      <c r="K38" s="3">
        <f t="shared" si="14"/>
        <v>44606</v>
      </c>
      <c r="L38" s="1" t="s">
        <v>8</v>
      </c>
      <c r="M38" s="3">
        <f t="shared" si="15"/>
        <v>44634</v>
      </c>
      <c r="N38" s="1" t="s">
        <v>8</v>
      </c>
      <c r="O38" s="3">
        <f t="shared" si="16"/>
        <v>44665</v>
      </c>
      <c r="P38" s="1" t="s">
        <v>8</v>
      </c>
      <c r="Q38" s="3">
        <f t="shared" si="17"/>
        <v>44695</v>
      </c>
      <c r="R38" s="1" t="s">
        <v>8</v>
      </c>
      <c r="S38" s="3">
        <f t="shared" si="18"/>
        <v>44726</v>
      </c>
      <c r="T38" s="1" t="s">
        <v>8</v>
      </c>
      <c r="U38" s="3">
        <f t="shared" si="19"/>
        <v>44756</v>
      </c>
      <c r="V38" s="1" t="s">
        <v>8</v>
      </c>
      <c r="W38" s="3">
        <f t="shared" si="20"/>
        <v>44787</v>
      </c>
      <c r="X38" s="1" t="s">
        <v>8</v>
      </c>
      <c r="Y38" s="3">
        <f t="shared" si="21"/>
        <v>44818</v>
      </c>
      <c r="Z38" s="1" t="s">
        <v>8</v>
      </c>
      <c r="AA38" s="3">
        <f t="shared" si="22"/>
        <v>44848</v>
      </c>
      <c r="AB38" s="1" t="s">
        <v>8</v>
      </c>
      <c r="AC38" s="3">
        <f t="shared" si="11"/>
        <v>44879</v>
      </c>
      <c r="AD38" s="14" t="s">
        <v>8</v>
      </c>
    </row>
    <row r="39" spans="1:30">
      <c r="A39" s="9" t="s">
        <v>189</v>
      </c>
      <c r="B39" s="2" t="str">
        <f>IFERROR(VLOOKUP(テーブル2[[#This Row],[管理番号]],コンサル生一覧[[管理番号]:[氏名]],2,FALSE),"")</f>
        <v>綱島　捷大郎</v>
      </c>
      <c r="C39" s="3">
        <f>IFERROR(VLOOKUP(テーブル2[[#This Row],[管理番号]],コンサル生一覧[[管理番号]:[定額PayPal決済日]],7,FALSE),"")</f>
        <v>44544</v>
      </c>
      <c r="D39" s="19">
        <f>DAY(テーブル2[[#This Row],[支払日]])</f>
        <v>14</v>
      </c>
      <c r="E39" s="42" t="s">
        <v>158</v>
      </c>
      <c r="F39" s="19" t="s">
        <v>193</v>
      </c>
      <c r="G39" s="3">
        <f t="shared" si="12"/>
        <v>44575</v>
      </c>
      <c r="H39" s="1" t="s">
        <v>8</v>
      </c>
      <c r="I39" s="3">
        <f t="shared" si="13"/>
        <v>44606</v>
      </c>
      <c r="J39" s="1" t="s">
        <v>8</v>
      </c>
      <c r="K39" s="3">
        <f t="shared" si="14"/>
        <v>44634</v>
      </c>
      <c r="L39" s="1" t="s">
        <v>8</v>
      </c>
      <c r="M39" s="3">
        <f t="shared" si="15"/>
        <v>44665</v>
      </c>
      <c r="N39" s="1" t="s">
        <v>8</v>
      </c>
      <c r="O39" s="3">
        <f t="shared" si="16"/>
        <v>44695</v>
      </c>
      <c r="P39" s="1" t="s">
        <v>8</v>
      </c>
      <c r="Q39" s="3">
        <f t="shared" si="17"/>
        <v>44726</v>
      </c>
      <c r="R39" s="1" t="s">
        <v>8</v>
      </c>
      <c r="S39" s="3">
        <f t="shared" si="18"/>
        <v>44756</v>
      </c>
      <c r="T39" s="1" t="s">
        <v>8</v>
      </c>
      <c r="U39" s="3">
        <f t="shared" si="19"/>
        <v>44787</v>
      </c>
      <c r="V39" s="1" t="s">
        <v>8</v>
      </c>
      <c r="W39" s="3">
        <f t="shared" si="20"/>
        <v>44818</v>
      </c>
      <c r="X39" s="1" t="s">
        <v>8</v>
      </c>
      <c r="Y39" s="3">
        <f t="shared" si="21"/>
        <v>44848</v>
      </c>
      <c r="Z39" s="1" t="s">
        <v>8</v>
      </c>
      <c r="AA39" s="3">
        <f t="shared" si="22"/>
        <v>44879</v>
      </c>
      <c r="AB39" s="1" t="s">
        <v>8</v>
      </c>
      <c r="AC39" s="3">
        <f t="shared" si="11"/>
        <v>44909</v>
      </c>
      <c r="AD39" s="1"/>
    </row>
    <row r="40" spans="1:30">
      <c r="A40" s="27" t="s">
        <v>52</v>
      </c>
      <c r="B40" s="31" t="str">
        <f>IFERROR(VLOOKUP(テーブル2[[#This Row],[管理番号]],コンサル生一覧[[管理番号]:[氏名]],2,FALSE),"")</f>
        <v>マツダ　シンゴ</v>
      </c>
      <c r="C40" s="25">
        <f>IFERROR(VLOOKUP(テーブル2[[#This Row],[管理番号]],コンサル生一覧[[管理番号]:[定額PayPal決済日]],7,FALSE),"")</f>
        <v>44270</v>
      </c>
      <c r="D40" s="26">
        <f>DAY(テーブル2[[#This Row],[支払日]])</f>
        <v>15</v>
      </c>
      <c r="E40" s="26" t="s">
        <v>158</v>
      </c>
      <c r="F40" s="26" t="s">
        <v>59</v>
      </c>
      <c r="G40" s="25">
        <f t="shared" si="12"/>
        <v>44301</v>
      </c>
      <c r="H40" s="36" t="s">
        <v>8</v>
      </c>
      <c r="I40" s="25">
        <f t="shared" si="13"/>
        <v>44331</v>
      </c>
      <c r="J40" s="36" t="s">
        <v>8</v>
      </c>
      <c r="K40" s="25">
        <f t="shared" si="14"/>
        <v>44362</v>
      </c>
      <c r="L40" s="36" t="s">
        <v>8</v>
      </c>
      <c r="M40" s="25">
        <f t="shared" si="15"/>
        <v>44392</v>
      </c>
      <c r="N40" s="36" t="s">
        <v>8</v>
      </c>
      <c r="O40" s="25">
        <f t="shared" si="16"/>
        <v>44423</v>
      </c>
      <c r="P40" s="36" t="s">
        <v>8</v>
      </c>
      <c r="Q40" s="25">
        <f t="shared" si="17"/>
        <v>44454</v>
      </c>
      <c r="R40" s="36" t="s">
        <v>8</v>
      </c>
      <c r="S40" s="25">
        <f t="shared" si="18"/>
        <v>44484</v>
      </c>
      <c r="T40" s="36" t="s">
        <v>8</v>
      </c>
      <c r="U40" s="25">
        <f t="shared" si="19"/>
        <v>44515</v>
      </c>
      <c r="V40" s="36" t="s">
        <v>8</v>
      </c>
      <c r="W40" s="25">
        <f t="shared" si="20"/>
        <v>44545</v>
      </c>
      <c r="X40" s="36" t="s">
        <v>8</v>
      </c>
      <c r="Y40" s="25">
        <f t="shared" si="21"/>
        <v>44576</v>
      </c>
      <c r="Z40" s="36" t="s">
        <v>8</v>
      </c>
      <c r="AA40" s="25">
        <f t="shared" si="22"/>
        <v>44607</v>
      </c>
      <c r="AB40" s="36" t="s">
        <v>8</v>
      </c>
      <c r="AC40" s="25"/>
      <c r="AD40" s="36"/>
    </row>
    <row r="41" spans="1:30" ht="37.5">
      <c r="A41" s="27" t="s">
        <v>150</v>
      </c>
      <c r="B41" s="31" t="str">
        <f>IFERROR(VLOOKUP(テーブル2[[#This Row],[管理番号]],コンサル生一覧[[管理番号]:[氏名]],2,FALSE),"")</f>
        <v>小塚　健祐</v>
      </c>
      <c r="C41" s="3">
        <v>44454</v>
      </c>
      <c r="D41" s="19">
        <f>DAY(テーブル2[[#This Row],[支払日]])</f>
        <v>15</v>
      </c>
      <c r="E41" s="42" t="s">
        <v>376</v>
      </c>
      <c r="F41" s="19" t="s">
        <v>152</v>
      </c>
      <c r="G41" s="3">
        <f t="shared" si="12"/>
        <v>44484</v>
      </c>
      <c r="H41" s="1" t="s">
        <v>8</v>
      </c>
      <c r="I41" s="3">
        <f t="shared" si="13"/>
        <v>44515</v>
      </c>
      <c r="J41" s="1" t="s">
        <v>8</v>
      </c>
      <c r="K41" s="3">
        <f t="shared" si="14"/>
        <v>44545</v>
      </c>
      <c r="L41" s="1"/>
      <c r="M41" s="3">
        <f t="shared" si="15"/>
        <v>44576</v>
      </c>
      <c r="N41" s="1"/>
      <c r="O41" s="3">
        <f t="shared" si="16"/>
        <v>44607</v>
      </c>
      <c r="P41" s="1" t="s">
        <v>8</v>
      </c>
      <c r="Q41" s="3">
        <f t="shared" si="17"/>
        <v>44635</v>
      </c>
      <c r="R41" s="1" t="s">
        <v>8</v>
      </c>
      <c r="S41" s="3">
        <f t="shared" si="18"/>
        <v>44666</v>
      </c>
      <c r="T41" s="1" t="s">
        <v>8</v>
      </c>
      <c r="U41" s="3">
        <f t="shared" si="19"/>
        <v>44696</v>
      </c>
      <c r="V41" s="1" t="s">
        <v>8</v>
      </c>
      <c r="W41" s="3">
        <f t="shared" si="20"/>
        <v>44727</v>
      </c>
      <c r="X41" s="1" t="s">
        <v>8</v>
      </c>
      <c r="Y41" s="3">
        <f t="shared" si="21"/>
        <v>44757</v>
      </c>
      <c r="Z41" s="1" t="s">
        <v>8</v>
      </c>
      <c r="AA41" s="3">
        <f t="shared" si="22"/>
        <v>44788</v>
      </c>
      <c r="AB41" s="1" t="s">
        <v>8</v>
      </c>
      <c r="AC41" s="3">
        <f t="shared" ref="AC41:AC72" si="23">IF($C41="","",DATE(YEAR($C41),MONTH($C41)+12,DAY($C41)))</f>
        <v>44819</v>
      </c>
      <c r="AD41" s="14" t="s">
        <v>8</v>
      </c>
    </row>
    <row r="42" spans="1:30">
      <c r="A42" s="9" t="s">
        <v>265</v>
      </c>
      <c r="B42" s="2" t="str">
        <f>IFERROR(VLOOKUP(テーブル2[[#This Row],[管理番号]],コンサル生一覧[[管理番号]:[氏名]],2,FALSE),"")</f>
        <v>玉内　一樹</v>
      </c>
      <c r="C42" s="3">
        <f>IFERROR(VLOOKUP(テーブル2[[#This Row],[管理番号]],コンサル生一覧[[管理番号]:[定額PayPal決済日]],7,FALSE),"")</f>
        <v>44696</v>
      </c>
      <c r="D42" s="19">
        <f>DAY(テーブル2[[#This Row],[支払日]])</f>
        <v>15</v>
      </c>
      <c r="E42" s="19" t="s">
        <v>158</v>
      </c>
      <c r="F42" s="19" t="s">
        <v>267</v>
      </c>
      <c r="G42" s="3">
        <f t="shared" si="12"/>
        <v>44727</v>
      </c>
      <c r="H42" s="1" t="s">
        <v>8</v>
      </c>
      <c r="I42" s="3">
        <f t="shared" si="13"/>
        <v>44757</v>
      </c>
      <c r="J42" s="1" t="s">
        <v>8</v>
      </c>
      <c r="K42" s="3">
        <f t="shared" si="14"/>
        <v>44788</v>
      </c>
      <c r="L42" s="1" t="s">
        <v>8</v>
      </c>
      <c r="M42" s="3">
        <f t="shared" si="15"/>
        <v>44819</v>
      </c>
      <c r="N42" s="1" t="s">
        <v>8</v>
      </c>
      <c r="O42" s="3">
        <f t="shared" si="16"/>
        <v>44849</v>
      </c>
      <c r="P42" s="1" t="s">
        <v>8</v>
      </c>
      <c r="Q42" s="3">
        <f t="shared" si="17"/>
        <v>44880</v>
      </c>
      <c r="R42" s="1" t="s">
        <v>8</v>
      </c>
      <c r="S42" s="3">
        <f t="shared" si="18"/>
        <v>44910</v>
      </c>
      <c r="T42" s="1"/>
      <c r="U42" s="3">
        <f t="shared" si="19"/>
        <v>44941</v>
      </c>
      <c r="V42" s="1"/>
      <c r="W42" s="3">
        <f t="shared" si="20"/>
        <v>44972</v>
      </c>
      <c r="X42" s="1"/>
      <c r="Y42" s="3">
        <f t="shared" si="21"/>
        <v>45000</v>
      </c>
      <c r="Z42" s="1"/>
      <c r="AA42" s="3">
        <f t="shared" si="22"/>
        <v>45031</v>
      </c>
      <c r="AB42" s="1"/>
      <c r="AC42" s="3">
        <f t="shared" si="23"/>
        <v>45061</v>
      </c>
      <c r="AD42" s="14"/>
    </row>
    <row r="43" spans="1:30">
      <c r="A43" s="9" t="s">
        <v>304</v>
      </c>
      <c r="B43" s="2" t="str">
        <f>IFERROR(VLOOKUP(テーブル2[[#This Row],[管理番号]],コンサル生一覧[[管理番号]:[氏名]],2,FALSE),"")</f>
        <v>北本　英路</v>
      </c>
      <c r="C43" s="3">
        <f>IFERROR(VLOOKUP(テーブル2[[#This Row],[管理番号]],コンサル生一覧[[管理番号]:[定額PayPal決済日]],7,FALSE),"")</f>
        <v>44757</v>
      </c>
      <c r="D43" s="19">
        <f>DAY(テーブル2[[#This Row],[支払日]])</f>
        <v>15</v>
      </c>
      <c r="E43" s="19" t="s">
        <v>158</v>
      </c>
      <c r="F43" s="19" t="s">
        <v>306</v>
      </c>
      <c r="G43" s="3">
        <f t="shared" si="12"/>
        <v>44788</v>
      </c>
      <c r="H43" s="1" t="s">
        <v>8</v>
      </c>
      <c r="I43" s="3">
        <f t="shared" si="13"/>
        <v>44819</v>
      </c>
      <c r="J43" s="1" t="s">
        <v>8</v>
      </c>
      <c r="K43" s="3">
        <f t="shared" si="14"/>
        <v>44849</v>
      </c>
      <c r="L43" s="1" t="s">
        <v>8</v>
      </c>
      <c r="M43" s="3">
        <f t="shared" si="15"/>
        <v>44880</v>
      </c>
      <c r="N43" s="1" t="s">
        <v>8</v>
      </c>
      <c r="O43" s="3">
        <f t="shared" si="16"/>
        <v>44910</v>
      </c>
      <c r="P43" s="1"/>
      <c r="Q43" s="3">
        <f t="shared" si="17"/>
        <v>44941</v>
      </c>
      <c r="R43" s="1"/>
      <c r="S43" s="3">
        <f t="shared" si="18"/>
        <v>44972</v>
      </c>
      <c r="T43" s="1"/>
      <c r="U43" s="3">
        <f t="shared" si="19"/>
        <v>45000</v>
      </c>
      <c r="V43" s="1"/>
      <c r="W43" s="3">
        <f t="shared" si="20"/>
        <v>45031</v>
      </c>
      <c r="X43" s="1"/>
      <c r="Y43" s="3">
        <f t="shared" si="21"/>
        <v>45061</v>
      </c>
      <c r="Z43" s="1"/>
      <c r="AA43" s="3">
        <f t="shared" si="22"/>
        <v>45092</v>
      </c>
      <c r="AB43" s="1"/>
      <c r="AC43" s="3">
        <f t="shared" si="23"/>
        <v>45122</v>
      </c>
      <c r="AD43" s="14"/>
    </row>
    <row r="44" spans="1:30" ht="37.5">
      <c r="A44" s="9" t="s">
        <v>364</v>
      </c>
      <c r="B44" s="2" t="str">
        <f>IFERROR(VLOOKUP(テーブル2[[#This Row],[管理番号]],コンサル生一覧[[管理番号]:[氏名]],2,FALSE),"")</f>
        <v>菰田　智寛</v>
      </c>
      <c r="C44" s="3">
        <f>IFERROR(VLOOKUP(テーブル2[[#This Row],[管理番号]],コンサル生一覧[[管理番号]:[定額PayPal決済日]],7,FALSE),"")</f>
        <v>44911</v>
      </c>
      <c r="D44" s="19">
        <f>DAY(テーブル2[[#This Row],[支払日]])</f>
        <v>16</v>
      </c>
      <c r="E44" s="73" t="s">
        <v>372</v>
      </c>
      <c r="F44" s="53" t="s">
        <v>369</v>
      </c>
      <c r="G44" s="3">
        <f t="shared" si="12"/>
        <v>44942</v>
      </c>
      <c r="H44" s="1"/>
      <c r="I44" s="3">
        <f t="shared" si="13"/>
        <v>44973</v>
      </c>
      <c r="J44" s="1"/>
      <c r="K44" s="3">
        <f t="shared" si="14"/>
        <v>45001</v>
      </c>
      <c r="L44" s="1"/>
      <c r="M44" s="3">
        <f t="shared" si="15"/>
        <v>45032</v>
      </c>
      <c r="N44" s="1"/>
      <c r="O44" s="3">
        <f t="shared" si="16"/>
        <v>45062</v>
      </c>
      <c r="P44" s="1"/>
      <c r="Q44" s="3">
        <f t="shared" si="17"/>
        <v>45093</v>
      </c>
      <c r="R44" s="1"/>
      <c r="S44" s="3">
        <f t="shared" si="18"/>
        <v>45123</v>
      </c>
      <c r="T44" s="1"/>
      <c r="U44" s="3">
        <f t="shared" si="19"/>
        <v>45154</v>
      </c>
      <c r="V44" s="1"/>
      <c r="W44" s="3">
        <f t="shared" si="20"/>
        <v>45185</v>
      </c>
      <c r="X44" s="1"/>
      <c r="Y44" s="3">
        <f t="shared" si="21"/>
        <v>45215</v>
      </c>
      <c r="Z44" s="1"/>
      <c r="AA44" s="3">
        <f t="shared" si="22"/>
        <v>45246</v>
      </c>
      <c r="AB44" s="1"/>
      <c r="AC44" s="3">
        <f t="shared" si="23"/>
        <v>45276</v>
      </c>
      <c r="AD44" s="14"/>
    </row>
    <row r="45" spans="1:30">
      <c r="A45" s="9" t="s">
        <v>197</v>
      </c>
      <c r="B45" s="2" t="str">
        <f>IFERROR(VLOOKUP(テーブル2[[#This Row],[管理番号]],コンサル生一覧[[管理番号]:[氏名]],2,FALSE),"")</f>
        <v>田中　直哉</v>
      </c>
      <c r="C45" s="3">
        <v>44759</v>
      </c>
      <c r="D45" s="19">
        <f>DAY(テーブル2[[#This Row],[支払日]])</f>
        <v>17</v>
      </c>
      <c r="E45" s="19" t="s">
        <v>158</v>
      </c>
      <c r="F45" s="19" t="s">
        <v>199</v>
      </c>
      <c r="G45" s="3">
        <f t="shared" si="12"/>
        <v>44790</v>
      </c>
      <c r="H45" s="1" t="s">
        <v>8</v>
      </c>
      <c r="I45" s="3">
        <f t="shared" si="13"/>
        <v>44821</v>
      </c>
      <c r="J45" s="1" t="s">
        <v>8</v>
      </c>
      <c r="K45" s="3">
        <f t="shared" si="14"/>
        <v>44851</v>
      </c>
      <c r="L45" s="1" t="s">
        <v>8</v>
      </c>
      <c r="M45" s="3">
        <f t="shared" si="15"/>
        <v>44882</v>
      </c>
      <c r="N45" s="1" t="s">
        <v>8</v>
      </c>
      <c r="O45" s="3">
        <f t="shared" si="16"/>
        <v>44912</v>
      </c>
      <c r="P45" s="1" t="s">
        <v>8</v>
      </c>
      <c r="Q45" s="3">
        <f t="shared" si="17"/>
        <v>44943</v>
      </c>
      <c r="R45" s="1" t="s">
        <v>8</v>
      </c>
      <c r="S45" s="3">
        <f t="shared" si="18"/>
        <v>44974</v>
      </c>
      <c r="T45" s="1" t="s">
        <v>8</v>
      </c>
      <c r="U45" s="3">
        <f t="shared" si="19"/>
        <v>45002</v>
      </c>
      <c r="V45" s="1" t="s">
        <v>8</v>
      </c>
      <c r="W45" s="3">
        <f t="shared" si="20"/>
        <v>45033</v>
      </c>
      <c r="X45" s="1" t="s">
        <v>8</v>
      </c>
      <c r="Y45" s="3">
        <f t="shared" si="21"/>
        <v>45063</v>
      </c>
      <c r="Z45" s="1" t="s">
        <v>8</v>
      </c>
      <c r="AA45" s="3">
        <f t="shared" si="22"/>
        <v>45094</v>
      </c>
      <c r="AB45" s="1" t="s">
        <v>8</v>
      </c>
      <c r="AC45" s="3">
        <f t="shared" si="23"/>
        <v>45124</v>
      </c>
      <c r="AD45" s="14" t="s">
        <v>8</v>
      </c>
    </row>
    <row r="46" spans="1:30">
      <c r="A46" s="9" t="s">
        <v>238</v>
      </c>
      <c r="B46" s="2" t="str">
        <f>IFERROR(VLOOKUP(テーブル2[[#This Row],[管理番号]],コンサル生一覧[[管理番号]:[氏名]],2,FALSE),"")</f>
        <v>宮﨑　洋明</v>
      </c>
      <c r="C46" s="3">
        <f>IFERROR(VLOOKUP(テーブル2[[#This Row],[管理番号]],コンサル生一覧[[管理番号]:[定額PayPal決済日]],7,FALSE),"")</f>
        <v>44637</v>
      </c>
      <c r="D46" s="19">
        <f>DAY(テーブル2[[#This Row],[支払日]])</f>
        <v>17</v>
      </c>
      <c r="E46" s="72" t="s">
        <v>41</v>
      </c>
      <c r="F46" s="84" t="s">
        <v>400</v>
      </c>
      <c r="G46" s="3">
        <f t="shared" si="12"/>
        <v>44668</v>
      </c>
      <c r="H46" s="1" t="s">
        <v>8</v>
      </c>
      <c r="I46" s="3">
        <f t="shared" si="13"/>
        <v>44698</v>
      </c>
      <c r="J46" s="1" t="s">
        <v>8</v>
      </c>
      <c r="K46" s="3">
        <f t="shared" si="14"/>
        <v>44729</v>
      </c>
      <c r="L46" s="1" t="s">
        <v>8</v>
      </c>
      <c r="M46" s="3">
        <f t="shared" si="15"/>
        <v>44759</v>
      </c>
      <c r="N46" s="1" t="s">
        <v>8</v>
      </c>
      <c r="O46" s="3">
        <f t="shared" si="16"/>
        <v>44790</v>
      </c>
      <c r="P46" s="1" t="s">
        <v>8</v>
      </c>
      <c r="Q46" s="3">
        <f t="shared" si="17"/>
        <v>44821</v>
      </c>
      <c r="R46" s="1" t="s">
        <v>8</v>
      </c>
      <c r="S46" s="3">
        <f t="shared" si="18"/>
        <v>44851</v>
      </c>
      <c r="T46" s="1" t="s">
        <v>8</v>
      </c>
      <c r="U46" s="3">
        <f t="shared" si="19"/>
        <v>44882</v>
      </c>
      <c r="V46" s="1" t="s">
        <v>8</v>
      </c>
      <c r="W46" s="3">
        <f t="shared" si="20"/>
        <v>44912</v>
      </c>
      <c r="X46" s="1"/>
      <c r="Y46" s="3">
        <f t="shared" si="21"/>
        <v>44943</v>
      </c>
      <c r="Z46" s="1"/>
      <c r="AA46" s="3">
        <f t="shared" si="22"/>
        <v>44974</v>
      </c>
      <c r="AB46" s="1"/>
      <c r="AC46" s="3">
        <f t="shared" si="23"/>
        <v>45002</v>
      </c>
      <c r="AD46" s="1"/>
    </row>
    <row r="47" spans="1:30" ht="37.5">
      <c r="A47" s="9" t="s">
        <v>273</v>
      </c>
      <c r="B47" s="56" t="str">
        <f>IFERROR(VLOOKUP(テーブル2[[#This Row],[管理番号]],コンサル生一覧[[管理番号]:[氏名]],2,FALSE),"")</f>
        <v>横山　裕哉</v>
      </c>
      <c r="C47" s="3">
        <f>IFERROR(VLOOKUP(テーブル2[[#This Row],[管理番号]],コンサル生一覧[[管理番号]:[定額PayPal決済日]],7,FALSE),"")</f>
        <v>44718</v>
      </c>
      <c r="D47" s="30">
        <v>17</v>
      </c>
      <c r="E47" s="73" t="s">
        <v>41</v>
      </c>
      <c r="F47" s="43" t="s">
        <v>354</v>
      </c>
      <c r="G47" s="3">
        <f t="shared" si="12"/>
        <v>44748</v>
      </c>
      <c r="H47" s="1"/>
      <c r="I47" s="3">
        <f t="shared" si="13"/>
        <v>44779</v>
      </c>
      <c r="J47" s="1"/>
      <c r="K47" s="3">
        <f t="shared" si="14"/>
        <v>44810</v>
      </c>
      <c r="L47" s="1"/>
      <c r="M47" s="3">
        <f t="shared" si="15"/>
        <v>44840</v>
      </c>
      <c r="N47" s="1"/>
      <c r="O47" s="3">
        <f t="shared" si="16"/>
        <v>44871</v>
      </c>
      <c r="P47" s="1"/>
      <c r="Q47" s="3">
        <f t="shared" si="17"/>
        <v>44901</v>
      </c>
      <c r="R47" s="1"/>
      <c r="S47" s="3">
        <f t="shared" si="18"/>
        <v>44932</v>
      </c>
      <c r="T47" s="1"/>
      <c r="U47" s="3">
        <f t="shared" si="19"/>
        <v>44963</v>
      </c>
      <c r="V47" s="1"/>
      <c r="W47" s="3">
        <f t="shared" si="20"/>
        <v>44991</v>
      </c>
      <c r="X47" s="1"/>
      <c r="Y47" s="3">
        <f t="shared" si="21"/>
        <v>45022</v>
      </c>
      <c r="Z47" s="1"/>
      <c r="AA47" s="3">
        <f t="shared" si="22"/>
        <v>45052</v>
      </c>
      <c r="AB47" s="1"/>
      <c r="AC47" s="3">
        <f t="shared" si="23"/>
        <v>45083</v>
      </c>
      <c r="AD47" s="1"/>
    </row>
    <row r="48" spans="1:30" s="39" customFormat="1" ht="37.5">
      <c r="A48" s="9" t="s">
        <v>378</v>
      </c>
      <c r="B48" s="2" t="str">
        <f>IFERROR(VLOOKUP(テーブル2[[#This Row],[管理番号]],コンサル生一覧[[管理番号]:[氏名]],2,FALSE),"")</f>
        <v>吉野　陸保</v>
      </c>
      <c r="C48" s="3">
        <f>IFERROR(VLOOKUP(テーブル2[[#This Row],[管理番号]],コンサル生一覧[[管理番号]:[定額PayPal決済日]],7,FALSE),"")</f>
        <v>44974</v>
      </c>
      <c r="D48" s="19">
        <f>DAY(テーブル2[[#This Row],[支払日]])</f>
        <v>17</v>
      </c>
      <c r="E48" s="73" t="s">
        <v>41</v>
      </c>
      <c r="F48" s="42" t="s">
        <v>381</v>
      </c>
      <c r="G48" s="3">
        <f t="shared" si="12"/>
        <v>45002</v>
      </c>
      <c r="H48" s="1"/>
      <c r="I48" s="3">
        <f t="shared" si="13"/>
        <v>45033</v>
      </c>
      <c r="J48" s="1"/>
      <c r="K48" s="3">
        <f t="shared" si="14"/>
        <v>45063</v>
      </c>
      <c r="L48" s="1"/>
      <c r="M48" s="3">
        <f t="shared" si="15"/>
        <v>45094</v>
      </c>
      <c r="N48" s="1"/>
      <c r="O48" s="3">
        <f t="shared" si="16"/>
        <v>45124</v>
      </c>
      <c r="P48" s="1"/>
      <c r="Q48" s="3">
        <f t="shared" si="17"/>
        <v>45155</v>
      </c>
      <c r="R48" s="1"/>
      <c r="S48" s="3">
        <f t="shared" si="18"/>
        <v>45186</v>
      </c>
      <c r="T48" s="1"/>
      <c r="U48" s="3">
        <f t="shared" si="19"/>
        <v>45216</v>
      </c>
      <c r="V48" s="1"/>
      <c r="W48" s="3">
        <f t="shared" si="20"/>
        <v>45247</v>
      </c>
      <c r="X48" s="1"/>
      <c r="Y48" s="3">
        <f t="shared" si="21"/>
        <v>45277</v>
      </c>
      <c r="Z48" s="1"/>
      <c r="AA48" s="3">
        <f t="shared" si="22"/>
        <v>45308</v>
      </c>
      <c r="AB48" s="1"/>
      <c r="AC48" s="3">
        <f t="shared" si="23"/>
        <v>45339</v>
      </c>
      <c r="AD48" s="1"/>
    </row>
    <row r="49" spans="1:30" ht="37.5">
      <c r="A49" s="9" t="s">
        <v>57</v>
      </c>
      <c r="B49" s="2" t="str">
        <f>IFERROR(VLOOKUP(テーブル2[[#This Row],[管理番号]],コンサル生一覧[[管理番号]:[氏名]],2,FALSE),"")</f>
        <v>長谷川 智生</v>
      </c>
      <c r="C49" s="3">
        <v>44304</v>
      </c>
      <c r="D49" s="19">
        <f>DAY(テーブル2[[#This Row],[支払日]])</f>
        <v>18</v>
      </c>
      <c r="E49" s="72" t="s">
        <v>41</v>
      </c>
      <c r="F49" s="42" t="s">
        <v>394</v>
      </c>
      <c r="G49" s="3">
        <f t="shared" si="12"/>
        <v>44334</v>
      </c>
      <c r="H49" s="1" t="s">
        <v>8</v>
      </c>
      <c r="I49" s="3">
        <f t="shared" si="13"/>
        <v>44365</v>
      </c>
      <c r="J49" s="1" t="s">
        <v>8</v>
      </c>
      <c r="K49" s="3">
        <f t="shared" si="14"/>
        <v>44395</v>
      </c>
      <c r="L49" s="1" t="s">
        <v>8</v>
      </c>
      <c r="M49" s="3">
        <f t="shared" si="15"/>
        <v>44426</v>
      </c>
      <c r="N49" s="1" t="s">
        <v>8</v>
      </c>
      <c r="O49" s="3">
        <f t="shared" si="16"/>
        <v>44457</v>
      </c>
      <c r="P49" s="1" t="s">
        <v>8</v>
      </c>
      <c r="Q49" s="3">
        <f t="shared" si="17"/>
        <v>44487</v>
      </c>
      <c r="R49" s="1" t="s">
        <v>8</v>
      </c>
      <c r="S49" s="3">
        <f t="shared" si="18"/>
        <v>44518</v>
      </c>
      <c r="T49" s="1" t="s">
        <v>8</v>
      </c>
      <c r="U49" s="3">
        <f t="shared" si="19"/>
        <v>44548</v>
      </c>
      <c r="V49" s="1" t="s">
        <v>8</v>
      </c>
      <c r="W49" s="3">
        <f t="shared" si="20"/>
        <v>44579</v>
      </c>
      <c r="X49" s="1" t="s">
        <v>8</v>
      </c>
      <c r="Y49" s="3">
        <f t="shared" si="21"/>
        <v>44610</v>
      </c>
      <c r="Z49" s="1" t="s">
        <v>8</v>
      </c>
      <c r="AA49" s="3">
        <f t="shared" si="22"/>
        <v>44638</v>
      </c>
      <c r="AB49" s="1" t="s">
        <v>8</v>
      </c>
      <c r="AC49" s="3">
        <f t="shared" si="23"/>
        <v>44669</v>
      </c>
      <c r="AD49" s="14" t="s">
        <v>8</v>
      </c>
    </row>
    <row r="50" spans="1:30">
      <c r="A50" s="9" t="s">
        <v>307</v>
      </c>
      <c r="B50" s="2" t="str">
        <f>IFERROR(VLOOKUP(テーブル2[[#This Row],[管理番号]],コンサル生一覧[[管理番号]:[氏名]],2,FALSE),"")</f>
        <v>田村　翔哉</v>
      </c>
      <c r="C50" s="3">
        <f>IFERROR(VLOOKUP(テーブル2[[#This Row],[管理番号]],コンサル生一覧[[管理番号]:[定額PayPal決済日]],7,FALSE),"")</f>
        <v>44760</v>
      </c>
      <c r="D50" s="19">
        <f>DAY(テーブル2[[#This Row],[支払日]])</f>
        <v>18</v>
      </c>
      <c r="E50" s="19" t="s">
        <v>158</v>
      </c>
      <c r="F50" s="19" t="s">
        <v>309</v>
      </c>
      <c r="G50" s="3">
        <f t="shared" si="12"/>
        <v>44791</v>
      </c>
      <c r="H50" s="1" t="s">
        <v>8</v>
      </c>
      <c r="I50" s="3">
        <f t="shared" si="13"/>
        <v>44822</v>
      </c>
      <c r="J50" s="1" t="s">
        <v>8</v>
      </c>
      <c r="K50" s="3">
        <f t="shared" si="14"/>
        <v>44852</v>
      </c>
      <c r="L50" s="1" t="s">
        <v>8</v>
      </c>
      <c r="M50" s="3">
        <f t="shared" si="15"/>
        <v>44883</v>
      </c>
      <c r="N50" s="1" t="s">
        <v>8</v>
      </c>
      <c r="O50" s="3">
        <f t="shared" si="16"/>
        <v>44913</v>
      </c>
      <c r="P50" s="1"/>
      <c r="Q50" s="3">
        <f t="shared" si="17"/>
        <v>44944</v>
      </c>
      <c r="R50" s="1"/>
      <c r="S50" s="3">
        <f t="shared" si="18"/>
        <v>44975</v>
      </c>
      <c r="T50" s="1"/>
      <c r="U50" s="3">
        <f t="shared" si="19"/>
        <v>45003</v>
      </c>
      <c r="V50" s="1"/>
      <c r="W50" s="3">
        <f t="shared" si="20"/>
        <v>45034</v>
      </c>
      <c r="X50" s="1"/>
      <c r="Y50" s="3">
        <f t="shared" si="21"/>
        <v>45064</v>
      </c>
      <c r="Z50" s="1"/>
      <c r="AA50" s="3">
        <f t="shared" si="22"/>
        <v>45095</v>
      </c>
      <c r="AB50" s="1"/>
      <c r="AC50" s="3">
        <f t="shared" si="23"/>
        <v>45125</v>
      </c>
      <c r="AD50" s="14"/>
    </row>
    <row r="51" spans="1:30" ht="37.5">
      <c r="A51" s="27" t="s">
        <v>153</v>
      </c>
      <c r="B51" s="31" t="str">
        <f>IFERROR(VLOOKUP(テーブル2[[#This Row],[管理番号]],コンサル生一覧[[管理番号]:[氏名]],2,FALSE),"")</f>
        <v>伊川　卓也</v>
      </c>
      <c r="C51" s="25">
        <v>44823</v>
      </c>
      <c r="D51" s="26">
        <f>DAY(テーブル2[[#This Row],[支払日]])</f>
        <v>19</v>
      </c>
      <c r="E51" s="73" t="s">
        <v>397</v>
      </c>
      <c r="F51" s="42" t="s">
        <v>349</v>
      </c>
      <c r="G51" s="3">
        <f t="shared" si="12"/>
        <v>44853</v>
      </c>
      <c r="H51" s="1" t="s">
        <v>8</v>
      </c>
      <c r="I51" s="3">
        <f t="shared" si="13"/>
        <v>44884</v>
      </c>
      <c r="J51" s="1" t="s">
        <v>8</v>
      </c>
      <c r="K51" s="3">
        <f t="shared" si="14"/>
        <v>44914</v>
      </c>
      <c r="L51" s="1"/>
      <c r="M51" s="3">
        <f t="shared" si="15"/>
        <v>44945</v>
      </c>
      <c r="N51" s="1"/>
      <c r="O51" s="3">
        <f t="shared" si="16"/>
        <v>44976</v>
      </c>
      <c r="P51" s="1"/>
      <c r="Q51" s="3">
        <f t="shared" si="17"/>
        <v>45004</v>
      </c>
      <c r="R51" s="1"/>
      <c r="S51" s="3">
        <f t="shared" si="18"/>
        <v>45035</v>
      </c>
      <c r="T51" s="1"/>
      <c r="U51" s="3">
        <f t="shared" si="19"/>
        <v>45065</v>
      </c>
      <c r="V51" s="1"/>
      <c r="W51" s="3">
        <f t="shared" si="20"/>
        <v>45096</v>
      </c>
      <c r="X51" s="1"/>
      <c r="Y51" s="3">
        <f t="shared" si="21"/>
        <v>45126</v>
      </c>
      <c r="Z51" s="1"/>
      <c r="AA51" s="3">
        <f t="shared" si="22"/>
        <v>45157</v>
      </c>
      <c r="AB51" s="1"/>
      <c r="AC51" s="3">
        <f t="shared" si="23"/>
        <v>45188</v>
      </c>
      <c r="AD51" s="14"/>
    </row>
    <row r="52" spans="1:30">
      <c r="A52" s="9" t="s">
        <v>143</v>
      </c>
      <c r="B52" s="2" t="str">
        <f>IFERROR(VLOOKUP(テーブル2[[#This Row],[管理番号]],コンサル生一覧[[管理番号]:[氏名]],2,FALSE),"")</f>
        <v>谷口　瑞規</v>
      </c>
      <c r="C52" s="3">
        <v>44829</v>
      </c>
      <c r="D52" s="19">
        <v>19</v>
      </c>
      <c r="E52" s="19" t="s">
        <v>213</v>
      </c>
      <c r="F52" s="19" t="s">
        <v>144</v>
      </c>
      <c r="G52" s="3">
        <f t="shared" si="12"/>
        <v>44859</v>
      </c>
      <c r="H52" s="1" t="s">
        <v>8</v>
      </c>
      <c r="I52" s="3">
        <f t="shared" si="13"/>
        <v>44890</v>
      </c>
      <c r="J52" s="1" t="s">
        <v>8</v>
      </c>
      <c r="K52" s="3">
        <f t="shared" si="14"/>
        <v>44920</v>
      </c>
      <c r="L52" s="1" t="s">
        <v>8</v>
      </c>
      <c r="M52" s="3">
        <f t="shared" si="15"/>
        <v>44951</v>
      </c>
      <c r="N52" s="1" t="s">
        <v>8</v>
      </c>
      <c r="O52" s="3">
        <f t="shared" si="16"/>
        <v>44982</v>
      </c>
      <c r="P52" s="1" t="s">
        <v>8</v>
      </c>
      <c r="Q52" s="3">
        <f t="shared" si="17"/>
        <v>45010</v>
      </c>
      <c r="R52" s="1" t="s">
        <v>8</v>
      </c>
      <c r="S52" s="3">
        <f t="shared" si="18"/>
        <v>45041</v>
      </c>
      <c r="T52" s="1" t="s">
        <v>8</v>
      </c>
      <c r="U52" s="3">
        <f t="shared" si="19"/>
        <v>45071</v>
      </c>
      <c r="V52" s="1" t="s">
        <v>8</v>
      </c>
      <c r="W52" s="3">
        <f t="shared" si="20"/>
        <v>45102</v>
      </c>
      <c r="X52" s="1" t="s">
        <v>8</v>
      </c>
      <c r="Y52" s="3">
        <f t="shared" si="21"/>
        <v>45132</v>
      </c>
      <c r="Z52" s="1" t="s">
        <v>8</v>
      </c>
      <c r="AA52" s="3">
        <f t="shared" si="22"/>
        <v>45163</v>
      </c>
      <c r="AB52" s="1" t="s">
        <v>8</v>
      </c>
      <c r="AC52" s="3">
        <f t="shared" si="23"/>
        <v>45194</v>
      </c>
      <c r="AD52" s="14" t="s">
        <v>8</v>
      </c>
    </row>
    <row r="53" spans="1:30">
      <c r="A53" s="9" t="s">
        <v>178</v>
      </c>
      <c r="B53" s="2" t="str">
        <f>IFERROR(VLOOKUP(テーブル2[[#This Row],[管理番号]],コンサル生一覧[[管理番号]:[氏名]],2,FALSE),"")</f>
        <v>富永　晃介</v>
      </c>
      <c r="C53" s="3">
        <f>IFERROR(VLOOKUP(テーブル2[[#This Row],[管理番号]],コンサル生一覧[[管理番号]:[定額PayPal決済日]],7,FALSE),"")</f>
        <v>44519</v>
      </c>
      <c r="D53" s="19">
        <f>DAY(テーブル2[[#This Row],[支払日]])</f>
        <v>19</v>
      </c>
      <c r="E53" s="19" t="s">
        <v>158</v>
      </c>
      <c r="F53" s="19" t="s">
        <v>180</v>
      </c>
      <c r="G53" s="3">
        <f t="shared" si="12"/>
        <v>44549</v>
      </c>
      <c r="H53" s="1" t="s">
        <v>8</v>
      </c>
      <c r="I53" s="3">
        <f t="shared" si="13"/>
        <v>44580</v>
      </c>
      <c r="J53" s="1" t="s">
        <v>8</v>
      </c>
      <c r="K53" s="3">
        <f t="shared" si="14"/>
        <v>44611</v>
      </c>
      <c r="L53" s="1" t="s">
        <v>8</v>
      </c>
      <c r="M53" s="3">
        <f t="shared" si="15"/>
        <v>44639</v>
      </c>
      <c r="N53" s="1" t="s">
        <v>8</v>
      </c>
      <c r="O53" s="3">
        <f t="shared" si="16"/>
        <v>44670</v>
      </c>
      <c r="P53" s="1" t="s">
        <v>8</v>
      </c>
      <c r="Q53" s="3">
        <f t="shared" si="17"/>
        <v>44700</v>
      </c>
      <c r="R53" s="1" t="s">
        <v>8</v>
      </c>
      <c r="S53" s="3">
        <f t="shared" si="18"/>
        <v>44731</v>
      </c>
      <c r="T53" s="1" t="s">
        <v>8</v>
      </c>
      <c r="U53" s="3">
        <f t="shared" si="19"/>
        <v>44761</v>
      </c>
      <c r="V53" s="1" t="s">
        <v>8</v>
      </c>
      <c r="W53" s="3">
        <f t="shared" si="20"/>
        <v>44792</v>
      </c>
      <c r="X53" s="1" t="s">
        <v>8</v>
      </c>
      <c r="Y53" s="3">
        <f t="shared" si="21"/>
        <v>44823</v>
      </c>
      <c r="Z53" s="1" t="s">
        <v>8</v>
      </c>
      <c r="AA53" s="3">
        <f t="shared" si="22"/>
        <v>44853</v>
      </c>
      <c r="AB53" s="1" t="s">
        <v>8</v>
      </c>
      <c r="AC53" s="3">
        <f t="shared" si="23"/>
        <v>44884</v>
      </c>
      <c r="AD53" s="14" t="s">
        <v>8</v>
      </c>
    </row>
    <row r="54" spans="1:30" ht="37.5">
      <c r="A54" s="27" t="s">
        <v>310</v>
      </c>
      <c r="B54" s="31" t="str">
        <f>IFERROR(VLOOKUP(テーブル2[[#This Row],[管理番号]],コンサル生一覧[[管理番号]:[氏名]],2,FALSE),"")</f>
        <v>辻　美智</v>
      </c>
      <c r="C54" s="25">
        <f>IFERROR(VLOOKUP(テーブル2[[#This Row],[管理番号]],コンサル生一覧[[管理番号]:[定額PayPal決済日]],7,FALSE),"")</f>
        <v>44761</v>
      </c>
      <c r="D54" s="26">
        <f>DAY(テーブル2[[#This Row],[支払日]])</f>
        <v>19</v>
      </c>
      <c r="E54" s="54" t="s">
        <v>313</v>
      </c>
      <c r="F54" s="26" t="s">
        <v>312</v>
      </c>
      <c r="G54" s="25">
        <f t="shared" si="12"/>
        <v>44792</v>
      </c>
      <c r="H54" s="36"/>
      <c r="I54" s="25">
        <f t="shared" si="13"/>
        <v>44823</v>
      </c>
      <c r="J54" s="36"/>
      <c r="K54" s="25">
        <f t="shared" si="14"/>
        <v>44853</v>
      </c>
      <c r="L54" s="36"/>
      <c r="M54" s="25">
        <f t="shared" si="15"/>
        <v>44884</v>
      </c>
      <c r="N54" s="36"/>
      <c r="O54" s="25">
        <f t="shared" si="16"/>
        <v>44914</v>
      </c>
      <c r="P54" s="36"/>
      <c r="Q54" s="25">
        <f t="shared" si="17"/>
        <v>44945</v>
      </c>
      <c r="R54" s="36"/>
      <c r="S54" s="25">
        <f t="shared" si="18"/>
        <v>44976</v>
      </c>
      <c r="T54" s="36"/>
      <c r="U54" s="25">
        <f t="shared" si="19"/>
        <v>45004</v>
      </c>
      <c r="V54" s="36"/>
      <c r="W54" s="25">
        <f t="shared" si="20"/>
        <v>45035</v>
      </c>
      <c r="X54" s="36"/>
      <c r="Y54" s="25">
        <f t="shared" si="21"/>
        <v>45065</v>
      </c>
      <c r="Z54" s="36"/>
      <c r="AA54" s="25">
        <f t="shared" si="22"/>
        <v>45096</v>
      </c>
      <c r="AB54" s="36"/>
      <c r="AC54" s="25">
        <f t="shared" si="23"/>
        <v>45126</v>
      </c>
      <c r="AD54" s="71"/>
    </row>
    <row r="55" spans="1:30" s="37" customFormat="1">
      <c r="A55" s="9" t="s">
        <v>236</v>
      </c>
      <c r="B55" s="2" t="str">
        <f>IFERROR(VLOOKUP(テーブル2[[#This Row],[管理番号]],コンサル生一覧[[管理番号]:[氏名]],2,FALSE),"")</f>
        <v>鈴木　光太郎</v>
      </c>
      <c r="C55" s="3">
        <f>IFERROR(VLOOKUP(テーブル2[[#This Row],[管理番号]],コンサル生一覧[[管理番号]:[定額PayPal決済日]],7,FALSE),"")</f>
        <v>44626</v>
      </c>
      <c r="D55" s="19">
        <v>20</v>
      </c>
      <c r="E55" s="73" t="s">
        <v>292</v>
      </c>
      <c r="F55" s="85" t="s">
        <v>392</v>
      </c>
      <c r="G55" s="3">
        <f t="shared" si="12"/>
        <v>44657</v>
      </c>
      <c r="H55" s="1" t="s">
        <v>8</v>
      </c>
      <c r="I55" s="3">
        <f t="shared" si="13"/>
        <v>44687</v>
      </c>
      <c r="J55" s="1" t="s">
        <v>8</v>
      </c>
      <c r="K55" s="3">
        <f t="shared" si="14"/>
        <v>44718</v>
      </c>
      <c r="L55" s="1" t="s">
        <v>8</v>
      </c>
      <c r="M55" s="3">
        <f t="shared" si="15"/>
        <v>44748</v>
      </c>
      <c r="N55" s="1" t="s">
        <v>8</v>
      </c>
      <c r="O55" s="3">
        <f t="shared" si="16"/>
        <v>44779</v>
      </c>
      <c r="P55" s="1" t="s">
        <v>8</v>
      </c>
      <c r="Q55" s="3">
        <f t="shared" si="17"/>
        <v>44810</v>
      </c>
      <c r="R55" s="1" t="s">
        <v>8</v>
      </c>
      <c r="S55" s="3">
        <f t="shared" si="18"/>
        <v>44840</v>
      </c>
      <c r="T55" s="1" t="s">
        <v>8</v>
      </c>
      <c r="U55" s="3">
        <f t="shared" si="19"/>
        <v>44871</v>
      </c>
      <c r="V55" s="1" t="s">
        <v>8</v>
      </c>
      <c r="W55" s="3">
        <f t="shared" si="20"/>
        <v>44901</v>
      </c>
      <c r="X55" s="1"/>
      <c r="Y55" s="3">
        <f t="shared" si="21"/>
        <v>44932</v>
      </c>
      <c r="Z55" s="1"/>
      <c r="AA55" s="3">
        <f t="shared" si="22"/>
        <v>44963</v>
      </c>
      <c r="AB55" s="1"/>
      <c r="AC55" s="3">
        <f t="shared" si="23"/>
        <v>44991</v>
      </c>
      <c r="AD55" s="1"/>
    </row>
    <row r="56" spans="1:30">
      <c r="A56" s="9" t="s">
        <v>91</v>
      </c>
      <c r="B56" s="2" t="str">
        <f>IFERROR(VLOOKUP(テーブル2[[#This Row],[管理番号]],コンサル生一覧[[管理番号]:[氏名]],2,FALSE),"")</f>
        <v>岡本貴雄</v>
      </c>
      <c r="C56" s="3">
        <v>44762</v>
      </c>
      <c r="D56" s="19">
        <f>DAY(テーブル2[[#This Row],[支払日]])</f>
        <v>20</v>
      </c>
      <c r="E56" s="19" t="s">
        <v>158</v>
      </c>
      <c r="F56" s="19" t="s">
        <v>93</v>
      </c>
      <c r="G56" s="3">
        <f t="shared" si="12"/>
        <v>44793</v>
      </c>
      <c r="H56" s="1" t="s">
        <v>8</v>
      </c>
      <c r="I56" s="3">
        <f t="shared" si="13"/>
        <v>44824</v>
      </c>
      <c r="J56" s="1" t="s">
        <v>8</v>
      </c>
      <c r="K56" s="3">
        <f t="shared" si="14"/>
        <v>44854</v>
      </c>
      <c r="L56" s="1" t="s">
        <v>8</v>
      </c>
      <c r="M56" s="3">
        <f t="shared" si="15"/>
        <v>44885</v>
      </c>
      <c r="N56" s="1" t="s">
        <v>8</v>
      </c>
      <c r="O56" s="3">
        <f t="shared" si="16"/>
        <v>44915</v>
      </c>
      <c r="P56" s="1"/>
      <c r="Q56" s="3">
        <f t="shared" si="17"/>
        <v>44946</v>
      </c>
      <c r="R56" s="1"/>
      <c r="S56" s="3">
        <f t="shared" si="18"/>
        <v>44977</v>
      </c>
      <c r="T56" s="1" t="s">
        <v>8</v>
      </c>
      <c r="U56" s="3">
        <f t="shared" si="19"/>
        <v>45005</v>
      </c>
      <c r="V56" s="1" t="s">
        <v>8</v>
      </c>
      <c r="W56" s="3">
        <f t="shared" si="20"/>
        <v>45036</v>
      </c>
      <c r="X56" s="1" t="s">
        <v>8</v>
      </c>
      <c r="Y56" s="3">
        <f t="shared" si="21"/>
        <v>45066</v>
      </c>
      <c r="Z56" s="1" t="s">
        <v>8</v>
      </c>
      <c r="AA56" s="3">
        <f t="shared" si="22"/>
        <v>45097</v>
      </c>
      <c r="AB56" s="1" t="s">
        <v>8</v>
      </c>
      <c r="AC56" s="3">
        <f t="shared" si="23"/>
        <v>45127</v>
      </c>
      <c r="AD56" s="14" t="s">
        <v>8</v>
      </c>
    </row>
    <row r="57" spans="1:30" ht="37.5">
      <c r="A57" s="27" t="s">
        <v>259</v>
      </c>
      <c r="B57" s="2" t="str">
        <f>IFERROR(VLOOKUP(テーブル2[[#This Row],[管理番号]],コンサル生一覧[[管理番号]:[氏名]],2,FALSE),"")</f>
        <v>志喜　淳一</v>
      </c>
      <c r="C57" s="3">
        <f>IFERROR(VLOOKUP(テーブル2[[#This Row],[管理番号]],コンサル生一覧[[管理番号]:[定額PayPal決済日]],7,FALSE),"")</f>
        <v>44671</v>
      </c>
      <c r="D57" s="19">
        <f>DAY(テーブル2[[#This Row],[支払日]])</f>
        <v>20</v>
      </c>
      <c r="E57" s="73" t="s">
        <v>380</v>
      </c>
      <c r="F57" s="53" t="s">
        <v>359</v>
      </c>
      <c r="G57" s="3">
        <f t="shared" si="12"/>
        <v>44701</v>
      </c>
      <c r="H57" s="1" t="s">
        <v>8</v>
      </c>
      <c r="I57" s="3">
        <f t="shared" si="13"/>
        <v>44732</v>
      </c>
      <c r="J57" s="1" t="s">
        <v>8</v>
      </c>
      <c r="K57" s="3">
        <f t="shared" si="14"/>
        <v>44762</v>
      </c>
      <c r="L57" s="1" t="s">
        <v>8</v>
      </c>
      <c r="M57" s="3">
        <f t="shared" si="15"/>
        <v>44793</v>
      </c>
      <c r="N57" s="1" t="s">
        <v>8</v>
      </c>
      <c r="O57" s="3">
        <f t="shared" si="16"/>
        <v>44824</v>
      </c>
      <c r="P57" s="1" t="s">
        <v>8</v>
      </c>
      <c r="Q57" s="3">
        <f t="shared" si="17"/>
        <v>44854</v>
      </c>
      <c r="R57" s="1" t="s">
        <v>8</v>
      </c>
      <c r="S57" s="3">
        <f t="shared" si="18"/>
        <v>44885</v>
      </c>
      <c r="T57" s="1" t="s">
        <v>8</v>
      </c>
      <c r="U57" s="3">
        <f t="shared" si="19"/>
        <v>44915</v>
      </c>
      <c r="V57" s="1" t="s">
        <v>8</v>
      </c>
      <c r="W57" s="3">
        <f t="shared" si="20"/>
        <v>44946</v>
      </c>
      <c r="X57" s="1"/>
      <c r="Y57" s="3">
        <f t="shared" si="21"/>
        <v>44977</v>
      </c>
      <c r="Z57" s="1"/>
      <c r="AA57" s="3">
        <f t="shared" si="22"/>
        <v>45005</v>
      </c>
      <c r="AB57" s="1"/>
      <c r="AC57" s="3">
        <f t="shared" si="23"/>
        <v>45036</v>
      </c>
      <c r="AD57" s="1"/>
    </row>
    <row r="58" spans="1:30">
      <c r="A58" s="9" t="s">
        <v>323</v>
      </c>
      <c r="B58" s="2" t="str">
        <f>IFERROR(VLOOKUP(テーブル2[[#This Row],[管理番号]],コンサル生一覧[[管理番号]:[氏名]],2,FALSE),"")</f>
        <v>生嶋　悟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158</v>
      </c>
      <c r="F58" s="45" t="s">
        <v>325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326</v>
      </c>
      <c r="B59" s="2" t="str">
        <f>IFERROR(VLOOKUP(テーブル2[[#This Row],[管理番号]],コンサル生一覧[[管理番号]:[氏名]],2,FALSE),"")</f>
        <v>田口　侑吾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158</v>
      </c>
      <c r="F59" s="45" t="s">
        <v>328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340</v>
      </c>
      <c r="B60" s="2" t="str">
        <f>IFERROR(VLOOKUP(テーブル2[[#This Row],[管理番号]],コンサル生一覧[[管理番号]:[氏名]],2,FALSE),"")</f>
        <v>辻坂　修太朗</v>
      </c>
      <c r="C60" s="3">
        <v>44854</v>
      </c>
      <c r="D60" s="19">
        <f>DAY(テーブル2[[#This Row],[支払日]])</f>
        <v>20</v>
      </c>
      <c r="E60" s="72" t="s">
        <v>41</v>
      </c>
      <c r="F60" s="85" t="s">
        <v>342</v>
      </c>
      <c r="G60" s="3">
        <f t="shared" si="12"/>
        <v>44885</v>
      </c>
      <c r="H60" s="1" t="s">
        <v>8</v>
      </c>
      <c r="I60" s="3">
        <f t="shared" si="13"/>
        <v>44915</v>
      </c>
      <c r="J60" s="1" t="s">
        <v>8</v>
      </c>
      <c r="K60" s="3">
        <f t="shared" si="14"/>
        <v>44946</v>
      </c>
      <c r="L60" s="1"/>
      <c r="M60" s="3">
        <f t="shared" si="15"/>
        <v>44977</v>
      </c>
      <c r="N60" s="1"/>
      <c r="O60" s="3">
        <f t="shared" si="16"/>
        <v>45005</v>
      </c>
      <c r="P60" s="1"/>
      <c r="Q60" s="3">
        <f t="shared" si="17"/>
        <v>45036</v>
      </c>
      <c r="R60" s="1"/>
      <c r="S60" s="3">
        <f t="shared" si="18"/>
        <v>45066</v>
      </c>
      <c r="T60" s="1"/>
      <c r="U60" s="3">
        <f t="shared" si="19"/>
        <v>45097</v>
      </c>
      <c r="V60" s="1"/>
      <c r="W60" s="3">
        <f t="shared" si="20"/>
        <v>45127</v>
      </c>
      <c r="X60" s="1"/>
      <c r="Y60" s="3">
        <f t="shared" si="21"/>
        <v>45158</v>
      </c>
      <c r="Z60" s="1"/>
      <c r="AA60" s="3">
        <f t="shared" si="22"/>
        <v>45189</v>
      </c>
      <c r="AB60" s="1"/>
      <c r="AC60" s="3">
        <f t="shared" si="23"/>
        <v>45219</v>
      </c>
      <c r="AD60" s="1"/>
    </row>
    <row r="61" spans="1:30">
      <c r="A61" s="27" t="s">
        <v>54</v>
      </c>
      <c r="B61" s="31" t="str">
        <f>IFERROR(VLOOKUP(テーブル2[[#This Row],[管理番号]],コンサル生一覧[[管理番号]:[氏名]],2,FALSE),"")</f>
        <v>玉田光輝</v>
      </c>
      <c r="C61" s="25">
        <f>IFERROR(VLOOKUP(テーブル2[[#This Row],[管理番号]],コンサル生一覧[[管理番号]:[定額PayPal決済日]],7,FALSE),"")</f>
        <v>44276</v>
      </c>
      <c r="D61" s="26">
        <f>DAY(テーブル2[[#This Row],[支払日]])</f>
        <v>21</v>
      </c>
      <c r="E61" s="72" t="s">
        <v>41</v>
      </c>
      <c r="F61" s="26" t="s">
        <v>55</v>
      </c>
      <c r="G61" s="25">
        <f t="shared" si="12"/>
        <v>44307</v>
      </c>
      <c r="H61" s="36" t="s">
        <v>8</v>
      </c>
      <c r="I61" s="25">
        <f t="shared" si="13"/>
        <v>44337</v>
      </c>
      <c r="J61" s="36" t="s">
        <v>8</v>
      </c>
      <c r="K61" s="25">
        <f t="shared" si="14"/>
        <v>44368</v>
      </c>
      <c r="L61" s="36" t="s">
        <v>8</v>
      </c>
      <c r="M61" s="25">
        <f t="shared" si="15"/>
        <v>44398</v>
      </c>
      <c r="N61" s="36" t="s">
        <v>8</v>
      </c>
      <c r="O61" s="25">
        <f t="shared" si="16"/>
        <v>44429</v>
      </c>
      <c r="P61" s="36" t="s">
        <v>8</v>
      </c>
      <c r="Q61" s="25">
        <f t="shared" si="17"/>
        <v>44460</v>
      </c>
      <c r="R61" s="36" t="s">
        <v>8</v>
      </c>
      <c r="S61" s="25">
        <f t="shared" si="18"/>
        <v>44490</v>
      </c>
      <c r="T61" s="36" t="s">
        <v>8</v>
      </c>
      <c r="U61" s="25">
        <f t="shared" si="19"/>
        <v>44521</v>
      </c>
      <c r="V61" s="36" t="s">
        <v>8</v>
      </c>
      <c r="W61" s="25">
        <f t="shared" si="20"/>
        <v>44551</v>
      </c>
      <c r="X61" s="36" t="s">
        <v>8</v>
      </c>
      <c r="Y61" s="25">
        <f t="shared" si="21"/>
        <v>44582</v>
      </c>
      <c r="Z61" s="36" t="s">
        <v>8</v>
      </c>
      <c r="AA61" s="25">
        <f t="shared" si="22"/>
        <v>44613</v>
      </c>
      <c r="AB61" s="36" t="s">
        <v>8</v>
      </c>
      <c r="AC61" s="25">
        <f t="shared" si="23"/>
        <v>44641</v>
      </c>
      <c r="AD61" s="71" t="s">
        <v>8</v>
      </c>
    </row>
    <row r="62" spans="1:30">
      <c r="A62" s="27" t="s">
        <v>206</v>
      </c>
      <c r="B62" s="31" t="str">
        <f>IFERROR(VLOOKUP(テーブル2[[#This Row],[管理番号]],コンサル生一覧[[管理番号]:[氏名]],2,FALSE),"")</f>
        <v>島田　宏樹</v>
      </c>
      <c r="C62" s="3">
        <v>44794</v>
      </c>
      <c r="D62" s="19">
        <f>DAY(テーブル2[[#This Row],[支払日]])</f>
        <v>21</v>
      </c>
      <c r="E62" s="19" t="s">
        <v>158</v>
      </c>
      <c r="F62" s="43" t="s">
        <v>377</v>
      </c>
      <c r="G62" s="3">
        <f t="shared" si="12"/>
        <v>44825</v>
      </c>
      <c r="H62" s="1"/>
      <c r="I62" s="3">
        <f t="shared" si="13"/>
        <v>44855</v>
      </c>
      <c r="J62" s="1"/>
      <c r="K62" s="3">
        <f t="shared" si="14"/>
        <v>44886</v>
      </c>
      <c r="L62" s="1" t="s">
        <v>8</v>
      </c>
      <c r="M62" s="3">
        <f t="shared" si="15"/>
        <v>44916</v>
      </c>
      <c r="N62" s="1" t="s">
        <v>8</v>
      </c>
      <c r="O62" s="3">
        <f t="shared" si="16"/>
        <v>44947</v>
      </c>
      <c r="P62" s="1" t="s">
        <v>8</v>
      </c>
      <c r="Q62" s="3">
        <f t="shared" si="17"/>
        <v>44978</v>
      </c>
      <c r="R62" s="1" t="s">
        <v>8</v>
      </c>
      <c r="S62" s="3">
        <f t="shared" si="18"/>
        <v>45006</v>
      </c>
      <c r="T62" s="1" t="s">
        <v>8</v>
      </c>
      <c r="U62" s="3">
        <f t="shared" si="19"/>
        <v>45037</v>
      </c>
      <c r="V62" s="1" t="s">
        <v>8</v>
      </c>
      <c r="W62" s="3">
        <f t="shared" si="20"/>
        <v>45067</v>
      </c>
      <c r="X62" s="1" t="s">
        <v>8</v>
      </c>
      <c r="Y62" s="3">
        <f t="shared" si="21"/>
        <v>45098</v>
      </c>
      <c r="Z62" s="1" t="s">
        <v>8</v>
      </c>
      <c r="AA62" s="3">
        <f t="shared" si="22"/>
        <v>45128</v>
      </c>
      <c r="AB62" s="1" t="s">
        <v>8</v>
      </c>
      <c r="AC62" s="3">
        <f t="shared" si="23"/>
        <v>45159</v>
      </c>
      <c r="AD62" s="14"/>
    </row>
    <row r="63" spans="1:30">
      <c r="A63" s="9" t="s">
        <v>220</v>
      </c>
      <c r="B63" s="2" t="str">
        <f>IFERROR(VLOOKUP(テーブル2[[#This Row],[管理番号]],コンサル生一覧[[管理番号]:[氏名]],2,FALSE),"")</f>
        <v xml:space="preserve">水落　昌輝 </v>
      </c>
      <c r="C63" s="3">
        <f>IFERROR(VLOOKUP(テーブル2[[#This Row],[管理番号]],コンサル生一覧[[管理番号]:[定額PayPal決済日]],7,FALSE),"")</f>
        <v>44585</v>
      </c>
      <c r="D63" s="19">
        <v>22</v>
      </c>
      <c r="E63" s="19" t="s">
        <v>158</v>
      </c>
      <c r="F63" s="19" t="s">
        <v>222</v>
      </c>
      <c r="G63" s="3">
        <f t="shared" si="12"/>
        <v>44616</v>
      </c>
      <c r="H63" s="1" t="s">
        <v>8</v>
      </c>
      <c r="I63" s="3">
        <f t="shared" si="13"/>
        <v>44644</v>
      </c>
      <c r="J63" s="1" t="s">
        <v>8</v>
      </c>
      <c r="K63" s="3">
        <f t="shared" si="14"/>
        <v>44675</v>
      </c>
      <c r="L63" s="1" t="s">
        <v>8</v>
      </c>
      <c r="M63" s="3">
        <f t="shared" si="15"/>
        <v>44705</v>
      </c>
      <c r="N63" s="1" t="s">
        <v>8</v>
      </c>
      <c r="O63" s="3">
        <f t="shared" si="16"/>
        <v>44736</v>
      </c>
      <c r="P63" s="1" t="s">
        <v>8</v>
      </c>
      <c r="Q63" s="3">
        <f t="shared" si="17"/>
        <v>44766</v>
      </c>
      <c r="R63" s="1" t="s">
        <v>8</v>
      </c>
      <c r="S63" s="3">
        <f t="shared" si="18"/>
        <v>44797</v>
      </c>
      <c r="T63" s="1" t="s">
        <v>8</v>
      </c>
      <c r="U63" s="3">
        <f t="shared" si="19"/>
        <v>44828</v>
      </c>
      <c r="V63" s="1" t="s">
        <v>8</v>
      </c>
      <c r="W63" s="3">
        <f t="shared" si="20"/>
        <v>44858</v>
      </c>
      <c r="X63" s="1" t="s">
        <v>8</v>
      </c>
      <c r="Y63" s="3">
        <f t="shared" si="21"/>
        <v>44889</v>
      </c>
      <c r="Z63" s="1" t="s">
        <v>8</v>
      </c>
      <c r="AA63" s="3">
        <f t="shared" si="22"/>
        <v>44919</v>
      </c>
      <c r="AB63" s="1"/>
      <c r="AC63" s="3">
        <f t="shared" si="23"/>
        <v>44950</v>
      </c>
      <c r="AD63" s="14"/>
    </row>
    <row r="64" spans="1:30">
      <c r="A64" s="9" t="s">
        <v>278</v>
      </c>
      <c r="B64" s="2" t="str">
        <f>IFERROR(VLOOKUP(テーブル2[[#This Row],[管理番号]],コンサル生一覧[[管理番号]:[氏名]],2,FALSE),"")</f>
        <v>宮澤　龍一</v>
      </c>
      <c r="C64" s="3">
        <f>IFERROR(VLOOKUP(テーブル2[[#This Row],[管理番号]],コンサル生一覧[[管理番号]:[定額PayPal決済日]],7,FALSE),"")</f>
        <v>44734</v>
      </c>
      <c r="D64" s="19">
        <f>DAY(テーブル2[[#This Row],[支払日]])</f>
        <v>22</v>
      </c>
      <c r="E64" s="19" t="s">
        <v>158</v>
      </c>
      <c r="F64" s="45" t="s">
        <v>280</v>
      </c>
      <c r="G64" s="3">
        <f t="shared" si="12"/>
        <v>44764</v>
      </c>
      <c r="H64" s="1" t="s">
        <v>8</v>
      </c>
      <c r="I64" s="3">
        <f t="shared" si="13"/>
        <v>44795</v>
      </c>
      <c r="J64" s="1" t="s">
        <v>8</v>
      </c>
      <c r="K64" s="3">
        <f t="shared" si="14"/>
        <v>44826</v>
      </c>
      <c r="L64" s="1" t="s">
        <v>8</v>
      </c>
      <c r="M64" s="3">
        <f t="shared" si="15"/>
        <v>44856</v>
      </c>
      <c r="N64" s="1" t="s">
        <v>8</v>
      </c>
      <c r="O64" s="3">
        <f t="shared" si="16"/>
        <v>44887</v>
      </c>
      <c r="P64" s="1" t="s">
        <v>8</v>
      </c>
      <c r="Q64" s="3">
        <f t="shared" si="17"/>
        <v>44917</v>
      </c>
      <c r="R64" s="1"/>
      <c r="S64" s="3">
        <f t="shared" si="18"/>
        <v>44948</v>
      </c>
      <c r="T64" s="1"/>
      <c r="U64" s="3">
        <f t="shared" si="19"/>
        <v>44979</v>
      </c>
      <c r="V64" s="1"/>
      <c r="W64" s="3">
        <f t="shared" si="20"/>
        <v>45007</v>
      </c>
      <c r="X64" s="1"/>
      <c r="Y64" s="3">
        <f t="shared" si="21"/>
        <v>45038</v>
      </c>
      <c r="Z64" s="1"/>
      <c r="AA64" s="3">
        <f t="shared" si="22"/>
        <v>45068</v>
      </c>
      <c r="AB64" s="1"/>
      <c r="AC64" s="3">
        <f t="shared" si="23"/>
        <v>45099</v>
      </c>
      <c r="AD64" s="14"/>
    </row>
    <row r="65" spans="1:30">
      <c r="A65" s="9" t="s">
        <v>275</v>
      </c>
      <c r="B65" s="2" t="str">
        <f>IFERROR(VLOOKUP(テーブル2[[#This Row],[管理番号]],コンサル生一覧[[管理番号]:[氏名]],2,FALSE),"")</f>
        <v>有我　塁</v>
      </c>
      <c r="C65" s="3">
        <f>IFERROR(VLOOKUP(テーブル2[[#This Row],[管理番号]],コンサル生一覧[[管理番号]:[定額PayPal決済日]],7,FALSE),"")</f>
        <v>44727</v>
      </c>
      <c r="D65" s="19">
        <v>23</v>
      </c>
      <c r="E65" s="19" t="s">
        <v>286</v>
      </c>
      <c r="F65" s="45" t="s">
        <v>277</v>
      </c>
      <c r="G65" s="3">
        <f t="shared" si="12"/>
        <v>44757</v>
      </c>
      <c r="H65" s="1" t="s">
        <v>8</v>
      </c>
      <c r="I65" s="3">
        <f t="shared" si="13"/>
        <v>44788</v>
      </c>
      <c r="J65" s="1" t="s">
        <v>8</v>
      </c>
      <c r="K65" s="3">
        <f t="shared" si="14"/>
        <v>44819</v>
      </c>
      <c r="L65" s="1" t="s">
        <v>8</v>
      </c>
      <c r="M65" s="3">
        <f t="shared" si="15"/>
        <v>44849</v>
      </c>
      <c r="N65" s="1"/>
      <c r="O65" s="3">
        <f t="shared" si="16"/>
        <v>44880</v>
      </c>
      <c r="P65" s="1"/>
      <c r="Q65" s="3">
        <f t="shared" si="17"/>
        <v>44910</v>
      </c>
      <c r="R65" s="1"/>
      <c r="S65" s="3">
        <f t="shared" si="18"/>
        <v>44941</v>
      </c>
      <c r="T65" s="1"/>
      <c r="U65" s="3">
        <f t="shared" si="19"/>
        <v>44972</v>
      </c>
      <c r="V65" s="1"/>
      <c r="W65" s="3">
        <f t="shared" si="20"/>
        <v>45000</v>
      </c>
      <c r="X65" s="1"/>
      <c r="Y65" s="3">
        <f t="shared" si="21"/>
        <v>45031</v>
      </c>
      <c r="Z65" s="1"/>
      <c r="AA65" s="3">
        <f t="shared" si="22"/>
        <v>45061</v>
      </c>
      <c r="AB65" s="1"/>
      <c r="AC65" s="3">
        <f t="shared" si="23"/>
        <v>45092</v>
      </c>
      <c r="AD65" s="14"/>
    </row>
    <row r="66" spans="1:30">
      <c r="A66" s="9" t="s">
        <v>135</v>
      </c>
      <c r="B66" s="2" t="str">
        <f>IFERROR(VLOOKUP(テーブル2[[#This Row],[管理番号]],コンサル生一覧[[管理番号]:[氏名]],2,FALSE),"")</f>
        <v>惠藤　航平</v>
      </c>
      <c r="C66" s="3">
        <v>44796</v>
      </c>
      <c r="D66" s="19">
        <f>DAY(テーブル2[[#This Row],[支払日]])</f>
        <v>23</v>
      </c>
      <c r="E66" s="19"/>
      <c r="F66" s="19" t="s">
        <v>137</v>
      </c>
      <c r="G66" s="3">
        <f t="shared" ref="G66:G97" si="24">IF($C66="","",DATE(YEAR($C66),MONTH($C66)+1,DAY($C66)))</f>
        <v>44827</v>
      </c>
      <c r="H66" s="1" t="s">
        <v>8</v>
      </c>
      <c r="I66" s="3">
        <f t="shared" ref="I66:I97" si="25">IF($C66="","",DATE(YEAR($C66),MONTH($C66)+2,DAY($C66)))</f>
        <v>44857</v>
      </c>
      <c r="J66" s="1" t="s">
        <v>8</v>
      </c>
      <c r="K66" s="3">
        <f t="shared" ref="K66:K97" si="26">IF($C66="","",DATE(YEAR($C66),MONTH($C66)+3,DAY($C66)))</f>
        <v>44888</v>
      </c>
      <c r="L66" s="1" t="s">
        <v>8</v>
      </c>
      <c r="M66" s="3">
        <f t="shared" ref="M66:M97" si="27">IF($C66="","",DATE(YEAR($C66),MONTH($C66)+4,DAY($C66)))</f>
        <v>44918</v>
      </c>
      <c r="N66" s="1" t="s">
        <v>8</v>
      </c>
      <c r="O66" s="3">
        <f t="shared" ref="O66:O97" si="28">IF($C66="","",DATE(YEAR($C66),MONTH($C66)+5,DAY($C66)))</f>
        <v>44949</v>
      </c>
      <c r="P66" s="1" t="s">
        <v>8</v>
      </c>
      <c r="Q66" s="3">
        <f t="shared" ref="Q66:Q97" si="29">IF($C66="","",DATE(YEAR($C66),MONTH($C66)+6,DAY($C66)))</f>
        <v>44980</v>
      </c>
      <c r="R66" s="1" t="s">
        <v>8</v>
      </c>
      <c r="S66" s="3">
        <f t="shared" ref="S66:S97" si="30">IF($C66="","",DATE(YEAR($C66),MONTH($C66)+7,DAY($C66)))</f>
        <v>45008</v>
      </c>
      <c r="T66" s="1" t="s">
        <v>8</v>
      </c>
      <c r="U66" s="3">
        <f t="shared" ref="U66:U97" si="31">IF($C66="","",DATE(YEAR($C66),MONTH($C66)+8,DAY($C66)))</f>
        <v>45039</v>
      </c>
      <c r="V66" s="1" t="s">
        <v>8</v>
      </c>
      <c r="W66" s="3">
        <f t="shared" ref="W66:W97" si="32">IF($C66="","",DATE(YEAR($C66),MONTH($C66)+9,DAY($C66)))</f>
        <v>45069</v>
      </c>
      <c r="X66" s="1" t="s">
        <v>8</v>
      </c>
      <c r="Y66" s="3">
        <f t="shared" ref="Y66:Y97" si="33">IF($C66="","",DATE(YEAR($C66),MONTH($C66)+10,DAY($C66)))</f>
        <v>45100</v>
      </c>
      <c r="Z66" s="1" t="s">
        <v>8</v>
      </c>
      <c r="AA66" s="3">
        <f t="shared" ref="AA66:AA97" si="34">IF($C66="","",DATE(YEAR($C66),MONTH($C66)+11,DAY($C66)))</f>
        <v>45130</v>
      </c>
      <c r="AB66" s="1" t="s">
        <v>8</v>
      </c>
      <c r="AC66" s="3">
        <f t="shared" si="23"/>
        <v>45161</v>
      </c>
      <c r="AD66" s="1" t="s">
        <v>8</v>
      </c>
    </row>
    <row r="67" spans="1:30">
      <c r="A67" s="9" t="s">
        <v>232</v>
      </c>
      <c r="B67" s="2" t="str">
        <f>IFERROR(VLOOKUP(テーブル2[[#This Row],[管理番号]],コンサル生一覧[[管理番号]:[氏名]],2,FALSE),"")</f>
        <v>太神　祐太朗</v>
      </c>
      <c r="C67" s="3">
        <f>IFERROR(VLOOKUP(テーブル2[[#This Row],[管理番号]],コンサル生一覧[[管理番号]:[定額PayPal決済日]],7,FALSE),"")</f>
        <v>44615</v>
      </c>
      <c r="D67" s="19">
        <f>DAY(テーブル2[[#This Row],[支払日]])</f>
        <v>23</v>
      </c>
      <c r="E67" s="19"/>
      <c r="F67" s="45" t="s">
        <v>234</v>
      </c>
      <c r="G67" s="3">
        <f t="shared" si="24"/>
        <v>44643</v>
      </c>
      <c r="H67" s="1"/>
      <c r="I67" s="3">
        <f t="shared" si="25"/>
        <v>44674</v>
      </c>
      <c r="J67" s="1"/>
      <c r="K67" s="3">
        <f t="shared" si="26"/>
        <v>44704</v>
      </c>
      <c r="L67" s="1"/>
      <c r="M67" s="3">
        <f t="shared" si="27"/>
        <v>44735</v>
      </c>
      <c r="N67" s="1"/>
      <c r="O67" s="3">
        <f t="shared" si="28"/>
        <v>44765</v>
      </c>
      <c r="P67" s="1"/>
      <c r="Q67" s="3">
        <f t="shared" si="29"/>
        <v>44796</v>
      </c>
      <c r="R67" s="1"/>
      <c r="S67" s="3">
        <f t="shared" si="30"/>
        <v>44827</v>
      </c>
      <c r="T67" s="1"/>
      <c r="U67" s="3">
        <f t="shared" si="31"/>
        <v>44857</v>
      </c>
      <c r="V67" s="1"/>
      <c r="W67" s="3">
        <f t="shared" si="32"/>
        <v>44888</v>
      </c>
      <c r="X67" s="1"/>
      <c r="Y67" s="3">
        <f t="shared" si="33"/>
        <v>44918</v>
      </c>
      <c r="Z67" s="1"/>
      <c r="AA67" s="3">
        <f t="shared" si="34"/>
        <v>44949</v>
      </c>
      <c r="AB67" s="1"/>
      <c r="AC67" s="3">
        <f t="shared" si="23"/>
        <v>44980</v>
      </c>
      <c r="AD67" s="14"/>
    </row>
    <row r="68" spans="1:30" ht="37.5">
      <c r="A68" s="9" t="s">
        <v>284</v>
      </c>
      <c r="B68" s="2" t="str">
        <f>IFERROR(VLOOKUP(テーブル2[[#This Row],[管理番号]],コンサル生一覧[[管理番号]:[氏名]],2,FALSE),"")</f>
        <v>川田　慎也</v>
      </c>
      <c r="C68" s="3">
        <f>IFERROR(VLOOKUP(テーブル2[[#This Row],[管理番号]],コンサル生一覧[[管理番号]:[定額PayPal決済日]],7,FALSE),"")</f>
        <v>44735</v>
      </c>
      <c r="D68" s="19">
        <f>DAY(テーブル2[[#This Row],[支払日]])</f>
        <v>23</v>
      </c>
      <c r="E68" s="73" t="s">
        <v>339</v>
      </c>
      <c r="F68" s="53" t="s">
        <v>287</v>
      </c>
      <c r="G68" s="3">
        <f t="shared" si="24"/>
        <v>44765</v>
      </c>
      <c r="H68" s="1" t="s">
        <v>8</v>
      </c>
      <c r="I68" s="3">
        <f t="shared" si="25"/>
        <v>44796</v>
      </c>
      <c r="J68" s="1" t="s">
        <v>8</v>
      </c>
      <c r="K68" s="3">
        <f t="shared" si="26"/>
        <v>44827</v>
      </c>
      <c r="L68" s="1" t="s">
        <v>8</v>
      </c>
      <c r="M68" s="3">
        <f t="shared" si="27"/>
        <v>44857</v>
      </c>
      <c r="N68" s="1" t="s">
        <v>8</v>
      </c>
      <c r="O68" s="3">
        <f t="shared" si="28"/>
        <v>44888</v>
      </c>
      <c r="P68" s="1" t="s">
        <v>8</v>
      </c>
      <c r="Q68" s="3">
        <f t="shared" si="29"/>
        <v>44918</v>
      </c>
      <c r="R68" s="1"/>
      <c r="S68" s="3">
        <f t="shared" si="30"/>
        <v>44949</v>
      </c>
      <c r="T68" s="1"/>
      <c r="U68" s="3">
        <f t="shared" si="31"/>
        <v>44980</v>
      </c>
      <c r="V68" s="1"/>
      <c r="W68" s="3">
        <f t="shared" si="32"/>
        <v>45008</v>
      </c>
      <c r="X68" s="1"/>
      <c r="Y68" s="3">
        <f t="shared" si="33"/>
        <v>45039</v>
      </c>
      <c r="Z68" s="1"/>
      <c r="AA68" s="3">
        <f t="shared" si="34"/>
        <v>45069</v>
      </c>
      <c r="AB68" s="1"/>
      <c r="AC68" s="3">
        <f t="shared" si="23"/>
        <v>45100</v>
      </c>
      <c r="AD68" s="14"/>
    </row>
    <row r="69" spans="1:30">
      <c r="A69" s="9" t="s">
        <v>94</v>
      </c>
      <c r="B69" s="2" t="str">
        <f>IFERROR(VLOOKUP(テーブル2[[#This Row],[管理番号]],コンサル生一覧[[管理番号]:[氏名]],2,FALSE),"")</f>
        <v>安原宏是</v>
      </c>
      <c r="C69" s="3">
        <v>44766</v>
      </c>
      <c r="D69" s="19">
        <f>DAY(テーブル2[[#This Row],[支払日]])</f>
        <v>24</v>
      </c>
      <c r="E69" s="72" t="s">
        <v>41</v>
      </c>
      <c r="F69" s="43" t="s">
        <v>96</v>
      </c>
      <c r="G69" s="3">
        <f t="shared" si="24"/>
        <v>44797</v>
      </c>
      <c r="H69" s="1" t="s">
        <v>8</v>
      </c>
      <c r="I69" s="3">
        <f t="shared" si="25"/>
        <v>44828</v>
      </c>
      <c r="J69" s="1" t="s">
        <v>8</v>
      </c>
      <c r="K69" s="3">
        <f t="shared" si="26"/>
        <v>44858</v>
      </c>
      <c r="L69" s="1" t="s">
        <v>8</v>
      </c>
      <c r="M69" s="3">
        <f t="shared" si="27"/>
        <v>44889</v>
      </c>
      <c r="N69" s="1" t="s">
        <v>8</v>
      </c>
      <c r="O69" s="3">
        <f t="shared" si="28"/>
        <v>44919</v>
      </c>
      <c r="P69" s="1" t="s">
        <v>8</v>
      </c>
      <c r="Q69" s="3">
        <f t="shared" si="29"/>
        <v>44950</v>
      </c>
      <c r="R69" s="1" t="s">
        <v>8</v>
      </c>
      <c r="S69" s="3">
        <f t="shared" si="30"/>
        <v>44981</v>
      </c>
      <c r="T69" s="1" t="s">
        <v>8</v>
      </c>
      <c r="U69" s="3">
        <f t="shared" si="31"/>
        <v>45009</v>
      </c>
      <c r="V69" s="1" t="s">
        <v>8</v>
      </c>
      <c r="W69" s="3">
        <f t="shared" si="32"/>
        <v>45040</v>
      </c>
      <c r="X69" s="1" t="s">
        <v>8</v>
      </c>
      <c r="Y69" s="3">
        <f t="shared" si="33"/>
        <v>45070</v>
      </c>
      <c r="Z69" s="1" t="s">
        <v>8</v>
      </c>
      <c r="AA69" s="3">
        <f t="shared" si="34"/>
        <v>45101</v>
      </c>
      <c r="AB69" s="1" t="s">
        <v>8</v>
      </c>
      <c r="AC69" s="3">
        <f t="shared" si="23"/>
        <v>45131</v>
      </c>
      <c r="AD69" s="1" t="s">
        <v>8</v>
      </c>
    </row>
    <row r="70" spans="1:30">
      <c r="A70" s="27" t="s">
        <v>289</v>
      </c>
      <c r="B70" s="31" t="str">
        <f>IFERROR(VLOOKUP(テーブル2[[#This Row],[管理番号]],コンサル生一覧[[管理番号]:[氏名]],2,FALSE),"")</f>
        <v>小椋　孝太</v>
      </c>
      <c r="C70" s="25">
        <f>IFERROR(VLOOKUP(テーブル2[[#This Row],[管理番号]],コンサル生一覧[[管理番号]:[定額PayPal決済日]],7,FALSE),"")</f>
        <v>44736</v>
      </c>
      <c r="D70" s="26">
        <f>DAY(テーブル2[[#This Row],[支払日]])</f>
        <v>24</v>
      </c>
      <c r="E70" s="54" t="s">
        <v>290</v>
      </c>
      <c r="F70" s="55" t="s">
        <v>291</v>
      </c>
      <c r="G70" s="25">
        <f t="shared" si="24"/>
        <v>44766</v>
      </c>
      <c r="H70" s="36"/>
      <c r="I70" s="25">
        <f t="shared" si="25"/>
        <v>44797</v>
      </c>
      <c r="J70" s="36"/>
      <c r="K70" s="25">
        <f t="shared" si="26"/>
        <v>44828</v>
      </c>
      <c r="L70" s="36"/>
      <c r="M70" s="25">
        <f t="shared" si="27"/>
        <v>44858</v>
      </c>
      <c r="N70" s="36"/>
      <c r="O70" s="25">
        <f t="shared" si="28"/>
        <v>44889</v>
      </c>
      <c r="P70" s="36"/>
      <c r="Q70" s="25">
        <f t="shared" si="29"/>
        <v>44919</v>
      </c>
      <c r="R70" s="36"/>
      <c r="S70" s="25">
        <f t="shared" si="30"/>
        <v>44950</v>
      </c>
      <c r="T70" s="36"/>
      <c r="U70" s="25">
        <f t="shared" si="31"/>
        <v>44981</v>
      </c>
      <c r="V70" s="36"/>
      <c r="W70" s="25">
        <f t="shared" si="32"/>
        <v>45009</v>
      </c>
      <c r="X70" s="36"/>
      <c r="Y70" s="25">
        <f t="shared" si="33"/>
        <v>45040</v>
      </c>
      <c r="Z70" s="36"/>
      <c r="AA70" s="25">
        <f t="shared" si="34"/>
        <v>45070</v>
      </c>
      <c r="AB70" s="36"/>
      <c r="AC70" s="25">
        <f t="shared" si="23"/>
        <v>45101</v>
      </c>
      <c r="AD70" s="36"/>
    </row>
    <row r="71" spans="1:30" ht="37.5">
      <c r="A71" s="9" t="s">
        <v>330</v>
      </c>
      <c r="B71" s="2" t="str">
        <f>IFERROR(VLOOKUP(テーブル2[[#This Row],[管理番号]],コンサル生一覧[[管理番号]:[氏名]],2,FALSE),"")</f>
        <v>野崎　由梨華</v>
      </c>
      <c r="C71" s="3">
        <f>IFERROR(VLOOKUP(テーブル2[[#This Row],[管理番号]],コンサル生一覧[[管理番号]:[定額PayPal決済日]],7,FALSE),"")</f>
        <v>44797</v>
      </c>
      <c r="D71" s="19">
        <f>DAY(テーブル2[[#This Row],[支払日]])</f>
        <v>24</v>
      </c>
      <c r="E71" s="73" t="s">
        <v>361</v>
      </c>
      <c r="F71" s="45" t="s">
        <v>331</v>
      </c>
      <c r="G71" s="3">
        <f t="shared" si="24"/>
        <v>44828</v>
      </c>
      <c r="H71" s="1" t="s">
        <v>8</v>
      </c>
      <c r="I71" s="3">
        <f t="shared" si="25"/>
        <v>44858</v>
      </c>
      <c r="J71" s="1" t="s">
        <v>8</v>
      </c>
      <c r="K71" s="3">
        <f t="shared" si="26"/>
        <v>44889</v>
      </c>
      <c r="L71" s="1" t="s">
        <v>8</v>
      </c>
      <c r="M71" s="3">
        <f t="shared" si="27"/>
        <v>44919</v>
      </c>
      <c r="N71" s="1"/>
      <c r="O71" s="3">
        <f t="shared" si="28"/>
        <v>44950</v>
      </c>
      <c r="P71" s="1"/>
      <c r="Q71" s="3">
        <f t="shared" si="29"/>
        <v>44981</v>
      </c>
      <c r="R71" s="1"/>
      <c r="S71" s="3">
        <f t="shared" si="30"/>
        <v>45009</v>
      </c>
      <c r="T71" s="1"/>
      <c r="U71" s="3">
        <f t="shared" si="31"/>
        <v>45040</v>
      </c>
      <c r="V71" s="1"/>
      <c r="W71" s="3">
        <f t="shared" si="32"/>
        <v>45070</v>
      </c>
      <c r="X71" s="1"/>
      <c r="Y71" s="3">
        <f t="shared" si="33"/>
        <v>45101</v>
      </c>
      <c r="Z71" s="1"/>
      <c r="AA71" s="3">
        <f t="shared" si="34"/>
        <v>45131</v>
      </c>
      <c r="AB71" s="1"/>
      <c r="AC71" s="3">
        <f t="shared" si="23"/>
        <v>45162</v>
      </c>
      <c r="AD71" s="1"/>
    </row>
    <row r="72" spans="1:30" s="37" customFormat="1">
      <c r="A72" s="9" t="s">
        <v>344</v>
      </c>
      <c r="B72" s="2" t="str">
        <f>IFERROR(VLOOKUP(テーブル2[[#This Row],[管理番号]],コンサル生一覧[[管理番号]:[氏名]],2,FALSE),"")</f>
        <v>成瀬　義一</v>
      </c>
      <c r="C72" s="3">
        <f>IFERROR(VLOOKUP(テーブル2[[#This Row],[管理番号]],コンサル生一覧[[管理番号]:[定額PayPal決済日]],7,FALSE),"")</f>
        <v>44828</v>
      </c>
      <c r="D72" s="19">
        <f>DAY(テーブル2[[#This Row],[支払日]])</f>
        <v>24</v>
      </c>
      <c r="E72" s="19" t="s">
        <v>158</v>
      </c>
      <c r="F72" s="45" t="s">
        <v>346</v>
      </c>
      <c r="G72" s="3">
        <f t="shared" si="24"/>
        <v>44858</v>
      </c>
      <c r="H72" s="1" t="s">
        <v>8</v>
      </c>
      <c r="I72" s="3">
        <f t="shared" si="25"/>
        <v>44889</v>
      </c>
      <c r="J72" s="1" t="s">
        <v>8</v>
      </c>
      <c r="K72" s="3">
        <f t="shared" si="26"/>
        <v>44919</v>
      </c>
      <c r="L72" s="1"/>
      <c r="M72" s="3">
        <f t="shared" si="27"/>
        <v>44950</v>
      </c>
      <c r="N72" s="1"/>
      <c r="O72" s="3">
        <f t="shared" si="28"/>
        <v>44981</v>
      </c>
      <c r="P72" s="1"/>
      <c r="Q72" s="3">
        <f t="shared" si="29"/>
        <v>45009</v>
      </c>
      <c r="R72" s="1"/>
      <c r="S72" s="3">
        <f t="shared" si="30"/>
        <v>45040</v>
      </c>
      <c r="T72" s="1"/>
      <c r="U72" s="3">
        <f t="shared" si="31"/>
        <v>45070</v>
      </c>
      <c r="V72" s="1"/>
      <c r="W72" s="3">
        <f t="shared" si="32"/>
        <v>45101</v>
      </c>
      <c r="X72" s="1"/>
      <c r="Y72" s="3">
        <f t="shared" si="33"/>
        <v>45131</v>
      </c>
      <c r="Z72" s="1"/>
      <c r="AA72" s="3">
        <f t="shared" si="34"/>
        <v>45162</v>
      </c>
      <c r="AB72" s="1"/>
      <c r="AC72" s="3">
        <f t="shared" si="23"/>
        <v>45193</v>
      </c>
      <c r="AD72" s="1"/>
    </row>
    <row r="73" spans="1:30" ht="37.5">
      <c r="A73" s="27" t="s">
        <v>97</v>
      </c>
      <c r="B73" s="33" t="str">
        <f>IFERROR(VLOOKUP(テーブル2[[#This Row],[管理番号]],コンサル生一覧[[管理番号]:[氏名]],2,FALSE),"")</f>
        <v>今村将裕</v>
      </c>
      <c r="C73" s="3">
        <v>44798</v>
      </c>
      <c r="D73" s="19">
        <f>DAY(テーブル2[[#This Row],[支払日]])</f>
        <v>25</v>
      </c>
      <c r="E73" s="19" t="s">
        <v>158</v>
      </c>
      <c r="F73" s="42" t="s">
        <v>347</v>
      </c>
      <c r="G73" s="3">
        <f t="shared" si="24"/>
        <v>44829</v>
      </c>
      <c r="H73" s="1" t="s">
        <v>8</v>
      </c>
      <c r="I73" s="3">
        <f t="shared" si="25"/>
        <v>44859</v>
      </c>
      <c r="J73" s="1" t="s">
        <v>8</v>
      </c>
      <c r="K73" s="3">
        <f t="shared" si="26"/>
        <v>44890</v>
      </c>
      <c r="L73" s="1" t="s">
        <v>8</v>
      </c>
      <c r="M73" s="3">
        <f t="shared" si="27"/>
        <v>44920</v>
      </c>
      <c r="N73" s="1" t="s">
        <v>8</v>
      </c>
      <c r="O73" s="3">
        <f t="shared" si="28"/>
        <v>44951</v>
      </c>
      <c r="P73" s="1" t="s">
        <v>8</v>
      </c>
      <c r="Q73" s="3">
        <f t="shared" si="29"/>
        <v>44982</v>
      </c>
      <c r="R73" s="1" t="s">
        <v>8</v>
      </c>
      <c r="S73" s="3">
        <f t="shared" si="30"/>
        <v>45010</v>
      </c>
      <c r="T73" s="1" t="s">
        <v>8</v>
      </c>
      <c r="U73" s="3">
        <f t="shared" si="31"/>
        <v>45041</v>
      </c>
      <c r="V73" s="1" t="s">
        <v>8</v>
      </c>
      <c r="W73" s="3">
        <f t="shared" si="32"/>
        <v>45071</v>
      </c>
      <c r="X73" s="1" t="s">
        <v>8</v>
      </c>
      <c r="Y73" s="3">
        <f t="shared" si="33"/>
        <v>45102</v>
      </c>
      <c r="Z73" s="1" t="s">
        <v>8</v>
      </c>
      <c r="AA73" s="3">
        <f t="shared" si="34"/>
        <v>45132</v>
      </c>
      <c r="AB73" s="1" t="s">
        <v>8</v>
      </c>
      <c r="AC73" s="3">
        <f t="shared" ref="AC73:AC97" si="35">IF($C73="","",DATE(YEAR($C73),MONTH($C73)+12,DAY($C73)))</f>
        <v>45163</v>
      </c>
      <c r="AD73" s="1" t="s">
        <v>8</v>
      </c>
    </row>
    <row r="74" spans="1:30">
      <c r="A74" s="9" t="s">
        <v>139</v>
      </c>
      <c r="B74" s="2" t="str">
        <f>IFERROR(VLOOKUP(テーブル2[[#This Row],[管理番号]],コンサル生一覧[[管理番号]:[氏名]],2,FALSE),"")</f>
        <v xml:space="preserve"> 阿部　つかさ</v>
      </c>
      <c r="C74" s="52">
        <f>IFERROR(VLOOKUP(テーブル2[[#This Row],[管理番号]],コンサル生一覧[[管理番号]:[定額PayPal決済日]],7,FALSE),"")</f>
        <v>44433</v>
      </c>
      <c r="D74" s="30">
        <f>DAY(テーブル2[[#This Row],[支払日]])</f>
        <v>25</v>
      </c>
      <c r="E74" s="73" t="s">
        <v>41</v>
      </c>
      <c r="F74" s="30" t="s">
        <v>141</v>
      </c>
      <c r="G74" s="3">
        <f t="shared" si="24"/>
        <v>44464</v>
      </c>
      <c r="H74" s="1" t="s">
        <v>8</v>
      </c>
      <c r="I74" s="3">
        <f t="shared" si="25"/>
        <v>44494</v>
      </c>
      <c r="J74" s="1" t="s">
        <v>8</v>
      </c>
      <c r="K74" s="3">
        <f t="shared" si="26"/>
        <v>44525</v>
      </c>
      <c r="L74" s="1" t="s">
        <v>8</v>
      </c>
      <c r="M74" s="3">
        <f t="shared" si="27"/>
        <v>44555</v>
      </c>
      <c r="N74" s="1" t="s">
        <v>8</v>
      </c>
      <c r="O74" s="3">
        <f t="shared" si="28"/>
        <v>44586</v>
      </c>
      <c r="P74" s="1" t="s">
        <v>8</v>
      </c>
      <c r="Q74" s="3">
        <f t="shared" si="29"/>
        <v>44617</v>
      </c>
      <c r="R74" s="1" t="s">
        <v>8</v>
      </c>
      <c r="S74" s="3">
        <f t="shared" si="30"/>
        <v>44645</v>
      </c>
      <c r="T74" s="1" t="s">
        <v>8</v>
      </c>
      <c r="U74" s="3">
        <f t="shared" si="31"/>
        <v>44676</v>
      </c>
      <c r="V74" s="1" t="s">
        <v>8</v>
      </c>
      <c r="W74" s="3">
        <f t="shared" si="32"/>
        <v>44706</v>
      </c>
      <c r="X74" s="1"/>
      <c r="Y74" s="3">
        <f t="shared" si="33"/>
        <v>44737</v>
      </c>
      <c r="Z74" s="1"/>
      <c r="AA74" s="3">
        <f t="shared" si="34"/>
        <v>44767</v>
      </c>
      <c r="AB74" s="1"/>
      <c r="AC74" s="3">
        <f t="shared" si="35"/>
        <v>44798</v>
      </c>
      <c r="AD74" s="1"/>
    </row>
    <row r="75" spans="1:30">
      <c r="A75" s="9" t="s">
        <v>214</v>
      </c>
      <c r="B75" s="2" t="str">
        <f>IFERROR(VLOOKUP(テーブル2[[#This Row],[管理番号]],コンサル生一覧[[管理番号]:[氏名]],2,FALSE),"")</f>
        <v>日下勝</v>
      </c>
      <c r="C75" s="3">
        <f>IFERROR(VLOOKUP(テーブル2[[#This Row],[管理番号]],コンサル生一覧[[管理番号]:[定額PayPal決済日]],7,FALSE),"")</f>
        <v>44584</v>
      </c>
      <c r="D75" s="19">
        <v>25</v>
      </c>
      <c r="E75" s="19" t="s">
        <v>158</v>
      </c>
      <c r="F75" s="19" t="s">
        <v>216</v>
      </c>
      <c r="G75" s="3">
        <f t="shared" si="24"/>
        <v>44615</v>
      </c>
      <c r="H75" s="1" t="s">
        <v>8</v>
      </c>
      <c r="I75" s="3">
        <f t="shared" si="25"/>
        <v>44643</v>
      </c>
      <c r="J75" s="1" t="s">
        <v>8</v>
      </c>
      <c r="K75" s="3">
        <f t="shared" si="26"/>
        <v>44674</v>
      </c>
      <c r="L75" s="1" t="s">
        <v>8</v>
      </c>
      <c r="M75" s="3">
        <f t="shared" si="27"/>
        <v>44704</v>
      </c>
      <c r="N75" s="1" t="s">
        <v>8</v>
      </c>
      <c r="O75" s="3">
        <f t="shared" si="28"/>
        <v>44735</v>
      </c>
      <c r="P75" s="1" t="s">
        <v>8</v>
      </c>
      <c r="Q75" s="3">
        <f t="shared" si="29"/>
        <v>44765</v>
      </c>
      <c r="R75" s="1" t="s">
        <v>8</v>
      </c>
      <c r="S75" s="3">
        <f t="shared" si="30"/>
        <v>44796</v>
      </c>
      <c r="T75" s="1" t="s">
        <v>8</v>
      </c>
      <c r="U75" s="3">
        <f t="shared" si="31"/>
        <v>44827</v>
      </c>
      <c r="V75" s="1" t="s">
        <v>8</v>
      </c>
      <c r="W75" s="3">
        <f t="shared" si="32"/>
        <v>44857</v>
      </c>
      <c r="X75" s="1" t="s">
        <v>8</v>
      </c>
      <c r="Y75" s="3">
        <f t="shared" si="33"/>
        <v>44888</v>
      </c>
      <c r="Z75" s="1" t="s">
        <v>8</v>
      </c>
      <c r="AA75" s="3">
        <f t="shared" si="34"/>
        <v>44918</v>
      </c>
      <c r="AB75" s="1"/>
      <c r="AC75" s="3">
        <f t="shared" si="35"/>
        <v>44949</v>
      </c>
      <c r="AD75" s="1"/>
    </row>
    <row r="76" spans="1:30">
      <c r="A76" s="9" t="s">
        <v>217</v>
      </c>
      <c r="B76" s="2" t="str">
        <f>IFERROR(VLOOKUP(テーブル2[[#This Row],[管理番号]],コンサル生一覧[[管理番号]:[氏名]],2,FALSE),"")</f>
        <v>藁谷　典彦</v>
      </c>
      <c r="C76" s="3">
        <f>IFERROR(VLOOKUP(テーブル2[[#This Row],[管理番号]],コンサル生一覧[[管理番号]:[定額PayPal決済日]],7,FALSE),"")</f>
        <v>44585</v>
      </c>
      <c r="D76" s="19">
        <v>25</v>
      </c>
      <c r="E76" s="19" t="s">
        <v>158</v>
      </c>
      <c r="F76" s="19" t="s">
        <v>219</v>
      </c>
      <c r="G76" s="3">
        <f t="shared" si="24"/>
        <v>44616</v>
      </c>
      <c r="H76" s="1" t="s">
        <v>8</v>
      </c>
      <c r="I76" s="3">
        <f t="shared" si="25"/>
        <v>44644</v>
      </c>
      <c r="J76" s="1" t="s">
        <v>8</v>
      </c>
      <c r="K76" s="3">
        <f t="shared" si="26"/>
        <v>44675</v>
      </c>
      <c r="L76" s="1" t="s">
        <v>8</v>
      </c>
      <c r="M76" s="3">
        <f t="shared" si="27"/>
        <v>44705</v>
      </c>
      <c r="N76" s="1" t="s">
        <v>8</v>
      </c>
      <c r="O76" s="3">
        <f t="shared" si="28"/>
        <v>44736</v>
      </c>
      <c r="P76" s="1" t="s">
        <v>8</v>
      </c>
      <c r="Q76" s="3">
        <f t="shared" si="29"/>
        <v>44766</v>
      </c>
      <c r="R76" s="1" t="s">
        <v>8</v>
      </c>
      <c r="S76" s="3">
        <f t="shared" si="30"/>
        <v>44797</v>
      </c>
      <c r="T76" s="1" t="s">
        <v>8</v>
      </c>
      <c r="U76" s="3">
        <f t="shared" si="31"/>
        <v>44828</v>
      </c>
      <c r="V76" s="1" t="s">
        <v>8</v>
      </c>
      <c r="W76" s="3">
        <f t="shared" si="32"/>
        <v>44858</v>
      </c>
      <c r="X76" s="1" t="s">
        <v>8</v>
      </c>
      <c r="Y76" s="3">
        <f t="shared" si="33"/>
        <v>44889</v>
      </c>
      <c r="Z76" s="1" t="s">
        <v>8</v>
      </c>
      <c r="AA76" s="3">
        <f t="shared" si="34"/>
        <v>44919</v>
      </c>
      <c r="AB76" s="1"/>
      <c r="AC76" s="3">
        <f t="shared" si="35"/>
        <v>44950</v>
      </c>
      <c r="AD76" s="1"/>
    </row>
    <row r="77" spans="1:30">
      <c r="A77" s="9" t="s">
        <v>293</v>
      </c>
      <c r="B77" s="2" t="str">
        <f>IFERROR(VLOOKUP(テーブル2[[#This Row],[管理番号]],コンサル生一覧[[管理番号]:[氏名]],2,FALSE),"")</f>
        <v>飯島　匡洋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158</v>
      </c>
      <c r="F77" s="53" t="s">
        <v>295</v>
      </c>
      <c r="G77" s="3">
        <f t="shared" si="24"/>
        <v>44767</v>
      </c>
      <c r="H77" s="1" t="s">
        <v>8</v>
      </c>
      <c r="I77" s="3">
        <f t="shared" si="25"/>
        <v>44798</v>
      </c>
      <c r="J77" s="1" t="s">
        <v>8</v>
      </c>
      <c r="K77" s="3">
        <f t="shared" si="26"/>
        <v>44829</v>
      </c>
      <c r="L77" s="1" t="s">
        <v>8</v>
      </c>
      <c r="M77" s="3">
        <f t="shared" si="27"/>
        <v>44859</v>
      </c>
      <c r="N77" s="1" t="s">
        <v>8</v>
      </c>
      <c r="O77" s="3">
        <f t="shared" si="28"/>
        <v>44890</v>
      </c>
      <c r="P77" s="1" t="s">
        <v>8</v>
      </c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 ht="56.25">
      <c r="A78" s="9" t="s">
        <v>296</v>
      </c>
      <c r="B78" s="2" t="str">
        <f>IFERROR(VLOOKUP(テーブル2[[#This Row],[管理番号]],コンサル生一覧[[管理番号]:[氏名]],2,FALSE),"")</f>
        <v>大瀬戸　悠希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158</v>
      </c>
      <c r="F78" s="53" t="s">
        <v>348</v>
      </c>
      <c r="G78" s="3">
        <f t="shared" si="24"/>
        <v>44767</v>
      </c>
      <c r="H78" s="1"/>
      <c r="I78" s="3">
        <f t="shared" si="25"/>
        <v>44798</v>
      </c>
      <c r="J78" s="1"/>
      <c r="K78" s="3">
        <f t="shared" si="26"/>
        <v>44829</v>
      </c>
      <c r="L78" s="1"/>
      <c r="M78" s="3">
        <f t="shared" si="27"/>
        <v>44859</v>
      </c>
      <c r="N78" s="1"/>
      <c r="O78" s="3">
        <f t="shared" si="28"/>
        <v>44890</v>
      </c>
      <c r="P78" s="1"/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>
      <c r="A79" s="9" t="s">
        <v>248</v>
      </c>
      <c r="B79" s="2" t="str">
        <f>IFERROR(VLOOKUP(テーブル2[[#This Row],[管理番号]],コンサル生一覧[[管理番号]:[氏名]],2,FALSE),"")</f>
        <v>南出　紘杜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158</v>
      </c>
      <c r="F79" s="19" t="s">
        <v>250</v>
      </c>
      <c r="G79" s="3">
        <f t="shared" si="24"/>
        <v>44677</v>
      </c>
      <c r="H79" s="1" t="s">
        <v>8</v>
      </c>
      <c r="I79" s="3">
        <f t="shared" si="25"/>
        <v>44707</v>
      </c>
      <c r="J79" s="1" t="s">
        <v>8</v>
      </c>
      <c r="K79" s="3">
        <f t="shared" si="26"/>
        <v>44738</v>
      </c>
      <c r="L79" s="1" t="s">
        <v>8</v>
      </c>
      <c r="M79" s="3">
        <f t="shared" si="27"/>
        <v>44768</v>
      </c>
      <c r="N79" s="1" t="s">
        <v>8</v>
      </c>
      <c r="O79" s="3">
        <f t="shared" si="28"/>
        <v>44799</v>
      </c>
      <c r="P79" s="1" t="s">
        <v>8</v>
      </c>
      <c r="Q79" s="3">
        <f t="shared" si="29"/>
        <v>44830</v>
      </c>
      <c r="R79" s="1" t="s">
        <v>8</v>
      </c>
      <c r="S79" s="3">
        <f t="shared" si="30"/>
        <v>44860</v>
      </c>
      <c r="T79" s="1" t="s">
        <v>8</v>
      </c>
      <c r="U79" s="3">
        <f t="shared" si="31"/>
        <v>44891</v>
      </c>
      <c r="V79" s="1" t="s">
        <v>8</v>
      </c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 ht="37.5">
      <c r="A80" s="9" t="s">
        <v>251</v>
      </c>
      <c r="B80" s="2" t="str">
        <f>IFERROR(VLOOKUP(テーブル2[[#This Row],[管理番号]],コンサル生一覧[[管理番号]:[氏名]],2,FALSE),"")</f>
        <v>津田　智大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158</v>
      </c>
      <c r="F80" s="42" t="s">
        <v>268</v>
      </c>
      <c r="G80" s="3">
        <f t="shared" si="24"/>
        <v>44677</v>
      </c>
      <c r="H80" s="1"/>
      <c r="I80" s="3">
        <f t="shared" si="25"/>
        <v>44707</v>
      </c>
      <c r="J80" s="1"/>
      <c r="K80" s="3">
        <f t="shared" si="26"/>
        <v>44738</v>
      </c>
      <c r="L80" s="1"/>
      <c r="M80" s="3">
        <f t="shared" si="27"/>
        <v>44768</v>
      </c>
      <c r="N80" s="1"/>
      <c r="O80" s="3">
        <f t="shared" si="28"/>
        <v>44799</v>
      </c>
      <c r="P80" s="1"/>
      <c r="Q80" s="3">
        <f t="shared" si="29"/>
        <v>44830</v>
      </c>
      <c r="R80" s="1"/>
      <c r="S80" s="3">
        <f t="shared" si="30"/>
        <v>44860</v>
      </c>
      <c r="T80" s="1"/>
      <c r="U80" s="3">
        <f t="shared" si="31"/>
        <v>44891</v>
      </c>
      <c r="V80" s="1"/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>
      <c r="A81" s="9" t="s">
        <v>299</v>
      </c>
      <c r="B81" s="2" t="str">
        <f>IFERROR(VLOOKUP(テーブル2[[#This Row],[管理番号]],コンサル生一覧[[管理番号]:[氏名]],2,FALSE),"")</f>
        <v>藤井　晶</v>
      </c>
      <c r="C81" s="3">
        <f>IFERROR(VLOOKUP(テーブル2[[#This Row],[管理番号]],コンサル生一覧[[管理番号]:[定額PayPal決済日]],7,FALSE),"")</f>
        <v>44747</v>
      </c>
      <c r="D81" s="19">
        <v>27</v>
      </c>
      <c r="E81" s="19" t="s">
        <v>158</v>
      </c>
      <c r="F81" s="53" t="s">
        <v>300</v>
      </c>
      <c r="G81" s="3">
        <f t="shared" si="24"/>
        <v>44778</v>
      </c>
      <c r="H81" s="1" t="s">
        <v>8</v>
      </c>
      <c r="I81" s="3">
        <f t="shared" si="25"/>
        <v>44809</v>
      </c>
      <c r="J81" s="1" t="s">
        <v>8</v>
      </c>
      <c r="K81" s="3">
        <f t="shared" si="26"/>
        <v>44839</v>
      </c>
      <c r="L81" s="1" t="s">
        <v>8</v>
      </c>
      <c r="M81" s="3">
        <f t="shared" si="27"/>
        <v>44870</v>
      </c>
      <c r="N81" s="1" t="s">
        <v>8</v>
      </c>
      <c r="O81" s="3">
        <f t="shared" si="28"/>
        <v>44900</v>
      </c>
      <c r="P81" s="1"/>
      <c r="Q81" s="3">
        <f t="shared" si="29"/>
        <v>44931</v>
      </c>
      <c r="R81" s="1"/>
      <c r="S81" s="3">
        <f t="shared" si="30"/>
        <v>44962</v>
      </c>
      <c r="T81" s="1"/>
      <c r="U81" s="3">
        <f t="shared" si="31"/>
        <v>44990</v>
      </c>
      <c r="V81" s="1"/>
      <c r="W81" s="3">
        <f t="shared" si="32"/>
        <v>45021</v>
      </c>
      <c r="X81" s="1"/>
      <c r="Y81" s="3">
        <f t="shared" si="33"/>
        <v>45051</v>
      </c>
      <c r="Z81" s="1"/>
      <c r="AA81" s="3">
        <f t="shared" si="34"/>
        <v>45082</v>
      </c>
      <c r="AB81" s="1"/>
      <c r="AC81" s="3">
        <f t="shared" si="35"/>
        <v>45112</v>
      </c>
      <c r="AD81" s="1"/>
    </row>
    <row r="82" spans="1:30">
      <c r="A82" s="9" t="s">
        <v>70</v>
      </c>
      <c r="B82" s="33" t="str">
        <f>IFERROR(VLOOKUP(テーブル2[[#This Row],[管理番号]],コンサル生一覧[[管理番号]:[氏名]],2,FALSE),"")</f>
        <v>西尾隼一郎</v>
      </c>
      <c r="C82" s="3">
        <v>44739</v>
      </c>
      <c r="D82" s="19">
        <f>DAY(テーブル2[[#This Row],[支払日]])</f>
        <v>27</v>
      </c>
      <c r="E82" s="19"/>
      <c r="F82" s="19" t="s">
        <v>72</v>
      </c>
      <c r="G82" s="3">
        <f t="shared" si="24"/>
        <v>44769</v>
      </c>
      <c r="H82" s="1" t="s">
        <v>8</v>
      </c>
      <c r="I82" s="3">
        <f t="shared" si="25"/>
        <v>44800</v>
      </c>
      <c r="J82" s="1" t="s">
        <v>8</v>
      </c>
      <c r="K82" s="3">
        <f t="shared" si="26"/>
        <v>44831</v>
      </c>
      <c r="L82" s="1" t="s">
        <v>8</v>
      </c>
      <c r="M82" s="3">
        <f t="shared" si="27"/>
        <v>44861</v>
      </c>
      <c r="N82" s="1" t="s">
        <v>8</v>
      </c>
      <c r="O82" s="3">
        <f t="shared" si="28"/>
        <v>44892</v>
      </c>
      <c r="P82" s="1" t="s">
        <v>8</v>
      </c>
      <c r="Q82" s="3">
        <f t="shared" si="29"/>
        <v>44922</v>
      </c>
      <c r="R82" s="1"/>
      <c r="S82" s="3">
        <f t="shared" si="30"/>
        <v>44953</v>
      </c>
      <c r="T82" s="1"/>
      <c r="U82" s="3">
        <f t="shared" si="31"/>
        <v>44984</v>
      </c>
      <c r="V82" s="1"/>
      <c r="W82" s="3">
        <f t="shared" si="32"/>
        <v>45012</v>
      </c>
      <c r="X82" s="1"/>
      <c r="Y82" s="3">
        <f t="shared" si="33"/>
        <v>45043</v>
      </c>
      <c r="Z82" s="1"/>
      <c r="AA82" s="3">
        <f t="shared" si="34"/>
        <v>45073</v>
      </c>
      <c r="AB82" s="1"/>
      <c r="AC82" s="3">
        <f t="shared" si="35"/>
        <v>45104</v>
      </c>
      <c r="AD82" s="1"/>
    </row>
    <row r="83" spans="1:30">
      <c r="A83" s="9" t="s">
        <v>243</v>
      </c>
      <c r="B83" s="2" t="str">
        <f>IFERROR(VLOOKUP(テーブル2[[#This Row],[管理番号]],コンサル生一覧[[管理番号]:[氏名]],2,FALSE),"")</f>
        <v>髙山　健斗</v>
      </c>
      <c r="C83" s="3">
        <f>IFERROR(VLOOKUP(テーブル2[[#This Row],[管理番号]],コンサル生一覧[[管理番号]:[定額PayPal決済日]],7,FALSE),"")</f>
        <v>44642</v>
      </c>
      <c r="D83" s="19">
        <v>28</v>
      </c>
      <c r="E83" s="19" t="s">
        <v>158</v>
      </c>
      <c r="F83" s="19" t="s">
        <v>245</v>
      </c>
      <c r="G83" s="3">
        <f t="shared" si="24"/>
        <v>44673</v>
      </c>
      <c r="H83" s="1" t="s">
        <v>8</v>
      </c>
      <c r="I83" s="3">
        <f t="shared" si="25"/>
        <v>44703</v>
      </c>
      <c r="J83" s="1" t="s">
        <v>8</v>
      </c>
      <c r="K83" s="3">
        <f t="shared" si="26"/>
        <v>44734</v>
      </c>
      <c r="L83" s="1" t="s">
        <v>8</v>
      </c>
      <c r="M83" s="3">
        <f t="shared" si="27"/>
        <v>44764</v>
      </c>
      <c r="N83" s="1" t="s">
        <v>8</v>
      </c>
      <c r="O83" s="3">
        <f t="shared" si="28"/>
        <v>44795</v>
      </c>
      <c r="P83" s="1" t="s">
        <v>8</v>
      </c>
      <c r="Q83" s="3">
        <f t="shared" si="29"/>
        <v>44826</v>
      </c>
      <c r="R83" s="1" t="s">
        <v>8</v>
      </c>
      <c r="S83" s="3">
        <f t="shared" si="30"/>
        <v>44856</v>
      </c>
      <c r="T83" s="1" t="s">
        <v>8</v>
      </c>
      <c r="U83" s="3">
        <f t="shared" si="31"/>
        <v>44887</v>
      </c>
      <c r="V83" s="1" t="s">
        <v>8</v>
      </c>
      <c r="W83" s="3">
        <f t="shared" si="32"/>
        <v>44917</v>
      </c>
      <c r="X83" s="1"/>
      <c r="Y83" s="3">
        <f t="shared" si="33"/>
        <v>44948</v>
      </c>
      <c r="Z83" s="1"/>
      <c r="AA83" s="3">
        <f t="shared" si="34"/>
        <v>44979</v>
      </c>
      <c r="AB83" s="1"/>
      <c r="AC83" s="3">
        <f t="shared" si="35"/>
        <v>45007</v>
      </c>
      <c r="AD83" s="1"/>
    </row>
    <row r="84" spans="1:30">
      <c r="A84" s="9" t="s">
        <v>42</v>
      </c>
      <c r="B84" s="2" t="str">
        <f>IFERROR(VLOOKUP(テーブル2[[#This Row],[管理番号]],コンサル生一覧[[管理番号]:[氏名]],2,FALSE),"")</f>
        <v>カタヤマ　ヨシト</v>
      </c>
      <c r="C84" s="3">
        <v>44224</v>
      </c>
      <c r="D84" s="19">
        <f>DAY(テーブル2[[#This Row],[支払日]])</f>
        <v>28</v>
      </c>
      <c r="E84" s="72" t="s">
        <v>41</v>
      </c>
      <c r="F84" s="19" t="s">
        <v>43</v>
      </c>
      <c r="G84" s="3">
        <f t="shared" si="24"/>
        <v>44255</v>
      </c>
      <c r="H84" s="1" t="s">
        <v>8</v>
      </c>
      <c r="I84" s="3">
        <f t="shared" si="25"/>
        <v>44283</v>
      </c>
      <c r="J84" s="1" t="s">
        <v>8</v>
      </c>
      <c r="K84" s="3">
        <f t="shared" si="26"/>
        <v>44314</v>
      </c>
      <c r="L84" s="1" t="s">
        <v>8</v>
      </c>
      <c r="M84" s="3">
        <f t="shared" si="27"/>
        <v>44344</v>
      </c>
      <c r="N84" s="1" t="s">
        <v>8</v>
      </c>
      <c r="O84" s="3">
        <f t="shared" si="28"/>
        <v>44375</v>
      </c>
      <c r="P84" s="1" t="s">
        <v>8</v>
      </c>
      <c r="Q84" s="3">
        <f t="shared" si="29"/>
        <v>44405</v>
      </c>
      <c r="R84" s="1" t="s">
        <v>8</v>
      </c>
      <c r="S84" s="3">
        <f t="shared" si="30"/>
        <v>44436</v>
      </c>
      <c r="T84" s="1" t="s">
        <v>8</v>
      </c>
      <c r="U84" s="3">
        <f t="shared" si="31"/>
        <v>44467</v>
      </c>
      <c r="V84" s="1" t="s">
        <v>8</v>
      </c>
      <c r="W84" s="3">
        <f t="shared" si="32"/>
        <v>44497</v>
      </c>
      <c r="X84" s="1"/>
      <c r="Y84" s="3">
        <f t="shared" si="33"/>
        <v>44528</v>
      </c>
      <c r="Z84" s="1"/>
      <c r="AA84" s="3">
        <f t="shared" si="34"/>
        <v>44558</v>
      </c>
      <c r="AB84" s="1"/>
      <c r="AC84" s="3">
        <f t="shared" si="35"/>
        <v>44589</v>
      </c>
      <c r="AD84" s="1"/>
    </row>
    <row r="85" spans="1:30">
      <c r="A85" s="9" t="s">
        <v>73</v>
      </c>
      <c r="B85" s="2" t="str">
        <f>IFERROR(VLOOKUP(テーブル2[[#This Row],[管理番号]],コンサル生一覧[[管理番号]:[氏名]],2,FALSE),"")</f>
        <v>今村　かい</v>
      </c>
      <c r="C85" s="3">
        <v>44740</v>
      </c>
      <c r="D85" s="19">
        <f>DAY(テーブル2[[#This Row],[支払日]])</f>
        <v>28</v>
      </c>
      <c r="E85" s="19"/>
      <c r="F85" s="42" t="s">
        <v>366</v>
      </c>
      <c r="G85" s="3">
        <f t="shared" si="24"/>
        <v>44770</v>
      </c>
      <c r="H85" s="1" t="s">
        <v>8</v>
      </c>
      <c r="I85" s="3">
        <f t="shared" si="25"/>
        <v>44801</v>
      </c>
      <c r="J85" s="1" t="s">
        <v>8</v>
      </c>
      <c r="K85" s="3">
        <f t="shared" si="26"/>
        <v>44832</v>
      </c>
      <c r="L85" s="1" t="s">
        <v>8</v>
      </c>
      <c r="M85" s="3">
        <f t="shared" si="27"/>
        <v>44862</v>
      </c>
      <c r="N85" s="1" t="s">
        <v>8</v>
      </c>
      <c r="O85" s="3">
        <f t="shared" si="28"/>
        <v>44893</v>
      </c>
      <c r="P85" s="1" t="s">
        <v>8</v>
      </c>
      <c r="Q85" s="3">
        <f t="shared" si="29"/>
        <v>44923</v>
      </c>
      <c r="R85" s="1" t="s">
        <v>8</v>
      </c>
      <c r="S85" s="3">
        <f t="shared" si="30"/>
        <v>44954</v>
      </c>
      <c r="T85" s="1" t="s">
        <v>8</v>
      </c>
      <c r="U85" s="3">
        <f t="shared" si="31"/>
        <v>44985</v>
      </c>
      <c r="V85" s="1" t="s">
        <v>8</v>
      </c>
      <c r="W85" s="3">
        <f t="shared" si="32"/>
        <v>45013</v>
      </c>
      <c r="X85" s="1" t="s">
        <v>8</v>
      </c>
      <c r="Y85" s="3">
        <f t="shared" si="33"/>
        <v>45044</v>
      </c>
      <c r="Z85" s="1" t="s">
        <v>8</v>
      </c>
      <c r="AA85" s="3">
        <f t="shared" si="34"/>
        <v>45074</v>
      </c>
      <c r="AB85" s="1" t="s">
        <v>8</v>
      </c>
      <c r="AC85" s="3">
        <f t="shared" si="35"/>
        <v>45105</v>
      </c>
      <c r="AD85" s="1" t="s">
        <v>8</v>
      </c>
    </row>
    <row r="86" spans="1:30">
      <c r="A86" s="9" t="s">
        <v>194</v>
      </c>
      <c r="B86" s="2" t="str">
        <f>IFERROR(VLOOKUP(テーブル2[[#This Row],[管理番号]],コンサル生一覧[[管理番号]:[氏名]],2,FALSE),"")</f>
        <v xml:space="preserve">多田　翔輝 </v>
      </c>
      <c r="C86" s="3">
        <v>44210</v>
      </c>
      <c r="D86" s="19">
        <v>28</v>
      </c>
      <c r="E86" s="19"/>
      <c r="F86" s="19" t="s">
        <v>196</v>
      </c>
      <c r="G86" s="3">
        <f t="shared" si="24"/>
        <v>44241</v>
      </c>
      <c r="H86" s="1" t="s">
        <v>8</v>
      </c>
      <c r="I86" s="3">
        <f t="shared" si="25"/>
        <v>44269</v>
      </c>
      <c r="J86" s="1" t="s">
        <v>8</v>
      </c>
      <c r="K86" s="3">
        <f t="shared" si="26"/>
        <v>44300</v>
      </c>
      <c r="L86" s="1" t="s">
        <v>8</v>
      </c>
      <c r="M86" s="3">
        <f t="shared" si="27"/>
        <v>44330</v>
      </c>
      <c r="N86" s="1" t="s">
        <v>8</v>
      </c>
      <c r="O86" s="3">
        <f t="shared" si="28"/>
        <v>44361</v>
      </c>
      <c r="P86" s="1" t="s">
        <v>8</v>
      </c>
      <c r="Q86" s="3">
        <f t="shared" si="29"/>
        <v>44391</v>
      </c>
      <c r="R86" s="1" t="s">
        <v>8</v>
      </c>
      <c r="S86" s="3">
        <f t="shared" si="30"/>
        <v>44422</v>
      </c>
      <c r="T86" s="1" t="s">
        <v>8</v>
      </c>
      <c r="U86" s="3">
        <f t="shared" si="31"/>
        <v>44453</v>
      </c>
      <c r="V86" s="1" t="s">
        <v>8</v>
      </c>
      <c r="W86" s="3">
        <f t="shared" si="32"/>
        <v>44483</v>
      </c>
      <c r="X86" s="1" t="s">
        <v>8</v>
      </c>
      <c r="Y86" s="3">
        <f t="shared" si="33"/>
        <v>44514</v>
      </c>
      <c r="Z86" s="1"/>
      <c r="AA86" s="3">
        <f t="shared" si="34"/>
        <v>44544</v>
      </c>
      <c r="AB86" s="1"/>
      <c r="AC86" s="3">
        <f t="shared" si="35"/>
        <v>44575</v>
      </c>
      <c r="AD86" s="1"/>
    </row>
    <row r="87" spans="1:30" ht="37.5">
      <c r="A87" s="9" t="s">
        <v>351</v>
      </c>
      <c r="B87" s="2" t="str">
        <f>IFERROR(VLOOKUP(テーブル2[[#This Row],[管理番号]],コンサル生一覧[[管理番号]:[氏名]],2,FALSE),"")</f>
        <v>伊集　智明</v>
      </c>
      <c r="C87" s="3">
        <f>IFERROR(VLOOKUP(テーブル2[[#This Row],[管理番号]],コンサル生一覧[[管理番号]:[定額PayPal決済日]],7,FALSE),"")</f>
        <v>44862</v>
      </c>
      <c r="D87" s="19">
        <f>DAY(テーブル2[[#This Row],[支払日]])</f>
        <v>28</v>
      </c>
      <c r="E87" s="42" t="s">
        <v>371</v>
      </c>
      <c r="F87" s="45" t="s">
        <v>353</v>
      </c>
      <c r="G87" s="3">
        <f t="shared" si="24"/>
        <v>44893</v>
      </c>
      <c r="H87" s="1"/>
      <c r="I87" s="3">
        <f t="shared" si="25"/>
        <v>44923</v>
      </c>
      <c r="J87" s="1"/>
      <c r="K87" s="3">
        <f t="shared" si="26"/>
        <v>44954</v>
      </c>
      <c r="L87" s="1"/>
      <c r="M87" s="3">
        <f t="shared" si="27"/>
        <v>44985</v>
      </c>
      <c r="N87" s="1"/>
      <c r="O87" s="3">
        <f t="shared" si="28"/>
        <v>45013</v>
      </c>
      <c r="P87" s="1"/>
      <c r="Q87" s="3">
        <f t="shared" si="29"/>
        <v>45044</v>
      </c>
      <c r="R87" s="1"/>
      <c r="S87" s="3">
        <f t="shared" si="30"/>
        <v>45074</v>
      </c>
      <c r="T87" s="1"/>
      <c r="U87" s="3">
        <f t="shared" si="31"/>
        <v>45105</v>
      </c>
      <c r="V87" s="1"/>
      <c r="W87" s="3">
        <f t="shared" si="32"/>
        <v>45135</v>
      </c>
      <c r="X87" s="1"/>
      <c r="Y87" s="3">
        <f t="shared" si="33"/>
        <v>45166</v>
      </c>
      <c r="Z87" s="1"/>
      <c r="AA87" s="3">
        <f t="shared" si="34"/>
        <v>45197</v>
      </c>
      <c r="AB87" s="1"/>
      <c r="AC87" s="3">
        <f t="shared" si="35"/>
        <v>45227</v>
      </c>
      <c r="AD87" s="1"/>
    </row>
    <row r="88" spans="1:30">
      <c r="A88" s="9" t="s">
        <v>367</v>
      </c>
      <c r="B88" s="2" t="str">
        <f>IFERROR(VLOOKUP(テーブル2[[#This Row],[管理番号]],コンサル生一覧[[管理番号]:[氏名]],2,FALSE),"")</f>
        <v>菊地　啓介</v>
      </c>
      <c r="C88" s="3">
        <f>IFERROR(VLOOKUP(テーブル2[[#This Row],[管理番号]],コンサル生一覧[[管理番号]:[定額PayPal決済日]],7,FALSE),"")</f>
        <v>44923</v>
      </c>
      <c r="D88" s="19">
        <f>DAY(テーブル2[[#This Row],[支払日]])</f>
        <v>28</v>
      </c>
      <c r="E88" s="19" t="s">
        <v>158</v>
      </c>
      <c r="F88" s="53" t="s">
        <v>370</v>
      </c>
      <c r="G88" s="3">
        <f t="shared" si="24"/>
        <v>44954</v>
      </c>
      <c r="H88" s="1" t="s">
        <v>8</v>
      </c>
      <c r="I88" s="3">
        <f t="shared" si="25"/>
        <v>44985</v>
      </c>
      <c r="J88" s="1"/>
      <c r="K88" s="3">
        <f t="shared" si="26"/>
        <v>45013</v>
      </c>
      <c r="L88" s="1"/>
      <c r="M88" s="3">
        <f t="shared" si="27"/>
        <v>45044</v>
      </c>
      <c r="N88" s="1"/>
      <c r="O88" s="3">
        <f t="shared" si="28"/>
        <v>45074</v>
      </c>
      <c r="P88" s="1"/>
      <c r="Q88" s="3">
        <f t="shared" si="29"/>
        <v>45105</v>
      </c>
      <c r="R88" s="1"/>
      <c r="S88" s="3">
        <f t="shared" si="30"/>
        <v>45135</v>
      </c>
      <c r="T88" s="1"/>
      <c r="U88" s="3">
        <f t="shared" si="31"/>
        <v>45166</v>
      </c>
      <c r="V88" s="1"/>
      <c r="W88" s="3">
        <f t="shared" si="32"/>
        <v>45197</v>
      </c>
      <c r="X88" s="1"/>
      <c r="Y88" s="3">
        <f t="shared" si="33"/>
        <v>45227</v>
      </c>
      <c r="Z88" s="1"/>
      <c r="AA88" s="3">
        <f t="shared" si="34"/>
        <v>45258</v>
      </c>
      <c r="AB88" s="1"/>
      <c r="AC88" s="3">
        <f t="shared" si="35"/>
        <v>45288</v>
      </c>
      <c r="AD88" s="1"/>
    </row>
    <row r="89" spans="1:30">
      <c r="A89" s="9" t="s">
        <v>262</v>
      </c>
      <c r="B89" s="2" t="str">
        <f>IFERROR(VLOOKUP(テーブル2[[#This Row],[管理番号]],コンサル生一覧[[管理番号]:[氏名]],2,FALSE),"")</f>
        <v xml:space="preserve">末吉　達哉 </v>
      </c>
      <c r="C89" s="3">
        <f>IFERROR(VLOOKUP(テーブル2[[#This Row],[管理番号]],コンサル生一覧[[管理番号]:[定額PayPal決済日]],7,FALSE),"")</f>
        <v>44649</v>
      </c>
      <c r="D89" s="19">
        <f>DAY(テーブル2[[#This Row],[支払日]])</f>
        <v>29</v>
      </c>
      <c r="E89" s="19"/>
      <c r="F89" s="45" t="s">
        <v>263</v>
      </c>
      <c r="G89" s="3">
        <f t="shared" si="24"/>
        <v>44680</v>
      </c>
      <c r="H89" s="1" t="s">
        <v>8</v>
      </c>
      <c r="I89" s="3">
        <f t="shared" si="25"/>
        <v>44710</v>
      </c>
      <c r="J89" s="1" t="s">
        <v>8</v>
      </c>
      <c r="K89" s="3">
        <f t="shared" si="26"/>
        <v>44741</v>
      </c>
      <c r="L89" s="1" t="s">
        <v>8</v>
      </c>
      <c r="M89" s="3">
        <f t="shared" si="27"/>
        <v>44771</v>
      </c>
      <c r="N89" s="1" t="s">
        <v>8</v>
      </c>
      <c r="O89" s="3">
        <f t="shared" si="28"/>
        <v>44802</v>
      </c>
      <c r="P89" s="1" t="s">
        <v>8</v>
      </c>
      <c r="Q89" s="3">
        <f t="shared" si="29"/>
        <v>44833</v>
      </c>
      <c r="R89" s="1" t="s">
        <v>8</v>
      </c>
      <c r="S89" s="3">
        <f t="shared" si="30"/>
        <v>44863</v>
      </c>
      <c r="T89" s="1" t="s">
        <v>8</v>
      </c>
      <c r="U89" s="3">
        <f t="shared" si="31"/>
        <v>44894</v>
      </c>
      <c r="V89" s="1" t="s">
        <v>8</v>
      </c>
      <c r="W89" s="3">
        <f t="shared" si="32"/>
        <v>44924</v>
      </c>
      <c r="X89" s="1"/>
      <c r="Y89" s="3">
        <f t="shared" si="33"/>
        <v>44955</v>
      </c>
      <c r="Z89" s="1"/>
      <c r="AA89" s="3">
        <f t="shared" si="34"/>
        <v>44986</v>
      </c>
      <c r="AB89" s="1"/>
      <c r="AC89" s="3">
        <f t="shared" si="35"/>
        <v>45014</v>
      </c>
      <c r="AD89" s="1"/>
    </row>
    <row r="90" spans="1:30" ht="56.25">
      <c r="A90" s="9" t="s">
        <v>335</v>
      </c>
      <c r="B90" s="2" t="str">
        <f>IFERROR(VLOOKUP(テーブル2[[#This Row],[管理番号]],コンサル生一覧[[管理番号]:[氏名]],2,FALSE),"")</f>
        <v>田中　優河</v>
      </c>
      <c r="C90" s="3">
        <v>45179</v>
      </c>
      <c r="D90" s="19">
        <v>30</v>
      </c>
      <c r="E90" s="42" t="s">
        <v>337</v>
      </c>
      <c r="F90" s="45" t="s">
        <v>393</v>
      </c>
      <c r="G90" s="3">
        <f t="shared" si="24"/>
        <v>45209</v>
      </c>
      <c r="H90" s="1"/>
      <c r="I90" s="3">
        <f t="shared" si="25"/>
        <v>45240</v>
      </c>
      <c r="J90" s="1"/>
      <c r="K90" s="3">
        <f t="shared" si="26"/>
        <v>45270</v>
      </c>
      <c r="L90" s="1"/>
      <c r="M90" s="3">
        <f t="shared" si="27"/>
        <v>45301</v>
      </c>
      <c r="N90" s="1"/>
      <c r="O90" s="3">
        <f t="shared" si="28"/>
        <v>45332</v>
      </c>
      <c r="P90" s="1"/>
      <c r="Q90" s="3">
        <f t="shared" si="29"/>
        <v>45361</v>
      </c>
      <c r="R90" s="1"/>
      <c r="S90" s="3">
        <f t="shared" si="30"/>
        <v>45392</v>
      </c>
      <c r="T90" s="1"/>
      <c r="U90" s="3">
        <f t="shared" si="31"/>
        <v>45422</v>
      </c>
      <c r="V90" s="1"/>
      <c r="W90" s="3">
        <f t="shared" si="32"/>
        <v>45453</v>
      </c>
      <c r="X90" s="1"/>
      <c r="Y90" s="3">
        <f t="shared" si="33"/>
        <v>45483</v>
      </c>
      <c r="Z90" s="1"/>
      <c r="AA90" s="3">
        <f t="shared" si="34"/>
        <v>45514</v>
      </c>
      <c r="AB90" s="1"/>
      <c r="AC90" s="3">
        <f t="shared" si="35"/>
        <v>45545</v>
      </c>
      <c r="AD90" s="1"/>
    </row>
    <row r="91" spans="1:30" ht="37.5">
      <c r="A91" s="9" t="s">
        <v>314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42" t="s">
        <v>396</v>
      </c>
      <c r="F91" s="45" t="s">
        <v>316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 ht="37.5">
      <c r="A92" s="9" t="s">
        <v>64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83" t="s">
        <v>398</v>
      </c>
      <c r="F92" s="51" t="s">
        <v>200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84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391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182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371</v>
      </c>
      <c r="F94" s="51" t="s">
        <v>184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129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269</v>
      </c>
      <c r="F95" s="59" t="s">
        <v>363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6.25">
      <c r="A96" s="4" t="s">
        <v>201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390</v>
      </c>
      <c r="F96" s="69" t="s">
        <v>362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317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158</v>
      </c>
      <c r="F97" s="50" t="s">
        <v>319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disablePrompts="1"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153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4">
        <v>3000</v>
      </c>
      <c r="B2" t="s">
        <v>97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143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145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2024-02-29T21:57:37Z</dcterms:modified>
</cp:coreProperties>
</file>