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Folder\トータルコンサル\"/>
    </mc:Choice>
  </mc:AlternateContent>
  <xr:revisionPtr revIDLastSave="0" documentId="13_ncr:1_{E40F3166-3C8B-4273-9472-F0987565ECF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コンサル性" sheetId="1" r:id="rId1"/>
    <sheet name="リマインド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B3" i="2"/>
  <c r="H3" i="2"/>
  <c r="J3" i="2"/>
  <c r="L3" i="2"/>
  <c r="N3" i="2"/>
  <c r="P3" i="2"/>
  <c r="R3" i="2"/>
  <c r="T3" i="2"/>
  <c r="V3" i="2"/>
  <c r="X3" i="2"/>
  <c r="Z3" i="2"/>
  <c r="AB3" i="2"/>
  <c r="AD3" i="2"/>
  <c r="D2" i="2"/>
  <c r="B2" i="2"/>
  <c r="H2" i="2"/>
  <c r="J2" i="2"/>
  <c r="L2" i="2"/>
  <c r="N2" i="2"/>
  <c r="P2" i="2"/>
  <c r="R2" i="2"/>
  <c r="T2" i="2"/>
  <c r="V2" i="2"/>
  <c r="X2" i="2"/>
  <c r="Z2" i="2"/>
  <c r="AB2" i="2"/>
  <c r="AD2" i="2"/>
  <c r="AD4" i="2"/>
  <c r="B4" i="2"/>
  <c r="P4" i="2" l="1"/>
  <c r="R4" i="2"/>
  <c r="T4" i="2"/>
  <c r="D4" i="2"/>
  <c r="V4" i="2"/>
  <c r="H4" i="2"/>
  <c r="X4" i="2"/>
  <c r="J4" i="2"/>
  <c r="Z4" i="2"/>
  <c r="L4" i="2"/>
  <c r="AB4" i="2"/>
  <c r="N4" i="2"/>
</calcChain>
</file>

<file path=xl/sharedStrings.xml><?xml version="1.0" encoding="utf-8"?>
<sst xmlns="http://schemas.openxmlformats.org/spreadsheetml/2006/main" count="67" uniqueCount="54">
  <si>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</si>
  <si>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</si>
  <si>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</si>
  <si>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</si>
  <si>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</si>
  <si>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</si>
  <si>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</si>
  <si>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</si>
  <si>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</si>
  <si>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</si>
  <si>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</si>
  <si>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</si>
  <si>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</si>
  <si>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</si>
  <si>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</si>
  <si>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</si>
  <si>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</si>
  <si>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</si>
  <si>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</si>
  <si>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</si>
  <si>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</si>
  <si>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</si>
  <si>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</si>
  <si>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</si>
  <si>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</si>
  <si>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</si>
  <si>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</si>
  <si>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</si>
  <si>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</si>
  <si>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</si>
  <si>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</si>
  <si>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</si>
  <si>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</si>
  <si>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</si>
  <si>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</si>
  <si>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</si>
  <si>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</si>
  <si>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</si>
  <si>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square決済有無</t>
    <rPh sb="6" eb="8">
      <t>ケッサイ</t>
    </rPh>
    <rPh sb="8" eb="10">
      <t>ウム</t>
    </rPh>
    <phoneticPr fontId="1"/>
  </si>
  <si>
    <t>支払日2</t>
    <rPh sb="0" eb="4">
      <t>シハライビ2</t>
    </rPh>
    <phoneticPr fontId="1"/>
  </si>
  <si>
    <t>t1</t>
    <phoneticPr fontId="1"/>
  </si>
  <si>
    <t>森田　聖也</t>
    <rPh sb="0" eb="2">
      <t>モリタ</t>
    </rPh>
    <rPh sb="3" eb="5">
      <t>セイヤ</t>
    </rPh>
    <phoneticPr fontId="1"/>
  </si>
  <si>
    <t xml:space="preserve">@けんT </t>
  </si>
  <si>
    <t>定額決済日</t>
    <rPh sb="0" eb="2">
      <t>テイガク</t>
    </rPh>
    <rPh sb="2" eb="5">
      <t>ケッサイビ</t>
    </rPh>
    <phoneticPr fontId="1"/>
  </si>
  <si>
    <t>square</t>
    <phoneticPr fontId="1"/>
  </si>
  <si>
    <t xml:space="preserve">もりたしょうや </t>
    <phoneticPr fontId="1"/>
  </si>
  <si>
    <t>契約満了日</t>
    <rPh sb="0" eb="2">
      <t>ケイヤク</t>
    </rPh>
    <rPh sb="2" eb="5">
      <t>マンリョウビ</t>
    </rPh>
    <phoneticPr fontId="1"/>
  </si>
  <si>
    <t>2024/2/29
50万の10回払い</t>
    <rPh sb="12" eb="13">
      <t>マン</t>
    </rPh>
    <rPh sb="16" eb="17">
      <t>カイ</t>
    </rPh>
    <rPh sb="17" eb="18">
      <t>バラ</t>
    </rPh>
    <phoneticPr fontId="1"/>
  </si>
  <si>
    <t>t2</t>
    <phoneticPr fontId="1"/>
  </si>
  <si>
    <t>中尾　良樹</t>
    <rPh sb="0" eb="2">
      <t>ナカオ</t>
    </rPh>
    <rPh sb="3" eb="5">
      <t>ヨシキ</t>
    </rPh>
    <phoneticPr fontId="1"/>
  </si>
  <si>
    <t>t3</t>
    <phoneticPr fontId="1"/>
  </si>
  <si>
    <t>河原林　一功</t>
    <rPh sb="0" eb="2">
      <t>カワハラ</t>
    </rPh>
    <rPh sb="2" eb="3">
      <t>ハヤシ</t>
    </rPh>
    <rPh sb="4" eb="5">
      <t>イチ</t>
    </rPh>
    <rPh sb="5" eb="6">
      <t>イサオ</t>
    </rPh>
    <phoneticPr fontId="1"/>
  </si>
  <si>
    <t xml:space="preserve">中尾良樹 </t>
    <phoneticPr fontId="1"/>
  </si>
  <si>
    <t xml:space="preserve">ばやしー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</si>
</sst>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/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9" xfId="0" applyBorder="1"/>
    <xf numFmtId="0" fontId="0" fillId="0" borderId="2" xfId="0" applyFill="1" applyBorder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176" fontId="0" fillId="0" borderId="7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" xfId="0" quotePrefix="1" applyNumberFormat="1" applyBorder="1" applyAlignment="1">
      <alignment horizontal="center"/>
    </xf>
    <xf numFmtId="176" fontId="0" fillId="0" borderId="7" xfId="0" applyNumberFormat="1" applyBorder="1" applyAlignment="1">
      <alignment horizontal="center" wrapText="1"/>
    </xf>
  </cellXfs>
  <cellStyles count="1">
    <cellStyle name="標準" xfId="0" builtinId="0"/>
  </cellStyles>
  <dxfs count="52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4" totalsRowShown="0" headerRowDxfId="51" headerRowBorderDxfId="50" tableBorderDxfId="49" totalsRowBorderDxfId="48">
  <autoFilter ref="A1:L4" xr:uid="{7F03DF1E-01AD-4C2E-9F67-DF4403D91058}"/>
  <tableColumns count="12">
    <tableColumn id="1" xr3:uid="{8E548390-E8F0-4FBC-AD43-EA5157FE5EC6}" name="管理番号" dataDxfId="47"/>
    <tableColumn id="2" xr3:uid="{AD5FD680-D157-405E-A341-E2E1CA7461EA}" name="氏名" dataDxfId="46"/>
    <tableColumn id="3" xr3:uid="{AD548AE8-2D0C-43A2-8C90-508A16CA9858}" name="年齢" dataDxfId="45"/>
    <tableColumn id="4" xr3:uid="{1AA79B60-3010-4765-A331-38AC1109062B}" name="性別" dataDxfId="44"/>
    <tableColumn id="5" xr3:uid="{B2BBB546-5694-4C06-857B-D8C5ED050AAB}" name="紹介番号" dataDxfId="43"/>
    <tableColumn id="6" xr3:uid="{0FE0D759-264C-472A-9D06-83092973DF59}" name="紹介者名" dataDxfId="42"/>
    <tableColumn id="7" xr3:uid="{DD6DA5AC-CD7A-47E8-9F58-DD0C2E292219}" name="定額決済日" dataDxfId="41"/>
    <tableColumn id="8" xr3:uid="{BAEE7A93-EDC4-444A-823A-0A93F648241E}" name="square決済有無" dataDxfId="40"/>
    <tableColumn id="12" xr3:uid="{048F862D-9058-4115-AC04-A221DDF914A6}" name="初期費用決済" dataDxfId="39"/>
    <tableColumn id="11" xr3:uid="{07267E53-7453-4FB3-9D78-9A0C2BDA1410}" name="定額決済" dataDxfId="38"/>
    <tableColumn id="10" xr3:uid="{317F9967-B956-46B0-91DD-8F4517D0A0E0}" name="契約書締結有無" dataDxfId="37"/>
    <tableColumn id="9" xr3:uid="{C8196650-2433-4932-9C0F-8B90830166F8}" name="備考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E4" totalsRowShown="0" headerRowDxfId="35" dataDxfId="33" headerRowBorderDxfId="34" tableBorderDxfId="32" totalsRowBorderDxfId="31">
  <autoFilter ref="A1:AE4" xr:uid="{3C72EF92-8DE3-43A6-8B0B-E76631716C81}"/>
  <sortState xmlns:xlrd2="http://schemas.microsoft.com/office/spreadsheetml/2017/richdata2" ref="A2:AE4">
    <sortCondition ref="D1:D4"/>
  </sortState>
  <tableColumns count="31">
    <tableColumn id="1" xr3:uid="{7362A154-9A00-42B9-BE2E-358D321576A2}" name="管理番号" dataDxfId="30"/>
    <tableColumn id="2" xr3:uid="{2010A878-1B7A-4DC6-8E76-B91809510D59}" name="氏名" dataDxfId="29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8"/>
    <tableColumn id="28" xr3:uid="{9B63EF0F-F604-41A9-9D1E-16D1997DA529}" name="支払日2" dataDxfId="27">
      <calculatedColumnFormula>DAY(テーブル2[[#This Row],[支払日]])</calculatedColumnFormula>
    </tableColumn>
    <tableColumn id="32" xr3:uid="{F41320A4-9F53-442C-8561-15E54B9BAEFC}" name="契約満了日" dataDxfId="26"/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"/>
  <sheetViews>
    <sheetView tabSelected="1" workbookViewId="0">
      <selection activeCell="A2" sqref="A2"/>
    </sheetView>
  </sheetViews>
  <sheetFormatPr defaultRowHeight="18"/>
  <cols>
    <col min="1" max="1" width="10.08203125" customWidth="1"/>
    <col min="2" max="2" width="17.25" bestFit="1" customWidth="1"/>
    <col min="3" max="3" width="9.83203125" hidden="1" customWidth="1"/>
    <col min="4" max="4" width="11.33203125" hidden="1" customWidth="1"/>
    <col min="5" max="5" width="11.83203125" hidden="1" customWidth="1"/>
    <col min="6" max="6" width="17.5" customWidth="1"/>
    <col min="7" max="7" width="19.58203125" customWidth="1"/>
    <col min="8" max="11" width="15.08203125" customWidth="1"/>
    <col min="12" max="12" width="44.08203125" customWidth="1"/>
  </cols>
  <sheetData>
    <row r="1" spans="1:12">
      <c r="A1" s="1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4</v>
      </c>
      <c r="G1" s="2" t="s">
        <v>43</v>
      </c>
      <c r="H1" s="2" t="s">
        <v>38</v>
      </c>
      <c r="I1" s="3" t="s">
        <v>32</v>
      </c>
      <c r="J1" s="3" t="s">
        <v>33</v>
      </c>
      <c r="K1" s="3" t="s">
        <v>34</v>
      </c>
      <c r="L1" s="3" t="s">
        <v>3</v>
      </c>
    </row>
    <row r="2" spans="1:12">
      <c r="A2" s="4" t="s">
        <v>40</v>
      </c>
      <c r="B2" s="5" t="s">
        <v>41</v>
      </c>
      <c r="C2" s="5"/>
      <c r="D2" s="5"/>
      <c r="E2" s="5"/>
      <c r="F2" s="6" t="s">
        <v>42</v>
      </c>
      <c r="G2" s="7">
        <v>45077</v>
      </c>
      <c r="H2" s="5" t="s">
        <v>7</v>
      </c>
      <c r="I2" s="5" t="s">
        <v>7</v>
      </c>
      <c r="J2" s="5" t="s">
        <v>7</v>
      </c>
      <c r="K2" s="5" t="s">
        <v>7</v>
      </c>
      <c r="L2" s="8"/>
    </row>
    <row r="3" spans="1:12">
      <c r="A3" s="12" t="s">
        <v>48</v>
      </c>
      <c r="B3" s="16" t="s">
        <v>49</v>
      </c>
      <c r="C3" s="16"/>
      <c r="D3" s="16"/>
      <c r="E3" s="16"/>
      <c r="F3" s="13"/>
      <c r="G3" s="14">
        <v>44959</v>
      </c>
      <c r="H3" s="5" t="s">
        <v>7</v>
      </c>
      <c r="I3" s="5" t="s">
        <v>7</v>
      </c>
      <c r="J3" s="5" t="s">
        <v>7</v>
      </c>
      <c r="K3" s="5" t="s">
        <v>7</v>
      </c>
      <c r="L3" s="18"/>
    </row>
    <row r="4" spans="1:12">
      <c r="A4" s="12" t="s">
        <v>50</v>
      </c>
      <c r="B4" s="16" t="s">
        <v>51</v>
      </c>
      <c r="C4" s="16"/>
      <c r="D4" s="16"/>
      <c r="E4" s="16"/>
      <c r="F4" s="13"/>
      <c r="G4" s="14">
        <v>45046</v>
      </c>
      <c r="H4" s="16"/>
      <c r="I4" s="5"/>
      <c r="J4" s="16"/>
      <c r="K4" s="16"/>
      <c r="L4" s="18"/>
    </row>
  </sheetData>
  <phoneticPr fontId="1"/>
  <dataValidations count="3">
    <dataValidation type="list" allowBlank="1" showInputMessage="1" showErrorMessage="1" sqref="H2:J4" xr:uid="{35E37951-42D3-4805-9F20-F5E0E8A5E693}">
      <formula1>"有,無,銀行振込"</formula1>
    </dataValidation>
    <dataValidation type="list" allowBlank="1" showInputMessage="1" showErrorMessage="1" sqref="K2:K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E4"/>
  <sheetViews>
    <sheetView zoomScaleNormal="100" workbookViewId="0">
      <pane xSplit="8700" activePane="topRight"/>
      <selection activeCell="A4" sqref="A4"/>
      <selection pane="topRight" activeCell="G2" sqref="G2"/>
    </sheetView>
  </sheetViews>
  <sheetFormatPr defaultRowHeight="18"/>
  <cols>
    <col min="1" max="1" width="11" bestFit="1" customWidth="1"/>
    <col min="2" max="2" width="19.25" bestFit="1" customWidth="1"/>
    <col min="3" max="3" width="11.33203125" bestFit="1" customWidth="1"/>
    <col min="4" max="5" width="11.08203125" customWidth="1"/>
    <col min="6" max="6" width="16.08203125" customWidth="1"/>
    <col min="7" max="7" width="17.75" bestFit="1" customWidth="1"/>
    <col min="8" max="8" width="11.33203125" bestFit="1" customWidth="1"/>
    <col min="9" max="9" width="12" bestFit="1" customWidth="1"/>
    <col min="10" max="10" width="11.33203125" bestFit="1" customWidth="1"/>
    <col min="11" max="11" width="12" bestFit="1" customWidth="1"/>
    <col min="12" max="12" width="11.33203125" bestFit="1" customWidth="1"/>
    <col min="13" max="13" width="12" bestFit="1" customWidth="1"/>
    <col min="14" max="14" width="11.33203125" bestFit="1" customWidth="1"/>
    <col min="15" max="15" width="12" bestFit="1" customWidth="1"/>
    <col min="16" max="16" width="11.33203125" bestFit="1" customWidth="1"/>
    <col min="17" max="17" width="12" bestFit="1" customWidth="1"/>
    <col min="18" max="18" width="11.33203125" bestFit="1" customWidth="1"/>
    <col min="19" max="19" width="12" bestFit="1" customWidth="1"/>
    <col min="20" max="20" width="11.33203125" bestFit="1" customWidth="1"/>
    <col min="21" max="21" width="12" bestFit="1" customWidth="1"/>
    <col min="22" max="22" width="11.33203125" bestFit="1" customWidth="1"/>
    <col min="23" max="23" width="12" bestFit="1" customWidth="1"/>
    <col min="24" max="24" width="11.33203125" bestFit="1" customWidth="1"/>
    <col min="25" max="25" width="12" bestFit="1" customWidth="1"/>
    <col min="26" max="26" width="11.33203125" bestFit="1" customWidth="1"/>
    <col min="27" max="27" width="13.08203125" bestFit="1" customWidth="1"/>
    <col min="28" max="28" width="11.33203125" bestFit="1" customWidth="1"/>
    <col min="29" max="29" width="13.08203125" bestFit="1" customWidth="1"/>
    <col min="30" max="30" width="11.33203125" bestFit="1" customWidth="1"/>
    <col min="31" max="31" width="13.08203125" bestFit="1" customWidth="1"/>
  </cols>
  <sheetData>
    <row r="1" spans="1:31">
      <c r="A1" s="9" t="s">
        <v>0</v>
      </c>
      <c r="B1" s="10" t="s">
        <v>1</v>
      </c>
      <c r="C1" s="10" t="s">
        <v>35</v>
      </c>
      <c r="D1" s="10" t="s">
        <v>39</v>
      </c>
      <c r="E1" s="10" t="s">
        <v>46</v>
      </c>
      <c r="F1" s="10" t="s">
        <v>37</v>
      </c>
      <c r="G1" s="10" t="s">
        <v>36</v>
      </c>
      <c r="H1" s="10" t="s">
        <v>8</v>
      </c>
      <c r="I1" s="10" t="s">
        <v>20</v>
      </c>
      <c r="J1" s="10" t="s">
        <v>9</v>
      </c>
      <c r="K1" s="10" t="s">
        <v>21</v>
      </c>
      <c r="L1" s="10" t="s">
        <v>10</v>
      </c>
      <c r="M1" s="10" t="s">
        <v>22</v>
      </c>
      <c r="N1" s="10" t="s">
        <v>11</v>
      </c>
      <c r="O1" s="10" t="s">
        <v>23</v>
      </c>
      <c r="P1" s="10" t="s">
        <v>12</v>
      </c>
      <c r="Q1" s="10" t="s">
        <v>24</v>
      </c>
      <c r="R1" s="10" t="s">
        <v>13</v>
      </c>
      <c r="S1" s="10" t="s">
        <v>25</v>
      </c>
      <c r="T1" s="10" t="s">
        <v>14</v>
      </c>
      <c r="U1" s="10" t="s">
        <v>26</v>
      </c>
      <c r="V1" s="10" t="s">
        <v>15</v>
      </c>
      <c r="W1" s="10" t="s">
        <v>27</v>
      </c>
      <c r="X1" s="10" t="s">
        <v>16</v>
      </c>
      <c r="Y1" s="10" t="s">
        <v>28</v>
      </c>
      <c r="Z1" s="10" t="s">
        <v>17</v>
      </c>
      <c r="AA1" s="10" t="s">
        <v>29</v>
      </c>
      <c r="AB1" s="10" t="s">
        <v>18</v>
      </c>
      <c r="AC1" s="10" t="s">
        <v>30</v>
      </c>
      <c r="AD1" s="10" t="s">
        <v>19</v>
      </c>
      <c r="AE1" s="11" t="s">
        <v>31</v>
      </c>
    </row>
    <row r="2" spans="1:31">
      <c r="A2" s="12" t="s">
        <v>48</v>
      </c>
      <c r="B2" s="13" t="str">
        <f>IFERROR(VLOOKUP(テーブル2[[#This Row],[管理番号]],コンサル生一覧[[管理番号]:[氏名]],2,FALSE),"")</f>
        <v>中尾　良樹</v>
      </c>
      <c r="C2" s="14">
        <v>44959</v>
      </c>
      <c r="D2" s="15">
        <f>DAY(テーブル2[[#This Row],[支払日]])</f>
        <v>2</v>
      </c>
      <c r="E2" s="16"/>
      <c r="F2" s="15" t="s">
        <v>44</v>
      </c>
      <c r="G2" s="27" t="s">
        <v>52</v>
      </c>
      <c r="H2" s="14">
        <f>IF($C2="","",DATE(YEAR($C2),MONTH($C2)+1,DAY($C2)))</f>
        <v>44987</v>
      </c>
      <c r="I2" s="16"/>
      <c r="J2" s="14">
        <f>IF($C2="","",DATE(YEAR($C2),MONTH($C2)+2,DAY($C2)))</f>
        <v>45018</v>
      </c>
      <c r="K2" s="16"/>
      <c r="L2" s="14">
        <f>IF($C2="","",DATE(YEAR($C2),MONTH($C2)+3,DAY($C2)))</f>
        <v>45048</v>
      </c>
      <c r="M2" s="16"/>
      <c r="N2" s="14">
        <f>IF($C2="","",DATE(YEAR($C2),MONTH($C2)+4,DAY($C2)))</f>
        <v>45079</v>
      </c>
      <c r="O2" s="16"/>
      <c r="P2" s="14">
        <f>IF($C2="","",DATE(YEAR($C2),MONTH($C2)+5,DAY($C2)))</f>
        <v>45109</v>
      </c>
      <c r="Q2" s="16"/>
      <c r="R2" s="14">
        <f>IF($C2="","",DATE(YEAR($C2),MONTH($C2)+6,DAY($C2)))</f>
        <v>45140</v>
      </c>
      <c r="S2" s="16"/>
      <c r="T2" s="14">
        <f>IF($C2="","",DATE(YEAR($C2),MONTH($C2)+7,DAY($C2)))</f>
        <v>45171</v>
      </c>
      <c r="U2" s="16"/>
      <c r="V2" s="14">
        <f>IF($C2="","",DATE(YEAR($C2),MONTH($C2)+8,DAY($C2)))</f>
        <v>45201</v>
      </c>
      <c r="W2" s="16"/>
      <c r="X2" s="14">
        <f>IF($C2="","",DATE(YEAR($C2),MONTH($C2)+9,DAY($C2)))</f>
        <v>45232</v>
      </c>
      <c r="Y2" s="16"/>
      <c r="Z2" s="14">
        <f>IF($C2="","",DATE(YEAR($C2),MONTH($C2)+10,DAY($C2)))</f>
        <v>45262</v>
      </c>
      <c r="AA2" s="16"/>
      <c r="AB2" s="14">
        <f>IF($C2="","",DATE(YEAR($C2),MONTH($C2)+11,DAY($C2)))</f>
        <v>45293</v>
      </c>
      <c r="AC2" s="16"/>
      <c r="AD2" s="14">
        <f>IF($C2="","",DATE(YEAR($C2),MONTH($C2)+12,DAY($C2)))</f>
        <v>45324</v>
      </c>
      <c r="AE2" s="16"/>
    </row>
    <row r="3" spans="1:31">
      <c r="A3" s="19" t="s">
        <v>50</v>
      </c>
      <c r="B3" s="20" t="str">
        <f>IFERROR(VLOOKUP(テーブル2[[#This Row],[管理番号]],コンサル生一覧[[管理番号]:[氏名]],2,FALSE),"")</f>
        <v>河原林　一功</v>
      </c>
      <c r="C3" s="21">
        <v>45046</v>
      </c>
      <c r="D3" s="15">
        <f>DAY(テーブル2[[#This Row],[支払日]])</f>
        <v>30</v>
      </c>
      <c r="E3" s="22"/>
      <c r="F3" s="25"/>
      <c r="G3" s="23" t="s">
        <v>53</v>
      </c>
      <c r="H3" s="21">
        <f>IF($C3="","",DATE(YEAR($C3),MONTH($C3)+1,DAY($C3)))</f>
        <v>45076</v>
      </c>
      <c r="I3" s="24"/>
      <c r="J3" s="21">
        <f>IF($C3="","",DATE(YEAR($C3),MONTH($C3)+2,DAY($C3)))</f>
        <v>45107</v>
      </c>
      <c r="K3" s="24"/>
      <c r="L3" s="21">
        <f>IF($C3="","",DATE(YEAR($C3),MONTH($C3)+3,DAY($C3)))</f>
        <v>45137</v>
      </c>
      <c r="M3" s="24"/>
      <c r="N3" s="21">
        <f>IF($C3="","",DATE(YEAR($C3),MONTH($C3)+4,DAY($C3)))</f>
        <v>45168</v>
      </c>
      <c r="O3" s="24"/>
      <c r="P3" s="21">
        <f>IF($C3="","",DATE(YEAR($C3),MONTH($C3)+5,DAY($C3)))</f>
        <v>45199</v>
      </c>
      <c r="Q3" s="24"/>
      <c r="R3" s="21">
        <f>IF($C3="","",DATE(YEAR($C3),MONTH($C3)+6,DAY($C3)))</f>
        <v>45229</v>
      </c>
      <c r="S3" s="24"/>
      <c r="T3" s="21">
        <f>IF($C3="","",DATE(YEAR($C3),MONTH($C3)+7,DAY($C3)))</f>
        <v>45260</v>
      </c>
      <c r="U3" s="24"/>
      <c r="V3" s="21">
        <f>IF($C3="","",DATE(YEAR($C3),MONTH($C3)+8,DAY($C3)))</f>
        <v>45290</v>
      </c>
      <c r="W3" s="24"/>
      <c r="X3" s="21">
        <f>IF($C3="","",DATE(YEAR($C3),MONTH($C3)+9,DAY($C3)))</f>
        <v>45321</v>
      </c>
      <c r="Y3" s="24"/>
      <c r="Z3" s="21">
        <f>IF($C3="","",DATE(YEAR($C3),MONTH($C3)+10,DAY($C3)))</f>
        <v>45352</v>
      </c>
      <c r="AA3" s="24"/>
      <c r="AB3" s="21">
        <f>IF($C3="","",DATE(YEAR($C3),MONTH($C3)+11,DAY($C3)))</f>
        <v>45381</v>
      </c>
      <c r="AC3" s="24"/>
      <c r="AD3" s="21">
        <f>IF($C3="","",DATE(YEAR($C3),MONTH($C3)+12,DAY($C3)))</f>
        <v>45412</v>
      </c>
      <c r="AE3" s="24"/>
    </row>
    <row r="4" spans="1:31" ht="54">
      <c r="A4" s="12" t="s">
        <v>40</v>
      </c>
      <c r="B4" s="13" t="str">
        <f>IFERROR(VLOOKUP(テーブル2[[#This Row],[管理番号]],コンサル生一覧[[管理番号]:[氏名]],2,FALSE),"")</f>
        <v>森田　聖也</v>
      </c>
      <c r="C4" s="14">
        <v>45077</v>
      </c>
      <c r="D4" s="15">
        <f>DAY(テーブル2[[#This Row],[支払日]])</f>
        <v>31</v>
      </c>
      <c r="E4" s="17" t="s">
        <v>47</v>
      </c>
      <c r="F4" s="26" t="s">
        <v>44</v>
      </c>
      <c r="G4" s="28" t="s">
        <v>45</v>
      </c>
      <c r="H4" s="14">
        <f>IF($C4="","",DATE(YEAR($C4),MONTH($C4)+1,DAY($C4)))</f>
        <v>45108</v>
      </c>
      <c r="I4" s="16"/>
      <c r="J4" s="14">
        <f>IF($C4="","",DATE(YEAR($C4),MONTH($C4)+2,DAY($C4)))</f>
        <v>45138</v>
      </c>
      <c r="K4" s="16"/>
      <c r="L4" s="14">
        <f>IF($C4="","",DATE(YEAR($C4),MONTH($C4)+3,DAY($C4)))</f>
        <v>45169</v>
      </c>
      <c r="M4" s="16"/>
      <c r="N4" s="14">
        <f>IF($C4="","",DATE(YEAR($C4),MONTH($C4)+4,DAY($C4)))</f>
        <v>45200</v>
      </c>
      <c r="O4" s="16"/>
      <c r="P4" s="14">
        <f>IF($C4="","",DATE(YEAR($C4),MONTH($C4)+5,DAY($C4)))</f>
        <v>45230</v>
      </c>
      <c r="Q4" s="16"/>
      <c r="R4" s="14">
        <f>IF($C4="","",DATE(YEAR($C4),MONTH($C4)+6,DAY($C4)))</f>
        <v>45261</v>
      </c>
      <c r="S4" s="16"/>
      <c r="T4" s="14">
        <f>IF($C4="","",DATE(YEAR($C4),MONTH($C4)+7,DAY($C4)))</f>
        <v>45291</v>
      </c>
      <c r="U4" s="16"/>
      <c r="V4" s="14">
        <f>IF($C4="","",DATE(YEAR($C4),MONTH($C4)+8,DAY($C4)))</f>
        <v>45322</v>
      </c>
      <c r="W4" s="16"/>
      <c r="X4" s="14">
        <f>IF($C4="","",DATE(YEAR($C4),MONTH($C4)+9,DAY($C4)))</f>
        <v>45353</v>
      </c>
      <c r="Y4" s="16"/>
      <c r="Z4" s="14">
        <f>IF($C4="","",DATE(YEAR($C4),MONTH($C4)+10,DAY($C4)))</f>
        <v>45382</v>
      </c>
      <c r="AA4" s="16"/>
      <c r="AB4" s="14">
        <f>IF($C4="","",DATE(YEAR($C4),MONTH($C4)+11,DAY($C4)))</f>
        <v>45413</v>
      </c>
      <c r="AC4" s="16"/>
      <c r="AD4" s="14">
        <f>IF($C4="","",DATE(YEAR($C4),MONTH($C4)+12,DAY($C4)))</f>
        <v>45443</v>
      </c>
      <c r="AE4" s="16"/>
    </row>
  </sheetData>
  <phoneticPr fontId="1"/>
  <dataValidations count="1">
    <dataValidation type="list" allowBlank="1" showInputMessage="1" showErrorMessage="1" sqref="AC2:AC4 W2:W4 I2:I4 M2:M4 U2:U4 O2:O4 AA2:AA4 S2:S4 Y2:Y4 Q2:Q4 K2:K4 AE2:AE4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コンサル性</vt:lpstr>
      <vt:lpstr>リマインド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2023-03-13T11:08:23Z</dcterms:modified>
</cp:coreProperties>
</file>