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8DF30A1D-8D06-49BB-BD89-9891EAD70B6B}" xr6:coauthVersionLast="47" xr6:coauthVersionMax="47" xr10:uidLastSave="{00000000-0000-0000-0000-000000000000}"/>
  <bookViews>
    <workbookView xWindow="-1340" yWindow="10690" windowWidth="22780" windowHeight="1454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リマインド表!$A$1:$F$37</definedName>
    <definedName name="_xlnm.Print_Area" localSheetId="1">リマインド表!$A$1:$R$37</definedName>
    <definedName name="_xlnm.Print_Area" localSheetId="0">名前リスト!$A$1:$I$61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3" l="1"/>
  <c r="M37" i="3" s="1"/>
  <c r="B37" i="3"/>
  <c r="C15" i="3"/>
  <c r="Q15" i="3" s="1"/>
  <c r="B15" i="3"/>
  <c r="D37" i="3" l="1"/>
  <c r="O37" i="3"/>
  <c r="Q37" i="3"/>
  <c r="I37" i="3"/>
  <c r="G37" i="3"/>
  <c r="K37" i="3"/>
  <c r="D15" i="3"/>
  <c r="G15" i="3"/>
  <c r="I15" i="3"/>
  <c r="K15" i="3"/>
  <c r="M15" i="3"/>
  <c r="O15" i="3"/>
  <c r="C28" i="3"/>
  <c r="Q28" i="3" s="1"/>
  <c r="B28" i="3"/>
  <c r="C14" i="3"/>
  <c r="Q14" i="3" s="1"/>
  <c r="B14" i="3"/>
  <c r="C29" i="3"/>
  <c r="Q29" i="3" s="1"/>
  <c r="B29" i="3"/>
  <c r="Q13" i="3"/>
  <c r="B13" i="3"/>
  <c r="Q9" i="3"/>
  <c r="O9" i="3"/>
  <c r="D28" i="3" l="1"/>
  <c r="G28" i="3"/>
  <c r="I28" i="3"/>
  <c r="K28" i="3"/>
  <c r="M28" i="3"/>
  <c r="O28" i="3"/>
  <c r="D14" i="3"/>
  <c r="G14" i="3"/>
  <c r="I14" i="3"/>
  <c r="K14" i="3"/>
  <c r="M14" i="3"/>
  <c r="O14" i="3"/>
  <c r="D29" i="3"/>
  <c r="G29" i="3"/>
  <c r="I29" i="3"/>
  <c r="K29" i="3"/>
  <c r="M29" i="3"/>
  <c r="O29" i="3"/>
  <c r="I13" i="3"/>
  <c r="K13" i="3"/>
  <c r="M13" i="3"/>
  <c r="G13" i="3"/>
  <c r="O13" i="3"/>
  <c r="C36" i="3"/>
  <c r="Q36" i="3" s="1"/>
  <c r="B36" i="3"/>
  <c r="O36" i="3" l="1"/>
  <c r="D36" i="3"/>
  <c r="G36" i="3"/>
  <c r="I36" i="3"/>
  <c r="K36" i="3"/>
  <c r="M36" i="3"/>
  <c r="C27" i="3" l="1"/>
  <c r="Q27" i="3" s="1"/>
  <c r="B27" i="3"/>
  <c r="D27" i="3" l="1"/>
  <c r="G27" i="3"/>
  <c r="I27" i="3"/>
  <c r="K27" i="3"/>
  <c r="M27" i="3"/>
  <c r="O27" i="3"/>
  <c r="C5" i="3" l="1"/>
  <c r="M5" i="3" s="1"/>
  <c r="B5" i="3"/>
  <c r="O5" i="3" l="1"/>
  <c r="K5" i="3"/>
  <c r="Q5" i="3"/>
  <c r="D5" i="3"/>
  <c r="G5" i="3"/>
  <c r="I5" i="3"/>
  <c r="Q32" i="3" l="1"/>
  <c r="B32" i="3"/>
  <c r="K32" i="3" l="1"/>
  <c r="M32" i="3"/>
  <c r="G32" i="3"/>
  <c r="I32" i="3"/>
  <c r="O32" i="3"/>
  <c r="C23" i="3" l="1"/>
  <c r="Q23" i="3" s="1"/>
  <c r="B23" i="3"/>
  <c r="D23" i="3" l="1"/>
  <c r="I23" i="3"/>
  <c r="M23" i="3"/>
  <c r="G23" i="3"/>
  <c r="K23" i="3"/>
  <c r="O23" i="3"/>
  <c r="C21" i="3" l="1"/>
  <c r="Q21" i="3" s="1"/>
  <c r="B21" i="3"/>
  <c r="D21" i="3" l="1"/>
  <c r="G21" i="3"/>
  <c r="I21" i="3"/>
  <c r="K21" i="3"/>
  <c r="M21" i="3"/>
  <c r="O21" i="3"/>
  <c r="C35" i="3" l="1"/>
  <c r="Q35" i="3" s="1"/>
  <c r="B35" i="3"/>
  <c r="D35" i="3" l="1"/>
  <c r="G35" i="3"/>
  <c r="I35" i="3"/>
  <c r="K35" i="3"/>
  <c r="M35" i="3"/>
  <c r="O35" i="3"/>
  <c r="Q10" i="3" l="1"/>
  <c r="B10" i="3"/>
  <c r="C25" i="3"/>
  <c r="Q25" i="3" s="1"/>
  <c r="B25" i="3"/>
  <c r="G10" i="3" l="1"/>
  <c r="I10" i="3"/>
  <c r="D10" i="3"/>
  <c r="K10" i="3"/>
  <c r="M10" i="3"/>
  <c r="O10" i="3"/>
  <c r="D25" i="3"/>
  <c r="G25" i="3"/>
  <c r="I25" i="3"/>
  <c r="K25" i="3"/>
  <c r="M25" i="3"/>
  <c r="O25" i="3"/>
  <c r="C31" i="3" l="1"/>
  <c r="B31" i="3"/>
  <c r="Q31" i="3" l="1"/>
  <c r="G31" i="3"/>
  <c r="I31" i="3"/>
  <c r="K31" i="3"/>
  <c r="M31" i="3"/>
  <c r="D31" i="3"/>
  <c r="O31" i="3"/>
  <c r="C2" i="3" l="1"/>
  <c r="B2" i="3"/>
  <c r="Q2" i="3" l="1"/>
  <c r="D2" i="3"/>
  <c r="I2" i="3"/>
  <c r="G2" i="3"/>
  <c r="K2" i="3"/>
  <c r="M2" i="3"/>
  <c r="O2" i="3"/>
  <c r="C11" i="3" l="1"/>
  <c r="O11" i="3" s="1"/>
  <c r="B11" i="3"/>
  <c r="D11" i="3" l="1"/>
  <c r="G11" i="3"/>
  <c r="Q11" i="3"/>
  <c r="I11" i="3"/>
  <c r="K11" i="3"/>
  <c r="M11" i="3"/>
  <c r="C6" i="3" l="1"/>
  <c r="Q6" i="3" s="1"/>
  <c r="B6" i="3"/>
  <c r="Q3" i="3"/>
  <c r="B3" i="3"/>
  <c r="D6" i="3" l="1"/>
  <c r="G6" i="3"/>
  <c r="I6" i="3"/>
  <c r="K6" i="3"/>
  <c r="M6" i="3"/>
  <c r="O6" i="3"/>
  <c r="D3" i="3"/>
  <c r="G3" i="3"/>
  <c r="I3" i="3"/>
  <c r="K3" i="3"/>
  <c r="M3" i="3"/>
  <c r="O3" i="3"/>
  <c r="D4" i="3" l="1"/>
  <c r="B26" i="3" l="1"/>
  <c r="Q26" i="3" l="1"/>
  <c r="I26" i="3"/>
  <c r="K26" i="3"/>
  <c r="G26" i="3"/>
  <c r="M26" i="3"/>
  <c r="D26" i="3"/>
  <c r="O26" i="3"/>
  <c r="B24" i="3" l="1"/>
  <c r="Q24" i="3" l="1"/>
  <c r="D24" i="3"/>
  <c r="G24" i="3"/>
  <c r="I24" i="3"/>
  <c r="K24" i="3"/>
  <c r="M24" i="3"/>
  <c r="O24" i="3"/>
  <c r="B18" i="3" l="1"/>
  <c r="Q18" i="3" l="1"/>
  <c r="D18" i="3"/>
  <c r="G18" i="3"/>
  <c r="I18" i="3"/>
  <c r="K18" i="3"/>
  <c r="M18" i="3"/>
  <c r="O18" i="3"/>
  <c r="Q4" i="3" l="1"/>
  <c r="B4" i="3"/>
  <c r="G4" i="3" l="1"/>
  <c r="I4" i="3"/>
  <c r="K4" i="3"/>
  <c r="M4" i="3"/>
  <c r="O4" i="3"/>
  <c r="C30" i="3" l="1"/>
  <c r="Q30" i="3" s="1"/>
  <c r="B30" i="3"/>
  <c r="Q33" i="3"/>
  <c r="B33" i="3"/>
  <c r="C22" i="3"/>
  <c r="M22" i="3" s="1"/>
  <c r="B22" i="3"/>
  <c r="D30" i="3" l="1"/>
  <c r="G30" i="3"/>
  <c r="I30" i="3"/>
  <c r="K30" i="3"/>
  <c r="M30" i="3"/>
  <c r="O30" i="3"/>
  <c r="M33" i="3"/>
  <c r="O33" i="3"/>
  <c r="D33" i="3"/>
  <c r="G33" i="3"/>
  <c r="I33" i="3"/>
  <c r="K33" i="3"/>
  <c r="O22" i="3"/>
  <c r="Q22" i="3"/>
  <c r="D22" i="3"/>
  <c r="G22" i="3"/>
  <c r="I22" i="3"/>
  <c r="K22" i="3"/>
  <c r="C16" i="3" l="1"/>
  <c r="Q16" i="3" s="1"/>
  <c r="B16" i="3"/>
  <c r="I16" i="3" l="1"/>
  <c r="D16" i="3"/>
  <c r="M16" i="3"/>
  <c r="G16" i="3"/>
  <c r="K16" i="3"/>
  <c r="O16" i="3"/>
  <c r="C12" i="3" l="1"/>
  <c r="Q12" i="3" s="1"/>
  <c r="B12" i="3"/>
  <c r="Q20" i="3"/>
  <c r="B20" i="3"/>
  <c r="Q34" i="3"/>
  <c r="B34" i="3"/>
  <c r="G12" i="3" l="1"/>
  <c r="K12" i="3"/>
  <c r="O12" i="3"/>
  <c r="D12" i="3"/>
  <c r="I12" i="3"/>
  <c r="M12" i="3"/>
  <c r="I20" i="3"/>
  <c r="D20" i="3"/>
  <c r="M20" i="3"/>
  <c r="G20" i="3"/>
  <c r="K20" i="3"/>
  <c r="O20" i="3"/>
  <c r="G34" i="3"/>
  <c r="K34" i="3"/>
  <c r="O34" i="3"/>
  <c r="D34" i="3"/>
  <c r="I34" i="3"/>
  <c r="M34" i="3"/>
  <c r="B9" i="3"/>
  <c r="G9" i="3" l="1"/>
  <c r="K9" i="3"/>
  <c r="D9" i="3"/>
  <c r="I9" i="3"/>
  <c r="M9" i="3"/>
  <c r="C17" i="3" l="1"/>
  <c r="Q17" i="3" s="1"/>
  <c r="B17" i="3"/>
  <c r="G17" i="3" l="1"/>
  <c r="K17" i="3"/>
  <c r="O17" i="3"/>
  <c r="D17" i="3"/>
  <c r="I17" i="3"/>
  <c r="M17" i="3"/>
  <c r="C7" i="3" l="1"/>
  <c r="B7" i="3"/>
  <c r="G7" i="3" l="1"/>
  <c r="K7" i="3"/>
  <c r="O7" i="3"/>
  <c r="I7" i="3"/>
  <c r="M7" i="3"/>
  <c r="Q7" i="3"/>
  <c r="D7" i="3"/>
  <c r="M19" i="3"/>
  <c r="B19" i="3"/>
  <c r="M8" i="3"/>
  <c r="B8" i="3"/>
  <c r="D19" i="3" l="1"/>
  <c r="Q19" i="3"/>
  <c r="G19" i="3"/>
  <c r="O19" i="3"/>
  <c r="I19" i="3"/>
  <c r="K19" i="3"/>
  <c r="Q8" i="3"/>
  <c r="D8" i="3"/>
  <c r="O8" i="3"/>
  <c r="G8" i="3"/>
  <c r="I8" i="3"/>
  <c r="K8" i="3"/>
</calcChain>
</file>

<file path=xl/sharedStrings.xml><?xml version="1.0" encoding="utf-8"?>
<sst xmlns="http://schemas.openxmlformats.org/spreadsheetml/2006/main" count="619" uniqueCount="220">
  <si>
    <t>管理番号</t>
  </si>
  <si>
    <t>氏名</t>
  </si>
  <si>
    <t>紹介者番号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</si>
  <si>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</si>
  <si>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</si>
  <si>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</si>
  <si>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</si>
  <si>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</si>
  <si>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</si>
  <si>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</si>
  <si>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</si>
  <si>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</si>
  <si>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</si>
  <si>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</si>
  <si>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</si>
  <si>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</si>
  <si>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</si>
  <si>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</si>
  <si>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</si>
  <si>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</si>
  <si>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</si>
  <si>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m2</t>
    <phoneticPr fontId="1"/>
  </si>
  <si>
    <t>m7</t>
  </si>
  <si>
    <t>m9</t>
  </si>
  <si>
    <t>マツダ　トモキ</t>
    <phoneticPr fontId="1"/>
  </si>
  <si>
    <t>オクムラ　フキ</t>
    <phoneticPr fontId="1"/>
  </si>
  <si>
    <t xml:space="preserve">まつだともき </t>
    <phoneticPr fontId="1"/>
  </si>
  <si>
    <t xml:space="preserve">奥村 蕗 </t>
    <phoneticPr fontId="1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</si>
  <si>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</si>
  <si>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</si>
  <si>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</si>
  <si>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</si>
  <si>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</si>
  <si>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m19</t>
  </si>
  <si>
    <t>s1</t>
    <phoneticPr fontId="1"/>
  </si>
  <si>
    <t>ミズノ　キョウカ</t>
    <phoneticPr fontId="1"/>
  </si>
  <si>
    <t>篠原さん</t>
    <rPh sb="0" eb="2">
      <t>シノハラ</t>
    </rPh>
    <phoneticPr fontId="1"/>
  </si>
  <si>
    <t xml:space="preserve">K </t>
    <phoneticPr fontId="1"/>
  </si>
  <si>
    <t>支払い日程はしのはらさんが調整</t>
    <rPh sb="0" eb="2">
      <t>シハラ</t>
    </rPh>
    <rPh sb="3" eb="5">
      <t>ニッテイ</t>
    </rPh>
    <rPh sb="13" eb="15">
      <t>チョウセイ</t>
    </rPh>
    <phoneticPr fontId="1"/>
  </si>
  <si>
    <t>管理番号</t>
    <phoneticPr fontId="1"/>
  </si>
  <si>
    <t>OK</t>
    <phoneticPr fontId="1"/>
  </si>
  <si>
    <t>3000円</t>
    <rPh sb="4" eb="5">
      <t>エン</t>
    </rPh>
    <phoneticPr fontId="1"/>
  </si>
  <si>
    <t>マツダ　シンゴ</t>
    <phoneticPr fontId="1"/>
  </si>
  <si>
    <t>のぼるさん</t>
    <phoneticPr fontId="1"/>
  </si>
  <si>
    <t>m23</t>
    <phoneticPr fontId="1"/>
  </si>
  <si>
    <t>スガワラ　ルイ</t>
    <phoneticPr fontId="1"/>
  </si>
  <si>
    <t>毎月バック</t>
    <rPh sb="0" eb="2">
      <t>マイツキ</t>
    </rPh>
    <phoneticPr fontId="1"/>
  </si>
  <si>
    <t>ヤノ　シュンスケ</t>
    <phoneticPr fontId="1"/>
  </si>
  <si>
    <t>m29</t>
  </si>
  <si>
    <t>m29</t>
    <phoneticPr fontId="1"/>
  </si>
  <si>
    <t xml:space="preserve">しま </t>
    <phoneticPr fontId="1"/>
  </si>
  <si>
    <t>タニショウ　シマ</t>
    <phoneticPr fontId="1"/>
  </si>
  <si>
    <t>m30</t>
    <phoneticPr fontId="1"/>
  </si>
  <si>
    <t>アマハタ　ユウキ</t>
    <phoneticPr fontId="1"/>
  </si>
  <si>
    <t>ｍ28</t>
    <phoneticPr fontId="1"/>
  </si>
  <si>
    <t>m43</t>
    <phoneticPr fontId="1"/>
  </si>
  <si>
    <t>コモリシュウ</t>
    <phoneticPr fontId="1"/>
  </si>
  <si>
    <t xml:space="preserve">S </t>
    <phoneticPr fontId="1"/>
  </si>
  <si>
    <t>m44</t>
    <phoneticPr fontId="1"/>
  </si>
  <si>
    <t>内田さん</t>
    <rPh sb="0" eb="2">
      <t>ウチタ</t>
    </rPh>
    <phoneticPr fontId="1"/>
  </si>
  <si>
    <t>イノマタ　マイコ</t>
    <phoneticPr fontId="1"/>
  </si>
  <si>
    <t>m48</t>
    <phoneticPr fontId="1"/>
  </si>
  <si>
    <t>ハマヤ　ケンタ</t>
    <phoneticPr fontId="1"/>
  </si>
  <si>
    <t xml:space="preserve">Kenta </t>
    <phoneticPr fontId="1"/>
  </si>
  <si>
    <t>m49</t>
    <phoneticPr fontId="1"/>
  </si>
  <si>
    <t>ミヤギ　サホ</t>
    <phoneticPr fontId="1"/>
  </si>
  <si>
    <t xml:space="preserve">さほ </t>
    <phoneticPr fontId="1"/>
  </si>
  <si>
    <t>m50</t>
    <phoneticPr fontId="1"/>
  </si>
  <si>
    <t>m52</t>
    <phoneticPr fontId="1"/>
  </si>
  <si>
    <t>イタガキ　リョウヤ</t>
    <phoneticPr fontId="1"/>
  </si>
  <si>
    <t xml:space="preserve">Ryuji </t>
    <phoneticPr fontId="1"/>
  </si>
  <si>
    <t>山本こうへい m8</t>
    <rPh sb="0" eb="2">
      <t>ヤマモト</t>
    </rPh>
    <phoneticPr fontId="1"/>
  </si>
  <si>
    <t>m54</t>
    <phoneticPr fontId="1"/>
  </si>
  <si>
    <t>オクヤマ　ツヨシ</t>
    <phoneticPr fontId="1"/>
  </si>
  <si>
    <t>m55</t>
    <phoneticPr fontId="1"/>
  </si>
  <si>
    <t>クラモト　ユウキ</t>
    <phoneticPr fontId="1"/>
  </si>
  <si>
    <t xml:space="preserve">k_yuu </t>
    <phoneticPr fontId="1"/>
  </si>
  <si>
    <t>初期費用は2021/5/1に振込</t>
    <rPh sb="0" eb="4">
      <t>ショキヒヨウ</t>
    </rPh>
    <rPh sb="14" eb="16">
      <t>フリコミ</t>
    </rPh>
    <phoneticPr fontId="1"/>
  </si>
  <si>
    <t>10月で解約</t>
    <rPh sb="2" eb="3">
      <t>ガツ</t>
    </rPh>
    <rPh sb="4" eb="6">
      <t>カイヤク</t>
    </rPh>
    <phoneticPr fontId="1"/>
  </si>
  <si>
    <t>月額費用は二人分</t>
    <rPh sb="0" eb="4">
      <t>ゲツガクヒヨウ</t>
    </rPh>
    <rPh sb="5" eb="8">
      <t>フタリブン</t>
    </rPh>
    <phoneticPr fontId="1"/>
  </si>
  <si>
    <t>ホリ　カレン</t>
    <phoneticPr fontId="1"/>
  </si>
  <si>
    <t>m69</t>
    <phoneticPr fontId="1"/>
  </si>
  <si>
    <t>キヨナガ 　ヨシキ</t>
    <phoneticPr fontId="1"/>
  </si>
  <si>
    <t>m70</t>
    <phoneticPr fontId="1"/>
  </si>
  <si>
    <t>タノ　ヨシノリ</t>
  </si>
  <si>
    <r>
      <rPr>
        <sz val="11"/>
        <color rgb="FF000000"/>
        <rFont val="Cambria Math"/>
        <family val="3"/>
      </rPr>
      <t>𝔂𝓸𝓼𝓱𝓲𝓷𝓸𝓻𝓲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</si>
  <si>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コンドウトモキさん</t>
    <phoneticPr fontId="1"/>
  </si>
  <si>
    <t>m71</t>
    <phoneticPr fontId="1"/>
  </si>
  <si>
    <t>タテイワ　ヒロキ</t>
  </si>
  <si>
    <r>
      <t>大貴</t>
    </r>
    <r>
      <rPr>
        <sz val="11"/>
        <color rgb="FF000000"/>
        <rFont val="Yu gothic"/>
        <family val="3"/>
      </rPr>
      <t xml:space="preserve"> </t>
    </r>
    <phoneticPr fontId="1"/>
  </si>
  <si>
    <t>m72</t>
    <phoneticPr fontId="1"/>
  </si>
  <si>
    <t>ヒラシマ　ユウタ</t>
  </si>
  <si>
    <t>のぼるさん　毎月3,000円</t>
    <rPh sb="6" eb="8">
      <t>マイツキ</t>
    </rPh>
    <rPh sb="13" eb="14">
      <t>エン</t>
    </rPh>
    <phoneticPr fontId="1"/>
  </si>
  <si>
    <t>初期費用は半年で分割
のぼるさん　毎月3,000円</t>
    <rPh sb="0" eb="4">
      <t>ショキヒヨウ</t>
    </rPh>
    <rPh sb="5" eb="7">
      <t>ハントシ</t>
    </rPh>
    <rPh sb="8" eb="10">
      <t>ブンカツ</t>
    </rPh>
    <phoneticPr fontId="1"/>
  </si>
  <si>
    <t>m73</t>
    <phoneticPr fontId="1"/>
  </si>
  <si>
    <t>ハラタ　アヤカ</t>
    <phoneticPr fontId="1"/>
  </si>
  <si>
    <r>
      <rPr>
        <sz val="11"/>
        <color rgb="FF000000"/>
        <rFont val="Cambria Math"/>
        <family val="1"/>
      </rPr>
      <t>𝒜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</si>
  <si>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m76</t>
    <phoneticPr fontId="1"/>
  </si>
  <si>
    <t>サイトウ　リョウ</t>
    <phoneticPr fontId="1"/>
  </si>
  <si>
    <t>m77</t>
    <phoneticPr fontId="1"/>
  </si>
  <si>
    <t>ヒラヤマ　ハルナ</t>
    <phoneticPr fontId="1"/>
  </si>
  <si>
    <t>返答なし</t>
    <rPh sb="0" eb="2">
      <t>ヘントウ</t>
    </rPh>
    <phoneticPr fontId="1"/>
  </si>
  <si>
    <t>トークない</t>
    <phoneticPr fontId="1"/>
  </si>
  <si>
    <t>無視されている</t>
    <rPh sb="0" eb="2">
      <t>ムシ</t>
    </rPh>
    <phoneticPr fontId="1"/>
  </si>
  <si>
    <t>停止中</t>
    <rPh sb="0" eb="2">
      <t>テイシ</t>
    </rPh>
    <rPh sb="2" eb="3">
      <t>チュウ</t>
    </rPh>
    <phoneticPr fontId="1"/>
  </si>
  <si>
    <t>違反者</t>
    <rPh sb="0" eb="3">
      <t>イハンシャ</t>
    </rPh>
    <phoneticPr fontId="1"/>
  </si>
  <si>
    <t>銀行振込
違反者</t>
    <rPh sb="0" eb="4">
      <t>ギンコウフリコミ</t>
    </rPh>
    <phoneticPr fontId="1"/>
  </si>
  <si>
    <t>m79</t>
    <phoneticPr fontId="1"/>
  </si>
  <si>
    <t>アオヤマ　ユウヒ</t>
    <phoneticPr fontId="1"/>
  </si>
  <si>
    <t>m80</t>
    <phoneticPr fontId="1"/>
  </si>
  <si>
    <t>タナカ　リュウシロウ</t>
    <phoneticPr fontId="1"/>
  </si>
  <si>
    <t>m81</t>
    <phoneticPr fontId="1"/>
  </si>
  <si>
    <t>タカハシ　シュウイチ</t>
    <phoneticPr fontId="1"/>
  </si>
  <si>
    <t>m82</t>
    <phoneticPr fontId="1"/>
  </si>
  <si>
    <t>ナカイチ リョウ</t>
    <phoneticPr fontId="1"/>
  </si>
  <si>
    <t>m83</t>
    <phoneticPr fontId="1"/>
  </si>
  <si>
    <t>こんどうさん</t>
    <phoneticPr fontId="1"/>
  </si>
  <si>
    <t>ツヅキ　マドカ</t>
    <phoneticPr fontId="1"/>
  </si>
  <si>
    <t>m84</t>
    <phoneticPr fontId="1"/>
  </si>
  <si>
    <t>ササキ　アツヤ</t>
    <phoneticPr fontId="1"/>
  </si>
  <si>
    <t>m85</t>
    <phoneticPr fontId="1"/>
  </si>
  <si>
    <t>ハラダ　ナツキ</t>
    <phoneticPr fontId="1"/>
  </si>
  <si>
    <t>m87</t>
    <phoneticPr fontId="1"/>
  </si>
  <si>
    <t>ミドリカワ　ノゾミ</t>
  </si>
  <si>
    <t xml:space="preserve">清水 望 </t>
    <phoneticPr fontId="1"/>
  </si>
  <si>
    <t>半年で解約</t>
    <rPh sb="0" eb="2">
      <t>ハントシ</t>
    </rPh>
    <rPh sb="3" eb="5">
      <t>カイヤク</t>
    </rPh>
    <phoneticPr fontId="1"/>
  </si>
  <si>
    <t>m89</t>
    <phoneticPr fontId="1"/>
  </si>
  <si>
    <t>オリタ　リョウ</t>
  </si>
  <si>
    <t>m91</t>
    <phoneticPr fontId="1"/>
  </si>
  <si>
    <t>コシクモ　リュウゴ</t>
    <phoneticPr fontId="1"/>
  </si>
  <si>
    <t>ノムラ　マイさんの引継者</t>
    <rPh sb="9" eb="11">
      <t>ヒキツ</t>
    </rPh>
    <rPh sb="11" eb="12">
      <t>シャ</t>
    </rPh>
    <phoneticPr fontId="1"/>
  </si>
  <si>
    <t>m102</t>
    <phoneticPr fontId="1"/>
  </si>
  <si>
    <t>ナベクラ　コウタ</t>
  </si>
  <si>
    <t xml:space="preserve">koota </t>
    <phoneticPr fontId="1"/>
  </si>
  <si>
    <t>m104</t>
    <phoneticPr fontId="1"/>
  </si>
  <si>
    <t>サエキ　ダイスケ</t>
    <phoneticPr fontId="1"/>
  </si>
  <si>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D </t>
    </r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 </t>
    </r>
    <phoneticPr fontId="1"/>
  </si>
  <si>
    <t>m105</t>
    <phoneticPr fontId="1"/>
  </si>
  <si>
    <t>マスダ　リク</t>
    <phoneticPr fontId="1"/>
  </si>
  <si>
    <t>m106</t>
    <phoneticPr fontId="1"/>
  </si>
  <si>
    <t>イケダ　ヨウスケ</t>
    <phoneticPr fontId="1"/>
  </si>
  <si>
    <t xml:space="preserve">池田陽亮 </t>
    <phoneticPr fontId="1"/>
  </si>
  <si>
    <t>m108</t>
    <phoneticPr fontId="1"/>
  </si>
  <si>
    <t>キムラ　マサシ</t>
  </si>
  <si>
    <t>m109</t>
    <phoneticPr fontId="1"/>
  </si>
  <si>
    <t>テヅカ　トモキ</t>
  </si>
  <si>
    <t>m110</t>
    <phoneticPr fontId="1"/>
  </si>
  <si>
    <t>アイモト　ユウカ</t>
  </si>
  <si>
    <t xml:space="preserve">y </t>
    <phoneticPr fontId="1"/>
  </si>
  <si>
    <t>square決裁</t>
    <rPh sb="6" eb="8">
      <t>ケッサイ</t>
    </rPh>
    <phoneticPr fontId="1"/>
  </si>
  <si>
    <t>初期費用分割　6ヶ月</t>
    <rPh sb="0" eb="4">
      <t>ショキヒヨウ</t>
    </rPh>
    <rPh sb="4" eb="6">
      <t>ブンカツ</t>
    </rPh>
    <rPh sb="9" eb="10">
      <t>ゲツ</t>
    </rPh>
    <phoneticPr fontId="1"/>
  </si>
  <si>
    <t>m114</t>
    <phoneticPr fontId="1"/>
  </si>
  <si>
    <t>シゲノ　ケイト</t>
  </si>
  <si>
    <t>m115</t>
    <phoneticPr fontId="1"/>
  </si>
  <si>
    <t>サカシタ　ミエ</t>
    <phoneticPr fontId="1"/>
  </si>
  <si>
    <t>こうへいさん</t>
    <phoneticPr fontId="1"/>
  </si>
  <si>
    <t xml:space="preserve">Mie Sakashita </t>
    <phoneticPr fontId="1"/>
  </si>
  <si>
    <t>m116</t>
    <phoneticPr fontId="1"/>
  </si>
  <si>
    <t>ワタナベ　ミエ</t>
    <phoneticPr fontId="1"/>
  </si>
  <si>
    <t>奥寺さん</t>
    <rPh sb="0" eb="2">
      <t>オクデラ</t>
    </rPh>
    <phoneticPr fontId="1"/>
  </si>
  <si>
    <t xml:space="preserve">junior@美瑛 </t>
    <phoneticPr fontId="1"/>
  </si>
  <si>
    <t>m117</t>
    <phoneticPr fontId="1"/>
  </si>
  <si>
    <t>株式会社ISP</t>
    <phoneticPr fontId="1"/>
  </si>
  <si>
    <t xml:space="preserve">お〜たん </t>
    <phoneticPr fontId="1"/>
  </si>
  <si>
    <t>支払一括 契約1月ごろ</t>
    <rPh sb="0" eb="2">
      <t>シハライ</t>
    </rPh>
    <rPh sb="2" eb="4">
      <t>イッカツ</t>
    </rPh>
    <rPh sb="5" eb="7">
      <t>ケイヤク</t>
    </rPh>
    <rPh sb="8" eb="9">
      <t>ガツ</t>
    </rPh>
    <phoneticPr fontId="1"/>
  </si>
  <si>
    <t>m119</t>
    <phoneticPr fontId="1"/>
  </si>
  <si>
    <t>ナカタニ　セイカ</t>
  </si>
  <si>
    <t xml:space="preserve">Seika </t>
    <phoneticPr fontId="1"/>
  </si>
  <si>
    <t>m121</t>
    <phoneticPr fontId="1"/>
  </si>
  <si>
    <t>ニシカワ　チエミ</t>
    <phoneticPr fontId="1"/>
  </si>
  <si>
    <t xml:space="preserve">Chiemi.N </t>
    <phoneticPr fontId="1"/>
  </si>
  <si>
    <t>m122</t>
    <phoneticPr fontId="1"/>
  </si>
  <si>
    <t>フクヤマ　キヨ</t>
  </si>
  <si>
    <t>福山</t>
    <rPh sb="0" eb="2">
      <t>フクヤマ</t>
    </rPh>
    <phoneticPr fontId="1"/>
  </si>
  <si>
    <t>初期費用3万円</t>
    <rPh sb="0" eb="4">
      <t>ショキヒヨウ</t>
    </rPh>
    <rPh sb="5" eb="7">
      <t>マンエン</t>
    </rPh>
    <phoneticPr fontId="1"/>
  </si>
  <si>
    <t xml:space="preserve">kiyo </t>
    <phoneticPr fontId="1"/>
  </si>
  <si>
    <t>山神優希</t>
    <rPh sb="0" eb="2">
      <t>ヤマガミ</t>
    </rPh>
    <rPh sb="2" eb="3">
      <t>ヤサ</t>
    </rPh>
    <phoneticPr fontId="1"/>
  </si>
  <si>
    <t>銀行振込
月額に初期費用
毎月23666円
違反者</t>
    <rPh sb="13" eb="15">
      <t>マイツキ</t>
    </rPh>
    <rPh sb="20" eb="21">
      <t>エン</t>
    </rPh>
    <rPh sb="22" eb="25">
      <t>イハンシャ</t>
    </rPh>
    <phoneticPr fontId="1"/>
  </si>
  <si>
    <t>m124</t>
    <phoneticPr fontId="1"/>
  </si>
  <si>
    <t>ウメキ　サヤ</t>
    <phoneticPr fontId="1"/>
  </si>
  <si>
    <t>m126</t>
    <phoneticPr fontId="1"/>
  </si>
  <si>
    <t>ハナヤ　ホノカ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</si>
  <si>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</si>
  <si>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r>
      <rPr>
        <sz val="11"/>
        <color rgb="FF000000"/>
        <rFont val="Cambria Math"/>
        <family val="1"/>
      </rPr>
      <t>𝐇𝐨𝐧𝐨𝐤𝐚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</si>
  <si>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m127</t>
    <phoneticPr fontId="1"/>
  </si>
  <si>
    <t>イシガミ　アヤノ</t>
  </si>
  <si>
    <t xml:space="preserve">ayano </t>
    <phoneticPr fontId="1"/>
  </si>
  <si>
    <t>m128</t>
    <phoneticPr fontId="1"/>
  </si>
  <si>
    <t>オカジマ　テッペイ</t>
  </si>
  <si>
    <t>タムラ　ケイト</t>
  </si>
  <si>
    <t>m129</t>
    <phoneticPr fontId="1"/>
  </si>
  <si>
    <t xml:space="preserve">Keito </t>
    <phoneticPr fontId="1"/>
  </si>
  <si>
    <t>m132</t>
    <phoneticPr fontId="1"/>
  </si>
  <si>
    <t>初期費用2分割　10万円</t>
    <rPh sb="0" eb="4">
      <t>ショキヒヨウ</t>
    </rPh>
    <rPh sb="5" eb="7">
      <t>ブンカツ</t>
    </rPh>
    <rPh sb="10" eb="12">
      <t>マンエン</t>
    </rPh>
    <phoneticPr fontId="1"/>
  </si>
  <si>
    <t>ウシオダ　エミ</t>
  </si>
  <si>
    <t xml:space="preserve">うっしー </t>
    <phoneticPr fontId="1"/>
  </si>
  <si>
    <t>m133</t>
    <phoneticPr fontId="1"/>
  </si>
  <si>
    <t>ヤマモト　ユイコ</t>
  </si>
  <si>
    <t>初期費用6分割</t>
    <rPh sb="0" eb="4">
      <t>ショキヒヨウ</t>
    </rPh>
    <rPh sb="5" eb="7">
      <t>ブンカツ</t>
    </rPh>
    <phoneticPr fontId="1"/>
  </si>
  <si>
    <t xml:space="preserve">ﾕｲｺ </t>
    <phoneticPr fontId="1"/>
  </si>
  <si>
    <t>紗弥 
契約期間2022/4/3～
半年で管理</t>
    <rPh sb="4" eb="8">
      <t>ケイヤクキカン</t>
    </rPh>
    <rPh sb="18" eb="20">
      <t>ハントシ</t>
    </rPh>
    <rPh sb="21" eb="23">
      <t>カンリ</t>
    </rPh>
    <phoneticPr fontId="1"/>
  </si>
  <si>
    <t>銀行振込
初期費用5/1</t>
    <rPh sb="0" eb="4">
      <t>ギンコウフリコミ</t>
    </rPh>
    <rPh sb="5" eb="7">
      <t>ショキ</t>
    </rPh>
    <rPh sb="7" eb="9">
      <t>ヒヨウ</t>
    </rPh>
    <phoneticPr fontId="1"/>
  </si>
  <si>
    <t>OKAJIMA TEPPEI 
2022/8で解約</t>
    <rPh sb="23" eb="25">
      <t>カイヤク</t>
    </rPh>
    <phoneticPr fontId="1"/>
  </si>
  <si>
    <t>5/16に支払</t>
    <rPh sb="5" eb="7">
      <t>シハライ</t>
    </rPh>
    <phoneticPr fontId="1"/>
  </si>
  <si>
    <t>m134</t>
    <phoneticPr fontId="1"/>
  </si>
  <si>
    <t xml:space="preserve">chinatsu…* </t>
    <phoneticPr fontId="1"/>
  </si>
  <si>
    <t>ヌクイ　チナツ</t>
    <phoneticPr fontId="1"/>
  </si>
  <si>
    <t>m135</t>
    <phoneticPr fontId="1"/>
  </si>
  <si>
    <t>カネモト　クユカ</t>
    <phoneticPr fontId="1"/>
  </si>
  <si>
    <t>m136</t>
    <phoneticPr fontId="1"/>
  </si>
  <si>
    <t>ヤマナカ　キョウヘイ</t>
  </si>
  <si>
    <t>m137</t>
    <phoneticPr fontId="1"/>
  </si>
  <si>
    <t>ヨシムラ　リサコ</t>
    <phoneticPr fontId="1"/>
  </si>
  <si>
    <t>m138</t>
    <phoneticPr fontId="1"/>
  </si>
  <si>
    <t>七瀬さん</t>
    <rPh sb="0" eb="2">
      <t>ナナセ</t>
    </rPh>
    <phoneticPr fontId="1"/>
  </si>
  <si>
    <t>トクナガ　アツミ</t>
  </si>
  <si>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>accyan</t>
    </r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</si>
  <si>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m139</t>
    <phoneticPr fontId="1"/>
  </si>
  <si>
    <r>
      <rPr>
        <sz val="11"/>
        <color rgb="FF000000"/>
        <rFont val="Cambria Math"/>
        <family val="1"/>
      </rPr>
      <t>𝐊𝐮𝐲𝐮𝐤𝐚</t>
    </r>
    <r>
      <rPr>
        <sz val="11"/>
        <color rgb="FF000000"/>
        <rFont val="Yu gothic"/>
        <family val="3"/>
        <charset val="128"/>
      </rPr>
      <t xml:space="preserve"> 
1/10に振込</t>
    </r>
    <rPh sb="19" eb="21">
      <t>フリコミ</t>
    </rPh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</si>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</sst>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2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Cambria Math"/>
      <family val="3"/>
    </font>
    <font>
      <sz val="11"/>
      <color rgb="FF000000"/>
      <name val="Yu gothic"/>
      <family val="3"/>
    </font>
    <font>
      <sz val="11"/>
      <color rgb="FF000000"/>
      <name val="Cambria Math"/>
      <family val="1"/>
    </font>
    <font>
      <sz val="11"/>
      <color rgb="FF000000"/>
      <name val="Yu gothic"/>
      <family val="1"/>
      <charset val="128"/>
    </font>
    <font>
      <sz val="11"/>
      <color rgb="FF000000"/>
      <name val="Yu gothic"/>
      <family val="2"/>
      <charset val="128"/>
    </font>
    <font>
      <sz val="11"/>
      <color rgb="FF000000"/>
      <name val="Segoe UI Symbol"/>
      <family val="1"/>
    </font>
    <font>
      <sz val="11"/>
      <color rgb="FF000000"/>
      <name val="Segoe UI Symbo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/>
    <xf numFmtId="14" fontId="2" fillId="0" borderId="3" xfId="0" applyNumberFormat="1" applyFont="1" applyBorder="1"/>
    <xf numFmtId="176" fontId="0" fillId="0" borderId="6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6" xfId="0" applyBorder="1"/>
    <xf numFmtId="0" fontId="2" fillId="3" borderId="3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176" fontId="0" fillId="4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0" xfId="0" applyFill="1" applyBorder="1"/>
    <xf numFmtId="0" fontId="2" fillId="4" borderId="3" xfId="0" applyFont="1" applyFill="1" applyBorder="1" applyAlignment="1">
      <alignment horizontal="center" vertical="center"/>
    </xf>
    <xf numFmtId="0" fontId="0" fillId="6" borderId="0" xfId="0" applyFill="1"/>
    <xf numFmtId="176" fontId="2" fillId="4" borderId="10" xfId="0" applyNumberFormat="1" applyFont="1" applyFill="1" applyBorder="1" applyAlignment="1">
      <alignment horizontal="center"/>
    </xf>
    <xf numFmtId="0" fontId="4" fillId="3" borderId="0" xfId="0" applyFont="1" applyFill="1"/>
    <xf numFmtId="0" fontId="0" fillId="3" borderId="0" xfId="0" applyFill="1"/>
    <xf numFmtId="176" fontId="0" fillId="0" borderId="9" xfId="0" applyNumberFormat="1" applyBorder="1" applyAlignment="1">
      <alignment horizontal="center"/>
    </xf>
    <xf numFmtId="176" fontId="0" fillId="4" borderId="6" xfId="0" applyNumberFormat="1" applyFill="1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14" fontId="0" fillId="4" borderId="3" xfId="0" applyNumberFormat="1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vertical="center" wrapText="1"/>
    </xf>
    <xf numFmtId="0" fontId="0" fillId="6" borderId="3" xfId="0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176" fontId="2" fillId="3" borderId="9" xfId="0" applyNumberFormat="1" applyFont="1" applyFill="1" applyBorder="1" applyAlignment="1">
      <alignment horizontal="center"/>
    </xf>
    <xf numFmtId="176" fontId="0" fillId="3" borderId="6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6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56" fontId="2" fillId="3" borderId="3" xfId="0" applyNumberFormat="1" applyFont="1" applyFill="1" applyBorder="1" applyAlignment="1">
      <alignment horizontal="center"/>
    </xf>
    <xf numFmtId="176" fontId="2" fillId="3" borderId="10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61" totalsRowShown="0" headerRowDxfId="35" dataDxfId="33" headerRowBorderDxfId="34" tableBorderDxfId="32">
  <autoFilter ref="A1:J61" xr:uid="{824E64B5-AC6D-4B2D-B246-D8A228B31402}"/>
  <sortState xmlns:xlrd2="http://schemas.microsoft.com/office/spreadsheetml/2017/richdata2" ref="A25:J29">
    <sortCondition ref="D1:D29"/>
  </sortState>
  <tableColumns count="10">
    <tableColumn id="1" xr3:uid="{C59E891C-FC61-4460-9D9C-DA5458048A39}" name="管理番号" dataDxfId="31"/>
    <tableColumn id="2" xr3:uid="{C56F7BC1-8C6B-43D2-BD5D-5C4E177237E8}" name="氏名" dataDxfId="30"/>
    <tableColumn id="3" xr3:uid="{4A94D906-3617-4DFA-A39F-C600D2063238}" name="紹介者番号" dataDxfId="29"/>
    <tableColumn id="4" xr3:uid="{D375840C-81D8-4227-B3BC-52DD084FC168}" name="契約日" dataDxfId="28"/>
    <tableColumn id="5" xr3:uid="{6032D145-8CB8-44AB-BE6F-45C3206AF890}" name="契約書承認" dataDxfId="27"/>
    <tableColumn id="8" xr3:uid="{442B21FE-AB2D-40F1-9ECC-EDD04D477459}" name="square決裁" dataDxfId="26"/>
    <tableColumn id="11" xr3:uid="{186B07C6-60AA-4025-B4B3-286846B1199C}" name="初期費用支払い" dataDxfId="25"/>
    <tableColumn id="9" xr3:uid="{B8DC2F95-48E2-4F0A-B100-F38740426669}" name="銀行振込" dataDxfId="24"/>
    <tableColumn id="7" xr3:uid="{AD7220ED-8337-4E79-841B-32BBDACCF40A}" name="備考" dataDxfId="23"/>
    <tableColumn id="6" xr3:uid="{7316EBC3-22C3-4D64-8E0D-52AAB95240F6}" name="毎月バック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R37" totalsRowShown="0" headerRowDxfId="21" headerRowBorderDxfId="20" tableBorderDxfId="19" totalsRowBorderDxfId="18">
  <autoFilter ref="A1:R37" xr:uid="{B4E540B4-727F-4993-8D7E-D00C4C96F5F7}"/>
  <sortState xmlns:xlrd2="http://schemas.microsoft.com/office/spreadsheetml/2017/richdata2" ref="A2:R36">
    <sortCondition ref="D1:D36"/>
  </sortState>
  <tableColumns count="18">
    <tableColumn id="1" xr3:uid="{A530E669-FE56-4EEC-B4A6-3230BAE5DF45}" name="管理番号" dataDxfId="17"/>
    <tableColumn id="2" xr3:uid="{EE786227-BF3B-44C8-ADCD-E60B861333FD}" name="氏名" dataDxfId="16"/>
    <tableColumn id="3" xr3:uid="{904E9C75-EAE6-44B8-BDE8-D158BCDD6472}" name="決済日" dataDxfId="15"/>
    <tableColumn id="4" xr3:uid="{8582AD16-707E-4E61-BCE0-C53D0D681510}" name="支払日" dataDxfId="14"/>
    <tableColumn id="5" xr3:uid="{52BDB00E-C469-48E8-BEAB-899B8BEFE834}" name="書き留め" dataDxfId="13"/>
    <tableColumn id="6" xr3:uid="{3768C3A7-422A-44C4-9CF7-B00B53DD67CE}" name="ライン名" dataDxfId="12"/>
    <tableColumn id="7" xr3:uid="{C2D68B79-A116-4717-9880-9E3FA0E8B669}" name="支払月1" dataDxfId="11"/>
    <tableColumn id="8" xr3:uid="{54E36C55-44A7-4C82-BBEC-C5A7689A1D26}" name="支払確認1" dataDxfId="10"/>
    <tableColumn id="9" xr3:uid="{E1185923-FF2F-4BF7-A692-999AEBB84D33}" name="支払月2" dataDxfId="9"/>
    <tableColumn id="10" xr3:uid="{2157AC9F-CDAB-406F-BCAB-FC2071533166}" name="支払確認2" dataDxfId="8"/>
    <tableColumn id="11" xr3:uid="{12ED0035-29F1-4730-8678-95A502954FE4}" name="支払月3" dataDxfId="7"/>
    <tableColumn id="12" xr3:uid="{E8391761-B714-44D0-AC68-6B3DB7661FCB}" name="支払確認3" dataDxfId="6"/>
    <tableColumn id="13" xr3:uid="{00B2F99D-6F6A-40A2-A41F-81EB9BB344B2}" name="支払月4" dataDxfId="5"/>
    <tableColumn id="14" xr3:uid="{9F38D9C6-FA6D-4E89-8530-0A215FF4B35B}" name="支払確認4" dataDxfId="4"/>
    <tableColumn id="15" xr3:uid="{9F1437EB-8308-4F3B-ADCE-3A5568ACC574}" name="支払月5" dataDxfId="3"/>
    <tableColumn id="16" xr3:uid="{EBADC9AB-1F90-47A8-B017-669AD2F8EDC8}" name="支払確認5" dataDxfId="2"/>
    <tableColumn id="17" xr3:uid="{2FE44937-C353-49BF-A959-AD9D31FF232F}" name="支払月6" dataDxfId="1"/>
    <tableColumn id="18" xr3:uid="{39718AD8-5749-43FA-8ACB-EDB7F259869E}" name="支払確認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unior@&#32654;&#2978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27"/>
  <sheetViews>
    <sheetView view="pageBreakPreview" zoomScaleNormal="100" zoomScaleSheetLayoutView="100" workbookViewId="0">
      <pane ySplit="1" topLeftCell="A42" activePane="bottomLeft" state="frozen"/>
      <selection activeCell="C58" sqref="C58"/>
      <selection pane="bottomLeft" activeCell="A61" sqref="A61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47.375" bestFit="1" customWidth="1"/>
    <col min="10" max="10" width="19.5" customWidth="1"/>
    <col min="11" max="22" width="12.375" customWidth="1"/>
  </cols>
  <sheetData>
    <row r="1" spans="1:22" ht="18" customHeight="1">
      <c r="A1" s="24" t="s">
        <v>39</v>
      </c>
      <c r="B1" s="25" t="s">
        <v>1</v>
      </c>
      <c r="C1" s="25" t="s">
        <v>2</v>
      </c>
      <c r="D1" s="25" t="s">
        <v>3</v>
      </c>
      <c r="E1" s="26" t="s">
        <v>28</v>
      </c>
      <c r="F1" s="26" t="s">
        <v>149</v>
      </c>
      <c r="G1" s="27" t="s">
        <v>30</v>
      </c>
      <c r="H1" s="27" t="s">
        <v>29</v>
      </c>
      <c r="I1" s="28" t="s">
        <v>4</v>
      </c>
      <c r="J1" s="16" t="s">
        <v>46</v>
      </c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10" t="s">
        <v>22</v>
      </c>
      <c r="B2" s="10" t="s">
        <v>24</v>
      </c>
      <c r="C2" s="10" t="s">
        <v>21</v>
      </c>
      <c r="D2" s="12">
        <v>44213</v>
      </c>
      <c r="E2" s="11" t="s">
        <v>31</v>
      </c>
      <c r="F2" s="11" t="s">
        <v>31</v>
      </c>
      <c r="G2" s="11" t="s">
        <v>31</v>
      </c>
      <c r="H2" s="11" t="s">
        <v>32</v>
      </c>
      <c r="I2" s="17" t="s">
        <v>125</v>
      </c>
      <c r="J2" s="19"/>
    </row>
    <row r="3" spans="1:22" ht="18" customHeight="1">
      <c r="A3" s="10" t="s">
        <v>23</v>
      </c>
      <c r="B3" s="10" t="s">
        <v>25</v>
      </c>
      <c r="C3" s="11">
        <v>0</v>
      </c>
      <c r="D3" s="12">
        <v>44213</v>
      </c>
      <c r="E3" s="11" t="s">
        <v>31</v>
      </c>
      <c r="F3" s="11"/>
      <c r="G3" s="11"/>
      <c r="H3" s="11"/>
      <c r="I3" s="17" t="s">
        <v>41</v>
      </c>
      <c r="J3" s="19"/>
    </row>
    <row r="4" spans="1:22" ht="18" customHeight="1">
      <c r="A4" s="10" t="s">
        <v>34</v>
      </c>
      <c r="B4" s="10" t="s">
        <v>35</v>
      </c>
      <c r="C4" s="10" t="s">
        <v>36</v>
      </c>
      <c r="D4" s="12">
        <v>44231</v>
      </c>
      <c r="E4" s="11" t="s">
        <v>31</v>
      </c>
      <c r="F4" s="11"/>
      <c r="G4" s="11"/>
      <c r="H4" s="11"/>
      <c r="I4" s="17" t="s">
        <v>38</v>
      </c>
      <c r="J4" s="19"/>
    </row>
    <row r="5" spans="1:22" ht="18" customHeight="1">
      <c r="A5" s="10" t="s">
        <v>33</v>
      </c>
      <c r="B5" s="10" t="s">
        <v>42</v>
      </c>
      <c r="C5" s="11">
        <v>0</v>
      </c>
      <c r="D5" s="12">
        <v>44254</v>
      </c>
      <c r="E5" s="11" t="s">
        <v>31</v>
      </c>
      <c r="F5" s="11" t="s">
        <v>31</v>
      </c>
      <c r="G5" s="11" t="s">
        <v>31</v>
      </c>
      <c r="H5" s="11" t="s">
        <v>32</v>
      </c>
      <c r="I5" s="17"/>
      <c r="J5" s="19"/>
    </row>
    <row r="6" spans="1:22" ht="18" customHeight="1">
      <c r="A6" s="13" t="s">
        <v>44</v>
      </c>
      <c r="B6" s="13" t="s">
        <v>45</v>
      </c>
      <c r="C6" s="13" t="s">
        <v>43</v>
      </c>
      <c r="D6" s="14">
        <v>44275</v>
      </c>
      <c r="E6" s="11" t="s">
        <v>31</v>
      </c>
      <c r="F6" s="11" t="s">
        <v>31</v>
      </c>
      <c r="G6" s="11" t="s">
        <v>31</v>
      </c>
      <c r="H6" s="11" t="s">
        <v>32</v>
      </c>
      <c r="I6" s="15" t="s">
        <v>78</v>
      </c>
      <c r="J6" s="19"/>
    </row>
    <row r="7" spans="1:22" ht="18" customHeight="1">
      <c r="A7" s="13" t="s">
        <v>54</v>
      </c>
      <c r="B7" s="13" t="s">
        <v>47</v>
      </c>
      <c r="C7" s="13" t="s">
        <v>43</v>
      </c>
      <c r="D7" s="14">
        <v>44268</v>
      </c>
      <c r="E7" s="13" t="s">
        <v>31</v>
      </c>
      <c r="F7" s="11" t="s">
        <v>32</v>
      </c>
      <c r="G7" s="11"/>
      <c r="H7" s="11" t="s">
        <v>31</v>
      </c>
      <c r="I7" s="15" t="s">
        <v>77</v>
      </c>
      <c r="J7" s="19"/>
    </row>
    <row r="8" spans="1:22" ht="18" customHeight="1">
      <c r="A8" s="13" t="s">
        <v>48</v>
      </c>
      <c r="B8" s="13" t="s">
        <v>51</v>
      </c>
      <c r="C8" s="13" t="s">
        <v>43</v>
      </c>
      <c r="D8" s="14">
        <v>44271</v>
      </c>
      <c r="E8" s="13" t="s">
        <v>31</v>
      </c>
      <c r="F8" s="11" t="s">
        <v>31</v>
      </c>
      <c r="G8" s="11" t="s">
        <v>31</v>
      </c>
      <c r="H8" s="11" t="s">
        <v>32</v>
      </c>
      <c r="I8" s="15"/>
      <c r="J8" s="20"/>
    </row>
    <row r="9" spans="1:22" ht="18" customHeight="1">
      <c r="A9" s="13" t="s">
        <v>52</v>
      </c>
      <c r="B9" s="13" t="s">
        <v>53</v>
      </c>
      <c r="C9" s="13"/>
      <c r="D9" s="14">
        <v>44270</v>
      </c>
      <c r="E9" s="13"/>
      <c r="F9" s="10" t="s">
        <v>32</v>
      </c>
      <c r="G9" s="10" t="s">
        <v>31</v>
      </c>
      <c r="H9" s="10" t="s">
        <v>31</v>
      </c>
      <c r="I9" s="15"/>
      <c r="J9" s="20"/>
    </row>
    <row r="10" spans="1:22" ht="18" customHeight="1">
      <c r="A10" s="13" t="s">
        <v>55</v>
      </c>
      <c r="B10" s="13" t="s">
        <v>56</v>
      </c>
      <c r="C10" s="13" t="s">
        <v>43</v>
      </c>
      <c r="D10" s="14">
        <v>44291</v>
      </c>
      <c r="E10" s="13" t="s">
        <v>31</v>
      </c>
      <c r="F10" s="10" t="s">
        <v>31</v>
      </c>
      <c r="G10" s="10" t="s">
        <v>31</v>
      </c>
      <c r="H10" s="10" t="s">
        <v>32</v>
      </c>
      <c r="I10" s="15"/>
      <c r="J10" s="20"/>
    </row>
    <row r="11" spans="1:22" ht="18" customHeight="1">
      <c r="A11" s="13" t="s">
        <v>58</v>
      </c>
      <c r="B11" s="13" t="s">
        <v>60</v>
      </c>
      <c r="C11" s="13" t="s">
        <v>59</v>
      </c>
      <c r="D11" s="14">
        <v>44291</v>
      </c>
      <c r="E11" s="13" t="s">
        <v>31</v>
      </c>
      <c r="F11" s="10" t="s">
        <v>31</v>
      </c>
      <c r="G11" s="10" t="s">
        <v>31</v>
      </c>
      <c r="H11" s="10" t="s">
        <v>32</v>
      </c>
      <c r="I11" s="15" t="s">
        <v>78</v>
      </c>
      <c r="J11" s="20"/>
    </row>
    <row r="12" spans="1:22" ht="18" customHeight="1">
      <c r="A12" s="13" t="s">
        <v>61</v>
      </c>
      <c r="B12" s="13" t="s">
        <v>62</v>
      </c>
      <c r="C12" s="13" t="s">
        <v>43</v>
      </c>
      <c r="D12" s="14">
        <v>44292</v>
      </c>
      <c r="E12" s="13" t="s">
        <v>31</v>
      </c>
      <c r="F12" s="10" t="s">
        <v>31</v>
      </c>
      <c r="G12" s="10" t="s">
        <v>31</v>
      </c>
      <c r="H12" s="10" t="s">
        <v>32</v>
      </c>
      <c r="I12" s="15"/>
      <c r="J12" s="20"/>
    </row>
    <row r="13" spans="1:22" ht="18" customHeight="1">
      <c r="A13" s="44" t="s">
        <v>64</v>
      </c>
      <c r="B13" s="13" t="s">
        <v>65</v>
      </c>
      <c r="C13" s="13" t="s">
        <v>43</v>
      </c>
      <c r="D13" s="14">
        <v>44293</v>
      </c>
      <c r="E13" s="13" t="s">
        <v>31</v>
      </c>
      <c r="F13" s="10" t="s">
        <v>32</v>
      </c>
      <c r="G13" s="10" t="s">
        <v>31</v>
      </c>
      <c r="H13" s="10" t="s">
        <v>31</v>
      </c>
      <c r="I13" s="15" t="s">
        <v>78</v>
      </c>
      <c r="J13" s="20"/>
    </row>
    <row r="14" spans="1:22" ht="33.75" customHeight="1">
      <c r="A14" s="13" t="s">
        <v>67</v>
      </c>
      <c r="B14" s="13" t="s">
        <v>80</v>
      </c>
      <c r="C14" s="13" t="s">
        <v>71</v>
      </c>
      <c r="D14" s="14">
        <v>44310</v>
      </c>
      <c r="E14" s="13" t="s">
        <v>31</v>
      </c>
      <c r="F14" s="10" t="s">
        <v>32</v>
      </c>
      <c r="G14" s="10" t="s">
        <v>31</v>
      </c>
      <c r="H14" s="10" t="s">
        <v>31</v>
      </c>
      <c r="I14" s="35" t="s">
        <v>130</v>
      </c>
      <c r="J14" s="20"/>
    </row>
    <row r="15" spans="1:22" ht="18" customHeight="1">
      <c r="A15" s="13" t="s">
        <v>68</v>
      </c>
      <c r="B15" s="13" t="s">
        <v>69</v>
      </c>
      <c r="C15" s="13" t="s">
        <v>43</v>
      </c>
      <c r="D15" s="14">
        <v>44295</v>
      </c>
      <c r="E15" s="13" t="s">
        <v>31</v>
      </c>
      <c r="F15" s="10"/>
      <c r="G15" s="10"/>
      <c r="H15" s="10"/>
      <c r="I15" s="15"/>
      <c r="J15" s="20"/>
    </row>
    <row r="16" spans="1:22" ht="18" customHeight="1">
      <c r="A16" s="13" t="s">
        <v>72</v>
      </c>
      <c r="B16" s="13" t="s">
        <v>73</v>
      </c>
      <c r="C16" s="13" t="s">
        <v>43</v>
      </c>
      <c r="D16" s="14">
        <v>44295</v>
      </c>
      <c r="E16" s="13" t="s">
        <v>31</v>
      </c>
      <c r="F16" s="10" t="s">
        <v>31</v>
      </c>
      <c r="G16" s="10" t="s">
        <v>31</v>
      </c>
      <c r="H16" s="10" t="s">
        <v>32</v>
      </c>
      <c r="I16" s="15"/>
      <c r="J16" s="20"/>
    </row>
    <row r="17" spans="1:10" ht="18" customHeight="1">
      <c r="A17" s="13" t="s">
        <v>74</v>
      </c>
      <c r="B17" s="13" t="s">
        <v>75</v>
      </c>
      <c r="C17" s="13" t="s">
        <v>43</v>
      </c>
      <c r="D17" s="14">
        <v>44297</v>
      </c>
      <c r="E17" s="13" t="s">
        <v>31</v>
      </c>
      <c r="F17" s="10" t="s">
        <v>32</v>
      </c>
      <c r="G17" s="10" t="s">
        <v>31</v>
      </c>
      <c r="H17" s="10" t="s">
        <v>31</v>
      </c>
      <c r="I17" s="15" t="s">
        <v>79</v>
      </c>
      <c r="J17" s="20"/>
    </row>
    <row r="18" spans="1:10" ht="35.25" customHeight="1">
      <c r="A18" s="13" t="s">
        <v>81</v>
      </c>
      <c r="B18" s="13" t="s">
        <v>82</v>
      </c>
      <c r="C18" s="13" t="s">
        <v>43</v>
      </c>
      <c r="D18" s="14">
        <v>44336</v>
      </c>
      <c r="E18" s="13" t="s">
        <v>31</v>
      </c>
      <c r="F18" s="10" t="s">
        <v>31</v>
      </c>
      <c r="G18" s="10" t="s">
        <v>31</v>
      </c>
      <c r="H18" s="10" t="s">
        <v>32</v>
      </c>
      <c r="I18" s="35" t="s">
        <v>93</v>
      </c>
      <c r="J18" s="20"/>
    </row>
    <row r="19" spans="1:10" ht="18" customHeight="1">
      <c r="A19" s="13" t="s">
        <v>83</v>
      </c>
      <c r="B19" s="13" t="s">
        <v>84</v>
      </c>
      <c r="C19" s="13" t="s">
        <v>86</v>
      </c>
      <c r="D19" s="14">
        <v>44336</v>
      </c>
      <c r="E19" s="13" t="s">
        <v>31</v>
      </c>
      <c r="F19" s="10" t="s">
        <v>31</v>
      </c>
      <c r="G19" s="10" t="s">
        <v>31</v>
      </c>
      <c r="H19" s="10" t="s">
        <v>32</v>
      </c>
      <c r="I19" s="15"/>
      <c r="J19" s="20"/>
    </row>
    <row r="20" spans="1:10" ht="37.5" customHeight="1">
      <c r="A20" s="13" t="s">
        <v>87</v>
      </c>
      <c r="B20" s="13" t="s">
        <v>88</v>
      </c>
      <c r="C20" s="13" t="s">
        <v>43</v>
      </c>
      <c r="D20" s="14">
        <v>44336</v>
      </c>
      <c r="E20" s="13" t="s">
        <v>31</v>
      </c>
      <c r="F20" s="10" t="s">
        <v>31</v>
      </c>
      <c r="G20" s="10"/>
      <c r="H20" s="10" t="s">
        <v>32</v>
      </c>
      <c r="I20" s="35" t="s">
        <v>93</v>
      </c>
      <c r="J20" s="20"/>
    </row>
    <row r="21" spans="1:10" ht="18" customHeight="1">
      <c r="A21" s="44" t="s">
        <v>90</v>
      </c>
      <c r="B21" s="13" t="s">
        <v>91</v>
      </c>
      <c r="C21" s="13" t="s">
        <v>43</v>
      </c>
      <c r="D21" s="14">
        <v>44345</v>
      </c>
      <c r="E21" s="13" t="s">
        <v>31</v>
      </c>
      <c r="F21" s="10" t="s">
        <v>31</v>
      </c>
      <c r="G21" s="10" t="s">
        <v>31</v>
      </c>
      <c r="H21" s="10" t="s">
        <v>32</v>
      </c>
      <c r="I21" s="15" t="s">
        <v>92</v>
      </c>
      <c r="J21" s="20"/>
    </row>
    <row r="22" spans="1:10" ht="18" customHeight="1">
      <c r="A22" s="13" t="s">
        <v>94</v>
      </c>
      <c r="B22" s="13" t="s">
        <v>95</v>
      </c>
      <c r="C22" s="13"/>
      <c r="D22" s="14">
        <v>44339</v>
      </c>
      <c r="E22" s="13"/>
      <c r="F22" s="10"/>
      <c r="G22" s="10"/>
      <c r="H22" s="10"/>
      <c r="I22" s="15" t="s">
        <v>101</v>
      </c>
      <c r="J22" s="20"/>
    </row>
    <row r="23" spans="1:10" ht="18" customHeight="1">
      <c r="A23" s="44" t="s">
        <v>97</v>
      </c>
      <c r="B23" s="13" t="s">
        <v>98</v>
      </c>
      <c r="C23" s="13" t="s">
        <v>43</v>
      </c>
      <c r="D23" s="14">
        <v>44344</v>
      </c>
      <c r="E23" s="13" t="s">
        <v>31</v>
      </c>
      <c r="F23" s="10" t="s">
        <v>31</v>
      </c>
      <c r="G23" s="10" t="s">
        <v>31</v>
      </c>
      <c r="H23" s="10" t="s">
        <v>32</v>
      </c>
      <c r="I23" s="15"/>
      <c r="J23" s="20"/>
    </row>
    <row r="24" spans="1:10" ht="18" customHeight="1">
      <c r="A24" s="13" t="s">
        <v>99</v>
      </c>
      <c r="B24" s="13" t="s">
        <v>100</v>
      </c>
      <c r="C24" s="13"/>
      <c r="D24" s="14">
        <v>44345</v>
      </c>
      <c r="E24" s="13"/>
      <c r="F24" s="10"/>
      <c r="G24" s="10"/>
      <c r="H24" s="10"/>
      <c r="I24" s="15" t="s">
        <v>102</v>
      </c>
      <c r="J24" s="20"/>
    </row>
    <row r="25" spans="1:10" ht="18" customHeight="1">
      <c r="A25" s="13" t="s">
        <v>107</v>
      </c>
      <c r="B25" s="13" t="s">
        <v>108</v>
      </c>
      <c r="C25" s="13" t="s">
        <v>43</v>
      </c>
      <c r="D25" s="14">
        <v>44373</v>
      </c>
      <c r="E25" s="13" t="s">
        <v>31</v>
      </c>
      <c r="F25" s="10" t="s">
        <v>31</v>
      </c>
      <c r="G25" s="10" t="s">
        <v>31</v>
      </c>
      <c r="H25" s="10" t="s">
        <v>32</v>
      </c>
      <c r="I25" s="15"/>
      <c r="J25" s="20"/>
    </row>
    <row r="26" spans="1:10" ht="18" customHeight="1">
      <c r="A26" s="44" t="s">
        <v>109</v>
      </c>
      <c r="B26" s="44" t="s">
        <v>110</v>
      </c>
      <c r="C26" s="44" t="s">
        <v>43</v>
      </c>
      <c r="D26" s="14">
        <v>44373</v>
      </c>
      <c r="E26" s="13" t="s">
        <v>31</v>
      </c>
      <c r="F26" s="10" t="s">
        <v>32</v>
      </c>
      <c r="G26" s="13" t="s">
        <v>31</v>
      </c>
      <c r="H26" s="10" t="s">
        <v>31</v>
      </c>
      <c r="I26" s="15"/>
      <c r="J26" s="20"/>
    </row>
    <row r="27" spans="1:10" ht="18" customHeight="1">
      <c r="A27" s="13" t="s">
        <v>111</v>
      </c>
      <c r="B27" s="13" t="s">
        <v>112</v>
      </c>
      <c r="C27" s="13"/>
      <c r="D27" s="14">
        <v>44374</v>
      </c>
      <c r="E27" s="13" t="s">
        <v>31</v>
      </c>
      <c r="F27" s="10" t="s">
        <v>32</v>
      </c>
      <c r="G27" s="13" t="s">
        <v>31</v>
      </c>
      <c r="H27" s="10" t="s">
        <v>31</v>
      </c>
      <c r="I27" s="15"/>
      <c r="J27" s="20"/>
    </row>
    <row r="28" spans="1:10" ht="18" customHeight="1">
      <c r="A28" s="44" t="s">
        <v>113</v>
      </c>
      <c r="B28" s="13" t="s">
        <v>114</v>
      </c>
      <c r="C28" s="13" t="s">
        <v>43</v>
      </c>
      <c r="D28" s="14">
        <v>44375</v>
      </c>
      <c r="E28" s="13" t="s">
        <v>31</v>
      </c>
      <c r="F28" s="10" t="s">
        <v>31</v>
      </c>
      <c r="G28" s="10" t="s">
        <v>31</v>
      </c>
      <c r="H28" s="10" t="s">
        <v>32</v>
      </c>
      <c r="I28" s="15"/>
      <c r="J28" s="20"/>
    </row>
    <row r="29" spans="1:10" ht="18" customHeight="1">
      <c r="A29" s="13" t="s">
        <v>115</v>
      </c>
      <c r="B29" s="13" t="s">
        <v>117</v>
      </c>
      <c r="C29" s="13" t="s">
        <v>116</v>
      </c>
      <c r="D29" s="14">
        <v>44375</v>
      </c>
      <c r="E29" s="13" t="s">
        <v>31</v>
      </c>
      <c r="F29" s="13" t="s">
        <v>31</v>
      </c>
      <c r="G29" s="13" t="s">
        <v>31</v>
      </c>
      <c r="H29" s="13" t="s">
        <v>32</v>
      </c>
      <c r="I29" s="15"/>
      <c r="J29" s="20"/>
    </row>
    <row r="30" spans="1:10" ht="18" customHeight="1">
      <c r="A30" s="13" t="s">
        <v>118</v>
      </c>
      <c r="B30" s="13" t="s">
        <v>119</v>
      </c>
      <c r="C30" s="13" t="s">
        <v>43</v>
      </c>
      <c r="D30" s="14">
        <v>44374</v>
      </c>
      <c r="E30" s="13" t="s">
        <v>31</v>
      </c>
      <c r="F30" s="13" t="s">
        <v>31</v>
      </c>
      <c r="G30" s="10" t="s">
        <v>31</v>
      </c>
      <c r="H30" s="10" t="s">
        <v>32</v>
      </c>
      <c r="I30" s="15"/>
      <c r="J30" s="20"/>
    </row>
    <row r="31" spans="1:10" ht="18" customHeight="1">
      <c r="A31" s="13" t="s">
        <v>120</v>
      </c>
      <c r="B31" s="13" t="s">
        <v>121</v>
      </c>
      <c r="C31" s="13" t="s">
        <v>43</v>
      </c>
      <c r="D31" s="14">
        <v>44383</v>
      </c>
      <c r="E31" s="13"/>
      <c r="F31" s="13"/>
      <c r="G31" s="10"/>
      <c r="H31" s="10"/>
      <c r="I31" s="15"/>
      <c r="J31" s="20"/>
    </row>
    <row r="32" spans="1:10" ht="18" customHeight="1">
      <c r="A32" s="13" t="s">
        <v>122</v>
      </c>
      <c r="B32" s="13" t="s">
        <v>123</v>
      </c>
      <c r="C32" s="13" t="s">
        <v>43</v>
      </c>
      <c r="D32" s="14">
        <v>44411</v>
      </c>
      <c r="E32" s="13" t="s">
        <v>31</v>
      </c>
      <c r="F32" s="13" t="s">
        <v>31</v>
      </c>
      <c r="G32" s="13" t="s">
        <v>31</v>
      </c>
      <c r="H32" s="10" t="s">
        <v>32</v>
      </c>
      <c r="I32" s="15"/>
      <c r="J32" s="20"/>
    </row>
    <row r="33" spans="1:10" ht="18" customHeight="1">
      <c r="A33" s="13" t="s">
        <v>126</v>
      </c>
      <c r="B33" s="13" t="s">
        <v>127</v>
      </c>
      <c r="C33" s="13" t="s">
        <v>43</v>
      </c>
      <c r="D33" s="14">
        <v>44413</v>
      </c>
      <c r="E33" s="13" t="s">
        <v>31</v>
      </c>
      <c r="F33" s="10" t="s">
        <v>31</v>
      </c>
      <c r="G33" s="10" t="s">
        <v>31</v>
      </c>
      <c r="H33" s="10" t="s">
        <v>32</v>
      </c>
      <c r="I33" s="15"/>
      <c r="J33" s="13"/>
    </row>
    <row r="34" spans="1:10" ht="18" customHeight="1">
      <c r="A34" s="13" t="s">
        <v>128</v>
      </c>
      <c r="B34" s="13" t="s">
        <v>129</v>
      </c>
      <c r="C34" s="13" t="s">
        <v>43</v>
      </c>
      <c r="D34" s="14">
        <v>44335</v>
      </c>
      <c r="E34" s="13" t="s">
        <v>31</v>
      </c>
      <c r="F34" s="13" t="s">
        <v>31</v>
      </c>
      <c r="G34" s="13" t="s">
        <v>31</v>
      </c>
      <c r="H34" s="10" t="s">
        <v>32</v>
      </c>
      <c r="I34" s="15"/>
      <c r="J34" s="13"/>
    </row>
    <row r="35" spans="1:10" ht="18" customHeight="1">
      <c r="A35" s="13" t="s">
        <v>131</v>
      </c>
      <c r="B35" s="13" t="s">
        <v>132</v>
      </c>
      <c r="C35" s="13" t="s">
        <v>43</v>
      </c>
      <c r="D35" s="14">
        <v>44448</v>
      </c>
      <c r="E35" s="13" t="s">
        <v>31</v>
      </c>
      <c r="F35" s="13" t="s">
        <v>32</v>
      </c>
      <c r="G35" s="13" t="s">
        <v>31</v>
      </c>
      <c r="H35" s="10" t="s">
        <v>31</v>
      </c>
      <c r="I35" s="15"/>
      <c r="J35" s="13"/>
    </row>
    <row r="36" spans="1:10" ht="18" customHeight="1">
      <c r="A36" s="13" t="s">
        <v>134</v>
      </c>
      <c r="B36" s="13" t="s">
        <v>135</v>
      </c>
      <c r="C36" s="13" t="s">
        <v>43</v>
      </c>
      <c r="D36" s="14">
        <v>44449</v>
      </c>
      <c r="E36" s="13" t="s">
        <v>31</v>
      </c>
      <c r="F36" s="13" t="s">
        <v>31</v>
      </c>
      <c r="G36" s="13" t="s">
        <v>31</v>
      </c>
      <c r="H36" s="10" t="s">
        <v>32</v>
      </c>
      <c r="I36" s="15"/>
      <c r="J36" s="13"/>
    </row>
    <row r="37" spans="1:10" ht="18" customHeight="1">
      <c r="A37" s="44" t="s">
        <v>137</v>
      </c>
      <c r="B37" s="44" t="s">
        <v>138</v>
      </c>
      <c r="C37" s="44" t="s">
        <v>43</v>
      </c>
      <c r="D37" s="70">
        <v>44454</v>
      </c>
      <c r="E37" s="44"/>
      <c r="F37" s="44"/>
      <c r="G37" s="44"/>
      <c r="H37" s="37"/>
      <c r="I37" s="71"/>
      <c r="J37" s="13"/>
    </row>
    <row r="38" spans="1:10" ht="18" customHeight="1">
      <c r="A38" s="13" t="s">
        <v>139</v>
      </c>
      <c r="B38" s="13" t="s">
        <v>140</v>
      </c>
      <c r="C38" s="13" t="s">
        <v>43</v>
      </c>
      <c r="D38" s="14">
        <v>44456</v>
      </c>
      <c r="E38" s="13" t="s">
        <v>31</v>
      </c>
      <c r="F38" s="13" t="s">
        <v>31</v>
      </c>
      <c r="G38" s="13" t="s">
        <v>31</v>
      </c>
      <c r="H38" s="10" t="s">
        <v>32</v>
      </c>
      <c r="I38" s="15"/>
      <c r="J38" s="13"/>
    </row>
    <row r="39" spans="1:10" ht="18" customHeight="1">
      <c r="A39" s="44" t="s">
        <v>142</v>
      </c>
      <c r="B39" s="44" t="s">
        <v>143</v>
      </c>
      <c r="C39" s="44" t="s">
        <v>43</v>
      </c>
      <c r="D39" s="70">
        <v>44460</v>
      </c>
      <c r="E39" s="44"/>
      <c r="F39" s="44"/>
      <c r="G39" s="44"/>
      <c r="H39" s="37"/>
      <c r="I39" s="71"/>
      <c r="J39" s="13"/>
    </row>
    <row r="40" spans="1:10" ht="18" customHeight="1">
      <c r="A40" s="13" t="s">
        <v>144</v>
      </c>
      <c r="B40" s="13" t="s">
        <v>145</v>
      </c>
      <c r="C40" s="13" t="s">
        <v>43</v>
      </c>
      <c r="D40" s="14">
        <v>44461</v>
      </c>
      <c r="E40" s="13" t="s">
        <v>31</v>
      </c>
      <c r="F40" s="13" t="s">
        <v>31</v>
      </c>
      <c r="G40" s="13" t="s">
        <v>31</v>
      </c>
      <c r="H40" s="10" t="s">
        <v>32</v>
      </c>
      <c r="I40" s="15"/>
      <c r="J40" s="13"/>
    </row>
    <row r="41" spans="1:10" ht="18" customHeight="1">
      <c r="A41" s="13" t="s">
        <v>146</v>
      </c>
      <c r="B41" s="13" t="s">
        <v>147</v>
      </c>
      <c r="C41" s="13" t="s">
        <v>43</v>
      </c>
      <c r="D41" s="14">
        <v>44480</v>
      </c>
      <c r="E41" s="13" t="s">
        <v>31</v>
      </c>
      <c r="F41" s="13" t="s">
        <v>31</v>
      </c>
      <c r="G41" s="13" t="s">
        <v>31</v>
      </c>
      <c r="H41" s="10" t="s">
        <v>32</v>
      </c>
      <c r="I41" s="15"/>
      <c r="J41" s="13"/>
    </row>
    <row r="42" spans="1:10" ht="18" customHeight="1">
      <c r="A42" s="44" t="s">
        <v>151</v>
      </c>
      <c r="B42" s="44" t="s">
        <v>152</v>
      </c>
      <c r="C42" s="44" t="s">
        <v>43</v>
      </c>
      <c r="D42" s="70">
        <v>44510</v>
      </c>
      <c r="E42" s="44"/>
      <c r="F42" s="37"/>
      <c r="G42" s="37"/>
      <c r="H42" s="44"/>
      <c r="I42" s="71"/>
      <c r="J42" s="13"/>
    </row>
    <row r="43" spans="1:10" ht="18" customHeight="1">
      <c r="A43" s="44" t="s">
        <v>153</v>
      </c>
      <c r="B43" s="44" t="s">
        <v>154</v>
      </c>
      <c r="C43" s="13" t="s">
        <v>155</v>
      </c>
      <c r="D43" s="14">
        <v>44533</v>
      </c>
      <c r="E43" s="13" t="s">
        <v>31</v>
      </c>
      <c r="F43" s="10"/>
      <c r="G43" s="10"/>
      <c r="H43" s="10" t="s">
        <v>32</v>
      </c>
      <c r="I43" s="15" t="s">
        <v>150</v>
      </c>
      <c r="J43" s="13"/>
    </row>
    <row r="44" spans="1:10" ht="18" customHeight="1">
      <c r="A44" s="13" t="s">
        <v>157</v>
      </c>
      <c r="B44" s="13" t="s">
        <v>158</v>
      </c>
      <c r="C44" s="13" t="s">
        <v>159</v>
      </c>
      <c r="D44" s="14">
        <v>44536</v>
      </c>
      <c r="E44" s="13" t="s">
        <v>31</v>
      </c>
      <c r="F44" s="10" t="s">
        <v>32</v>
      </c>
      <c r="G44" s="10"/>
      <c r="H44" s="13" t="s">
        <v>31</v>
      </c>
      <c r="I44" s="15" t="s">
        <v>150</v>
      </c>
      <c r="J44" s="13"/>
    </row>
    <row r="45" spans="1:10" ht="18" customHeight="1">
      <c r="A45" s="13" t="s">
        <v>161</v>
      </c>
      <c r="B45" s="13" t="s">
        <v>162</v>
      </c>
      <c r="C45" s="13" t="s">
        <v>43</v>
      </c>
      <c r="D45" s="14"/>
      <c r="E45" s="13"/>
      <c r="F45" s="10" t="s">
        <v>32</v>
      </c>
      <c r="G45" s="13"/>
      <c r="H45" s="13" t="s">
        <v>31</v>
      </c>
      <c r="I45" s="15" t="s">
        <v>164</v>
      </c>
      <c r="J45" s="13"/>
    </row>
    <row r="46" spans="1:10" ht="18" customHeight="1">
      <c r="A46" s="13" t="s">
        <v>165</v>
      </c>
      <c r="B46" s="13" t="s">
        <v>166</v>
      </c>
      <c r="C46" s="13" t="s">
        <v>43</v>
      </c>
      <c r="D46" s="14">
        <v>44553</v>
      </c>
      <c r="E46" s="13" t="s">
        <v>31</v>
      </c>
      <c r="F46" s="13" t="s">
        <v>31</v>
      </c>
      <c r="G46" s="13"/>
      <c r="H46" s="10" t="s">
        <v>32</v>
      </c>
      <c r="I46" s="15" t="s">
        <v>150</v>
      </c>
      <c r="J46" s="13"/>
    </row>
    <row r="47" spans="1:10" ht="18" customHeight="1">
      <c r="A47" s="13" t="s">
        <v>168</v>
      </c>
      <c r="B47" s="13" t="s">
        <v>169</v>
      </c>
      <c r="C47" s="13" t="s">
        <v>43</v>
      </c>
      <c r="D47" s="14">
        <v>44578</v>
      </c>
      <c r="E47" s="13" t="s">
        <v>31</v>
      </c>
      <c r="F47" s="13" t="s">
        <v>31</v>
      </c>
      <c r="G47" s="13" t="s">
        <v>31</v>
      </c>
      <c r="H47" s="10" t="s">
        <v>32</v>
      </c>
      <c r="I47" s="15"/>
      <c r="J47" s="13"/>
    </row>
    <row r="48" spans="1:10" ht="18" customHeight="1">
      <c r="A48" s="13" t="s">
        <v>171</v>
      </c>
      <c r="B48" s="13" t="s">
        <v>172</v>
      </c>
      <c r="C48" s="13" t="s">
        <v>173</v>
      </c>
      <c r="D48" s="14">
        <v>44596</v>
      </c>
      <c r="E48" s="13" t="s">
        <v>31</v>
      </c>
      <c r="F48" s="13" t="s">
        <v>31</v>
      </c>
      <c r="G48" s="13" t="s">
        <v>31</v>
      </c>
      <c r="H48" s="10" t="s">
        <v>32</v>
      </c>
      <c r="I48" s="15" t="s">
        <v>174</v>
      </c>
      <c r="J48" s="13"/>
    </row>
    <row r="49" spans="1:10" ht="18" customHeight="1">
      <c r="A49" s="13" t="s">
        <v>178</v>
      </c>
      <c r="B49" s="13" t="s">
        <v>179</v>
      </c>
      <c r="C49" s="13" t="s">
        <v>43</v>
      </c>
      <c r="D49" s="14">
        <v>44589</v>
      </c>
      <c r="E49" s="13" t="s">
        <v>31</v>
      </c>
      <c r="F49" s="13" t="s">
        <v>31</v>
      </c>
      <c r="G49" s="13" t="s">
        <v>31</v>
      </c>
      <c r="H49" s="10" t="s">
        <v>32</v>
      </c>
      <c r="I49" s="15" t="s">
        <v>150</v>
      </c>
      <c r="J49" s="13"/>
    </row>
    <row r="50" spans="1:10" ht="18" customHeight="1">
      <c r="A50" s="44" t="s">
        <v>180</v>
      </c>
      <c r="B50" s="44" t="s">
        <v>181</v>
      </c>
      <c r="C50" s="44" t="s">
        <v>176</v>
      </c>
      <c r="D50" s="14">
        <v>44601</v>
      </c>
      <c r="E50" s="13" t="s">
        <v>31</v>
      </c>
      <c r="F50" s="13" t="s">
        <v>31</v>
      </c>
      <c r="G50" s="13" t="s">
        <v>31</v>
      </c>
      <c r="H50" s="10" t="s">
        <v>32</v>
      </c>
      <c r="I50" s="15" t="s">
        <v>182</v>
      </c>
      <c r="J50" s="13"/>
    </row>
    <row r="51" spans="1:10" ht="18" customHeight="1">
      <c r="A51" s="13" t="s">
        <v>184</v>
      </c>
      <c r="B51" s="13" t="s">
        <v>185</v>
      </c>
      <c r="C51" s="13" t="s">
        <v>43</v>
      </c>
      <c r="D51" s="14">
        <v>44602</v>
      </c>
      <c r="E51" s="13" t="s">
        <v>31</v>
      </c>
      <c r="F51" s="13" t="s">
        <v>31</v>
      </c>
      <c r="G51" s="13" t="s">
        <v>31</v>
      </c>
      <c r="H51" s="10" t="s">
        <v>32</v>
      </c>
      <c r="I51" s="15" t="s">
        <v>182</v>
      </c>
      <c r="J51" s="13"/>
    </row>
    <row r="52" spans="1:10" ht="18" customHeight="1">
      <c r="A52" s="13" t="s">
        <v>187</v>
      </c>
      <c r="B52" s="13" t="s">
        <v>188</v>
      </c>
      <c r="C52" s="13" t="s">
        <v>43</v>
      </c>
      <c r="D52" s="14">
        <v>44603</v>
      </c>
      <c r="E52" s="13" t="s">
        <v>31</v>
      </c>
      <c r="F52" s="10" t="s">
        <v>32</v>
      </c>
      <c r="G52" s="13" t="s">
        <v>31</v>
      </c>
      <c r="H52" s="13" t="s">
        <v>31</v>
      </c>
      <c r="I52" s="15" t="s">
        <v>182</v>
      </c>
      <c r="J52" s="13"/>
    </row>
    <row r="53" spans="1:10" ht="18" customHeight="1">
      <c r="A53" s="13" t="s">
        <v>190</v>
      </c>
      <c r="B53" s="13" t="s">
        <v>189</v>
      </c>
      <c r="C53" s="13" t="s">
        <v>43</v>
      </c>
      <c r="D53" s="14">
        <v>44622</v>
      </c>
      <c r="E53" s="13" t="s">
        <v>31</v>
      </c>
      <c r="F53" s="13" t="s">
        <v>31</v>
      </c>
      <c r="G53" s="13" t="s">
        <v>31</v>
      </c>
      <c r="H53" s="10" t="s">
        <v>32</v>
      </c>
      <c r="I53" s="15" t="s">
        <v>182</v>
      </c>
      <c r="J53" s="13"/>
    </row>
    <row r="54" spans="1:10" ht="18" customHeight="1">
      <c r="A54" s="13" t="s">
        <v>192</v>
      </c>
      <c r="B54" s="13" t="s">
        <v>194</v>
      </c>
      <c r="C54" s="13" t="s">
        <v>176</v>
      </c>
      <c r="D54" s="14">
        <v>44637</v>
      </c>
      <c r="E54" s="13" t="s">
        <v>31</v>
      </c>
      <c r="F54" s="10" t="s">
        <v>32</v>
      </c>
      <c r="G54" s="13" t="s">
        <v>31</v>
      </c>
      <c r="H54" s="13" t="s">
        <v>31</v>
      </c>
      <c r="I54" s="15" t="s">
        <v>193</v>
      </c>
      <c r="J54" s="13"/>
    </row>
    <row r="55" spans="1:10" ht="18" customHeight="1">
      <c r="A55" s="13" t="s">
        <v>196</v>
      </c>
      <c r="B55" s="13" t="s">
        <v>197</v>
      </c>
      <c r="C55" s="13"/>
      <c r="D55" s="14">
        <v>44649</v>
      </c>
      <c r="E55" s="13" t="s">
        <v>31</v>
      </c>
      <c r="F55" s="10" t="s">
        <v>32</v>
      </c>
      <c r="G55" s="13" t="s">
        <v>31</v>
      </c>
      <c r="H55" s="13" t="s">
        <v>31</v>
      </c>
      <c r="I55" s="15" t="s">
        <v>198</v>
      </c>
      <c r="J55" s="13"/>
    </row>
    <row r="56" spans="1:10" ht="18" customHeight="1">
      <c r="A56" s="13" t="s">
        <v>204</v>
      </c>
      <c r="B56" s="13" t="s">
        <v>206</v>
      </c>
      <c r="C56" s="13" t="s">
        <v>43</v>
      </c>
      <c r="D56" s="14">
        <v>44687</v>
      </c>
      <c r="E56" s="13" t="s">
        <v>31</v>
      </c>
      <c r="F56" s="13" t="s">
        <v>31</v>
      </c>
      <c r="G56" s="13" t="s">
        <v>31</v>
      </c>
      <c r="H56" s="10" t="s">
        <v>32</v>
      </c>
      <c r="I56" s="15"/>
      <c r="J56" s="13"/>
    </row>
    <row r="57" spans="1:10" ht="18" customHeight="1">
      <c r="A57" s="13" t="s">
        <v>207</v>
      </c>
      <c r="B57" s="13" t="s">
        <v>208</v>
      </c>
      <c r="C57" s="13" t="s">
        <v>43</v>
      </c>
      <c r="D57" s="14">
        <v>44731</v>
      </c>
      <c r="E57" s="13" t="s">
        <v>31</v>
      </c>
      <c r="F57" s="13" t="s">
        <v>31</v>
      </c>
      <c r="G57" s="13" t="s">
        <v>31</v>
      </c>
      <c r="H57" s="10" t="s">
        <v>32</v>
      </c>
      <c r="I57" s="15"/>
      <c r="J57" s="13"/>
    </row>
    <row r="58" spans="1:10" ht="18" customHeight="1">
      <c r="A58" s="13" t="s">
        <v>209</v>
      </c>
      <c r="B58" s="13" t="s">
        <v>210</v>
      </c>
      <c r="C58" s="13" t="s">
        <v>43</v>
      </c>
      <c r="D58" s="14">
        <v>44749</v>
      </c>
      <c r="E58" s="13" t="s">
        <v>31</v>
      </c>
      <c r="F58" s="13" t="s">
        <v>31</v>
      </c>
      <c r="G58" s="13" t="s">
        <v>31</v>
      </c>
      <c r="H58" s="10" t="s">
        <v>32</v>
      </c>
      <c r="I58" s="15"/>
      <c r="J58" s="13"/>
    </row>
    <row r="59" spans="1:10" ht="18" customHeight="1">
      <c r="A59" s="13" t="s">
        <v>211</v>
      </c>
      <c r="B59" s="13" t="s">
        <v>212</v>
      </c>
      <c r="C59" s="13" t="s">
        <v>43</v>
      </c>
      <c r="D59" s="14">
        <v>44760</v>
      </c>
      <c r="E59" s="13" t="s">
        <v>31</v>
      </c>
      <c r="F59" s="13" t="s">
        <v>31</v>
      </c>
      <c r="G59" s="13" t="s">
        <v>31</v>
      </c>
      <c r="H59" s="10" t="s">
        <v>32</v>
      </c>
      <c r="I59" s="15"/>
      <c r="J59" s="13"/>
    </row>
    <row r="60" spans="1:10" ht="18" customHeight="1">
      <c r="A60" s="13" t="s">
        <v>213</v>
      </c>
      <c r="B60" s="13" t="s">
        <v>215</v>
      </c>
      <c r="C60" s="13" t="s">
        <v>214</v>
      </c>
      <c r="D60" s="14">
        <v>44811</v>
      </c>
      <c r="E60" s="13" t="s">
        <v>31</v>
      </c>
      <c r="F60" s="13" t="s">
        <v>31</v>
      </c>
      <c r="G60" s="13" t="s">
        <v>31</v>
      </c>
      <c r="H60" s="10" t="s">
        <v>32</v>
      </c>
      <c r="I60" s="15"/>
      <c r="J60" s="13"/>
    </row>
    <row r="61" spans="1:10" ht="18" customHeight="1">
      <c r="A61" s="13" t="s">
        <v>217</v>
      </c>
      <c r="B61" s="13"/>
      <c r="C61" s="13"/>
      <c r="D61" s="14"/>
      <c r="E61" s="13"/>
      <c r="F61" s="10"/>
      <c r="G61" s="13"/>
      <c r="H61" s="13"/>
      <c r="I61" s="15"/>
      <c r="J61" s="13"/>
    </row>
    <row r="62" spans="1:10" ht="18" customHeight="1">
      <c r="A62" s="13"/>
      <c r="B62" s="13"/>
      <c r="C62" s="13"/>
      <c r="D62" s="14"/>
      <c r="E62" s="13"/>
      <c r="F62" s="10"/>
      <c r="G62" s="10"/>
      <c r="H62" s="10"/>
      <c r="I62" s="15"/>
      <c r="J62" s="20"/>
    </row>
    <row r="63" spans="1:10" ht="18" customHeight="1"/>
    <row r="64" spans="1:10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</sheetData>
  <phoneticPr fontId="1"/>
  <dataValidations count="2">
    <dataValidation type="list" allowBlank="1" showErrorMessage="1" sqref="F3" xr:uid="{00000000-0002-0000-0000-000000000000}">
      <formula1>"有,無"</formula1>
    </dataValidation>
    <dataValidation type="list" allowBlank="1" showErrorMessage="1" sqref="F2 G2:H3 E2:E3 E4:H62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R37"/>
  <sheetViews>
    <sheetView tabSelected="1" zoomScaleNormal="100" zoomScaleSheetLayoutView="100" workbookViewId="0">
      <pane ySplit="1" topLeftCell="A30" activePane="bottomLeft" state="frozen"/>
      <selection activeCell="C17" sqref="C17"/>
      <selection pane="bottomLeft" activeCell="F34" sqref="F34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1.375" style="1" bestFit="1" customWidth="1"/>
    <col min="10" max="10" width="11.25" style="1" customWidth="1"/>
    <col min="11" max="11" width="11.375" style="1" bestFit="1" customWidth="1"/>
    <col min="12" max="12" width="11.25" style="1" customWidth="1"/>
    <col min="13" max="13" width="11.375" style="1" bestFit="1" customWidth="1"/>
    <col min="14" max="14" width="11.25" style="1" customWidth="1"/>
    <col min="15" max="15" width="11.375" style="1" bestFit="1" customWidth="1"/>
    <col min="16" max="16" width="11.25" style="1" customWidth="1"/>
    <col min="17" max="17" width="11.375" style="1" bestFit="1" customWidth="1"/>
    <col min="18" max="18" width="11.25" customWidth="1"/>
  </cols>
  <sheetData>
    <row r="1" spans="1:18">
      <c r="A1" s="29" t="s">
        <v>0</v>
      </c>
      <c r="B1" s="30" t="s">
        <v>1</v>
      </c>
      <c r="C1" s="31" t="s">
        <v>19</v>
      </c>
      <c r="D1" s="31" t="s">
        <v>6</v>
      </c>
      <c r="E1" s="31" t="s">
        <v>20</v>
      </c>
      <c r="F1" s="30" t="s">
        <v>5</v>
      </c>
      <c r="G1" s="31" t="s">
        <v>7</v>
      </c>
      <c r="H1" s="32" t="s">
        <v>13</v>
      </c>
      <c r="I1" s="33" t="s">
        <v>8</v>
      </c>
      <c r="J1" s="34" t="s">
        <v>14</v>
      </c>
      <c r="K1" s="31" t="s">
        <v>9</v>
      </c>
      <c r="L1" s="31" t="s">
        <v>15</v>
      </c>
      <c r="M1" s="31" t="s">
        <v>10</v>
      </c>
      <c r="N1" s="31" t="s">
        <v>16</v>
      </c>
      <c r="O1" s="31" t="s">
        <v>11</v>
      </c>
      <c r="P1" s="31" t="s">
        <v>17</v>
      </c>
      <c r="Q1" s="31" t="s">
        <v>12</v>
      </c>
      <c r="R1" s="32" t="s">
        <v>18</v>
      </c>
    </row>
    <row r="2" spans="1:18" s="61" customFormat="1">
      <c r="A2" s="13" t="s">
        <v>161</v>
      </c>
      <c r="B2" s="3" t="str">
        <f>VLOOKUP(リマインド表[[#This Row],[管理番号]],名前リスト[[#Data],[管理番号]:[氏名]],2,FALSE)</f>
        <v>株式会社ISP</v>
      </c>
      <c r="C2" s="4">
        <f>VLOOKUP(リマインド表[[#This Row],[管理番号]],名前リスト[[#Data],[管理番号]:[契約日]],4,FALSE)</f>
        <v>0</v>
      </c>
      <c r="D2" s="6">
        <f t="shared" ref="D2:D31" si="0">DAY(C2)</f>
        <v>0</v>
      </c>
      <c r="E2" s="2"/>
      <c r="F2" s="2" t="s">
        <v>163</v>
      </c>
      <c r="G2" s="5">
        <f t="shared" ref="G2:G37" si="1">IF($C2="","",DATE(YEAR($C2),MONTH($C2)+1,DAY($C2)))</f>
        <v>31</v>
      </c>
      <c r="H2" s="23"/>
      <c r="I2" s="5">
        <f t="shared" ref="I2:I37" si="2">IF($C2="","",DATE(YEAR($C2),MONTH($C2)+2,DAY($C2)))</f>
        <v>60</v>
      </c>
      <c r="J2" s="21"/>
      <c r="K2" s="5">
        <f t="shared" ref="K2:K37" si="3">IF($C2="","",DATE(YEAR($C2),MONTH($C2)+3,DAY($C2)))</f>
        <v>91</v>
      </c>
      <c r="L2" s="21"/>
      <c r="M2" s="5">
        <f t="shared" ref="M2:M37" si="4">IF($C2="","",DATE(YEAR($C2),MONTH($C2)+4,DAY($C2)))</f>
        <v>121</v>
      </c>
      <c r="N2" s="21"/>
      <c r="O2" s="5">
        <f t="shared" ref="O2:O37" si="5">IF($C2="","",DATE(YEAR($C2),MONTH($C2)+5,DAY($C2)))</f>
        <v>152</v>
      </c>
      <c r="P2" s="23"/>
      <c r="Q2" s="5">
        <f t="shared" ref="Q2:Q37" si="6">IF($C2="","",DATE(YEAR($C2),MONTH($C2)+6,DAY($C2)))</f>
        <v>182</v>
      </c>
      <c r="R2" s="2"/>
    </row>
    <row r="3" spans="1:18" s="64" customFormat="1">
      <c r="A3" s="44" t="s">
        <v>146</v>
      </c>
      <c r="B3" s="38" t="str">
        <f>VLOOKUP(リマインド表[[#This Row],[管理番号]],名前リスト[[#Data],[管理番号]:[氏名]],2,FALSE)</f>
        <v>アイモト　ユウカ</v>
      </c>
      <c r="C3" s="39">
        <v>44501</v>
      </c>
      <c r="D3" s="40">
        <f t="shared" si="0"/>
        <v>1</v>
      </c>
      <c r="E3" s="84" t="s">
        <v>203</v>
      </c>
      <c r="F3" s="41" t="s">
        <v>148</v>
      </c>
      <c r="G3" s="42">
        <f t="shared" si="1"/>
        <v>44531</v>
      </c>
      <c r="H3" s="43" t="s">
        <v>40</v>
      </c>
      <c r="I3" s="42">
        <f t="shared" si="2"/>
        <v>44562</v>
      </c>
      <c r="J3" s="85" t="s">
        <v>40</v>
      </c>
      <c r="K3" s="42">
        <f t="shared" si="3"/>
        <v>44593</v>
      </c>
      <c r="L3" s="85" t="s">
        <v>40</v>
      </c>
      <c r="M3" s="42">
        <f t="shared" si="4"/>
        <v>44621</v>
      </c>
      <c r="N3" s="85" t="s">
        <v>40</v>
      </c>
      <c r="O3" s="42">
        <f t="shared" si="5"/>
        <v>44652</v>
      </c>
      <c r="P3" s="43" t="s">
        <v>40</v>
      </c>
      <c r="Q3" s="42">
        <f t="shared" si="6"/>
        <v>44682</v>
      </c>
      <c r="R3" s="43" t="s">
        <v>40</v>
      </c>
    </row>
    <row r="4" spans="1:18">
      <c r="A4" s="51" t="s">
        <v>122</v>
      </c>
      <c r="B4" s="52" t="str">
        <f>VLOOKUP(リマインド表[[#This Row],[管理番号]],名前リスト[[#Data],[管理番号]:[氏名]],2,FALSE)</f>
        <v>ミドリカワ　ノゾミ</v>
      </c>
      <c r="C4" s="53">
        <v>44411</v>
      </c>
      <c r="D4" s="54">
        <f t="shared" si="0"/>
        <v>3</v>
      </c>
      <c r="E4" s="47" t="s">
        <v>105</v>
      </c>
      <c r="F4" s="47" t="s">
        <v>124</v>
      </c>
      <c r="G4" s="55">
        <f t="shared" si="1"/>
        <v>44442</v>
      </c>
      <c r="H4" s="56"/>
      <c r="I4" s="55">
        <f t="shared" si="2"/>
        <v>44472</v>
      </c>
      <c r="J4" s="57"/>
      <c r="K4" s="66">
        <f t="shared" si="3"/>
        <v>44503</v>
      </c>
      <c r="L4" s="58"/>
      <c r="M4" s="66">
        <f t="shared" si="4"/>
        <v>44533</v>
      </c>
      <c r="N4" s="58"/>
      <c r="O4" s="66">
        <f t="shared" si="5"/>
        <v>44564</v>
      </c>
      <c r="P4" s="58"/>
      <c r="Q4" s="66">
        <f t="shared" si="6"/>
        <v>44595</v>
      </c>
      <c r="R4" s="59"/>
    </row>
    <row r="5" spans="1:18" s="64" customFormat="1">
      <c r="A5" s="44" t="s">
        <v>190</v>
      </c>
      <c r="B5" s="38" t="str">
        <f>VLOOKUP(リマインド表[[#This Row],[管理番号]],名前リスト[[#Data],[管理番号]:[氏名]],2,FALSE)</f>
        <v>タムラ　ケイト</v>
      </c>
      <c r="C5" s="39">
        <f>VLOOKUP(リマインド表[[#This Row],[管理番号]],名前リスト[[#Data],[管理番号]:[契約日]],4,FALSE)</f>
        <v>44622</v>
      </c>
      <c r="D5" s="40">
        <f t="shared" si="0"/>
        <v>2</v>
      </c>
      <c r="E5" s="41"/>
      <c r="F5" s="41" t="s">
        <v>191</v>
      </c>
      <c r="G5" s="42">
        <f t="shared" si="1"/>
        <v>44653</v>
      </c>
      <c r="H5" s="43"/>
      <c r="I5" s="42">
        <f t="shared" si="2"/>
        <v>44683</v>
      </c>
      <c r="J5" s="79"/>
      <c r="K5" s="80">
        <f t="shared" si="3"/>
        <v>44714</v>
      </c>
      <c r="L5" s="43"/>
      <c r="M5" s="80">
        <f t="shared" si="4"/>
        <v>44744</v>
      </c>
      <c r="N5" s="40"/>
      <c r="O5" s="80">
        <f t="shared" si="5"/>
        <v>44775</v>
      </c>
      <c r="P5" s="81"/>
      <c r="Q5" s="80">
        <f t="shared" si="6"/>
        <v>44806</v>
      </c>
      <c r="R5" s="81"/>
    </row>
    <row r="6" spans="1:18" s="64" customFormat="1">
      <c r="A6" s="44" t="s">
        <v>153</v>
      </c>
      <c r="B6" s="38" t="str">
        <f>VLOOKUP(リマインド表[[#This Row],[管理番号]],名前リスト[[#Data],[管理番号]:[氏名]],2,FALSE)</f>
        <v>サカシタ　ミエ</v>
      </c>
      <c r="C6" s="39">
        <f>VLOOKUP(リマインド表[[#This Row],[管理番号]],名前リスト[[#Data],[管理番号]:[契約日]],4,FALSE)</f>
        <v>44533</v>
      </c>
      <c r="D6" s="40">
        <f t="shared" si="0"/>
        <v>3</v>
      </c>
      <c r="E6" s="41"/>
      <c r="F6" s="41" t="s">
        <v>156</v>
      </c>
      <c r="G6" s="42">
        <f t="shared" si="1"/>
        <v>44564</v>
      </c>
      <c r="H6" s="43" t="s">
        <v>40</v>
      </c>
      <c r="I6" s="42">
        <f t="shared" si="2"/>
        <v>44595</v>
      </c>
      <c r="J6" s="43" t="s">
        <v>40</v>
      </c>
      <c r="K6" s="80">
        <f t="shared" si="3"/>
        <v>44623</v>
      </c>
      <c r="L6" s="43" t="s">
        <v>40</v>
      </c>
      <c r="M6" s="80">
        <f t="shared" si="4"/>
        <v>44654</v>
      </c>
      <c r="N6" s="43" t="s">
        <v>40</v>
      </c>
      <c r="O6" s="80">
        <f t="shared" si="5"/>
        <v>44684</v>
      </c>
      <c r="P6" s="43" t="s">
        <v>40</v>
      </c>
      <c r="Q6" s="80">
        <f t="shared" si="6"/>
        <v>44715</v>
      </c>
      <c r="R6" s="43" t="s">
        <v>40</v>
      </c>
    </row>
    <row r="7" spans="1:18" hidden="1">
      <c r="A7" s="10" t="s">
        <v>34</v>
      </c>
      <c r="B7" s="7" t="str">
        <f>VLOOKUP(リマインド表[[#This Row],[管理番号]],名前リスト[[#Data],[管理番号]:[氏名]],2,FALSE)</f>
        <v>ミズノ　キョウカ</v>
      </c>
      <c r="C7" s="8">
        <f>VLOOKUP(リマインド表[[#This Row],[管理番号]],名前リスト[[#Data],[管理番号]:[契約日]],4,FALSE)</f>
        <v>44231</v>
      </c>
      <c r="D7" s="2">
        <f t="shared" si="0"/>
        <v>4</v>
      </c>
      <c r="E7" s="2"/>
      <c r="F7" s="2" t="s">
        <v>37</v>
      </c>
      <c r="G7" s="5">
        <f t="shared" si="1"/>
        <v>44259</v>
      </c>
      <c r="H7" s="5"/>
      <c r="I7" s="5">
        <f t="shared" si="2"/>
        <v>44290</v>
      </c>
      <c r="J7" s="65"/>
      <c r="K7" s="9">
        <f t="shared" si="3"/>
        <v>44320</v>
      </c>
      <c r="L7" s="36"/>
      <c r="M7" s="9">
        <f t="shared" si="4"/>
        <v>44351</v>
      </c>
      <c r="N7" s="36"/>
      <c r="O7" s="9">
        <f t="shared" si="5"/>
        <v>44381</v>
      </c>
      <c r="P7" s="36"/>
      <c r="Q7" s="9">
        <f t="shared" si="6"/>
        <v>44412</v>
      </c>
      <c r="R7" s="49"/>
    </row>
    <row r="8" spans="1:18" hidden="1">
      <c r="A8" s="10" t="s">
        <v>22</v>
      </c>
      <c r="B8" s="3" t="str">
        <f>VLOOKUP(リマインド表[[#This Row],[管理番号]],名前リスト[[#Data],[管理番号]:[氏名]],2,FALSE)</f>
        <v>マツダ　トモキ</v>
      </c>
      <c r="C8" s="8">
        <v>44261</v>
      </c>
      <c r="D8" s="6">
        <f t="shared" si="0"/>
        <v>6</v>
      </c>
      <c r="E8" s="6"/>
      <c r="F8" s="2" t="s">
        <v>26</v>
      </c>
      <c r="G8" s="5">
        <f t="shared" si="1"/>
        <v>44292</v>
      </c>
      <c r="H8" s="23" t="s">
        <v>40</v>
      </c>
      <c r="I8" s="5">
        <f t="shared" si="2"/>
        <v>44322</v>
      </c>
      <c r="J8" s="22" t="s">
        <v>40</v>
      </c>
      <c r="K8" s="9">
        <f t="shared" si="3"/>
        <v>44353</v>
      </c>
      <c r="L8" s="21" t="s">
        <v>40</v>
      </c>
      <c r="M8" s="9">
        <f t="shared" si="4"/>
        <v>44383</v>
      </c>
      <c r="N8" s="46" t="s">
        <v>40</v>
      </c>
      <c r="O8" s="9">
        <f t="shared" si="5"/>
        <v>44414</v>
      </c>
      <c r="P8" s="46"/>
      <c r="Q8" s="9">
        <f t="shared" si="6"/>
        <v>44445</v>
      </c>
      <c r="R8" s="49"/>
    </row>
    <row r="9" spans="1:18" s="64" customFormat="1">
      <c r="A9" s="44" t="s">
        <v>55</v>
      </c>
      <c r="B9" s="38" t="str">
        <f>VLOOKUP(リマインド表[[#This Row],[管理番号]],名前リスト[[#Data],[管理番号]:[氏名]],2,FALSE)</f>
        <v>コモリシュウ</v>
      </c>
      <c r="C9" s="39">
        <v>44534</v>
      </c>
      <c r="D9" s="40">
        <f t="shared" si="0"/>
        <v>4</v>
      </c>
      <c r="E9" s="40"/>
      <c r="F9" s="41" t="s">
        <v>57</v>
      </c>
      <c r="G9" s="42">
        <f t="shared" si="1"/>
        <v>44565</v>
      </c>
      <c r="H9" s="43" t="s">
        <v>40</v>
      </c>
      <c r="I9" s="42">
        <f t="shared" si="2"/>
        <v>44596</v>
      </c>
      <c r="J9" s="79" t="s">
        <v>40</v>
      </c>
      <c r="K9" s="80">
        <f t="shared" si="3"/>
        <v>44624</v>
      </c>
      <c r="L9" s="79" t="s">
        <v>40</v>
      </c>
      <c r="M9" s="80">
        <f t="shared" si="4"/>
        <v>44655</v>
      </c>
      <c r="N9" s="79" t="s">
        <v>40</v>
      </c>
      <c r="O9" s="80">
        <f t="shared" si="5"/>
        <v>44685</v>
      </c>
      <c r="P9" s="43" t="s">
        <v>40</v>
      </c>
      <c r="Q9" s="80">
        <f t="shared" si="6"/>
        <v>44716</v>
      </c>
      <c r="R9" s="43" t="s">
        <v>40</v>
      </c>
    </row>
    <row r="10" spans="1:18" s="64" customFormat="1">
      <c r="A10" s="44" t="s">
        <v>171</v>
      </c>
      <c r="B10" s="38" t="str">
        <f>VLOOKUP(リマインド表[[#This Row],[管理番号]],名前リスト[[#Data],[管理番号]:[氏名]],2,FALSE)</f>
        <v>フクヤマ　キヨ</v>
      </c>
      <c r="C10" s="39">
        <v>44777</v>
      </c>
      <c r="D10" s="40">
        <f t="shared" si="0"/>
        <v>4</v>
      </c>
      <c r="E10" s="41"/>
      <c r="F10" s="92" t="s">
        <v>175</v>
      </c>
      <c r="G10" s="42">
        <f t="shared" si="1"/>
        <v>44808</v>
      </c>
      <c r="H10" s="43" t="s">
        <v>40</v>
      </c>
      <c r="I10" s="42">
        <f t="shared" si="2"/>
        <v>44838</v>
      </c>
      <c r="J10" s="43" t="s">
        <v>40</v>
      </c>
      <c r="K10" s="42">
        <f t="shared" si="3"/>
        <v>44869</v>
      </c>
      <c r="L10" s="43" t="s">
        <v>40</v>
      </c>
      <c r="M10" s="42">
        <f t="shared" si="4"/>
        <v>44899</v>
      </c>
      <c r="N10" s="43" t="s">
        <v>40</v>
      </c>
      <c r="O10" s="42">
        <f t="shared" si="5"/>
        <v>44930</v>
      </c>
      <c r="P10" s="43"/>
      <c r="Q10" s="42">
        <f t="shared" si="6"/>
        <v>44961</v>
      </c>
      <c r="R10" s="43"/>
    </row>
    <row r="11" spans="1:18" ht="75">
      <c r="A11" s="51" t="s">
        <v>157</v>
      </c>
      <c r="B11" s="72" t="str">
        <f>VLOOKUP(リマインド表[[#This Row],[管理番号]],名前リスト[[#Data],[管理番号]:[氏名]],2,FALSE)</f>
        <v>ワタナベ　ミエ</v>
      </c>
      <c r="C11" s="73">
        <f>VLOOKUP(リマインド表[[#This Row],[管理番号]],名前リスト[[#Data],[管理番号]:[契約日]],4,FALSE)</f>
        <v>44536</v>
      </c>
      <c r="D11" s="74">
        <f t="shared" si="0"/>
        <v>6</v>
      </c>
      <c r="E11" s="75" t="s">
        <v>177</v>
      </c>
      <c r="F11" s="76" t="s">
        <v>160</v>
      </c>
      <c r="G11" s="67">
        <f t="shared" si="1"/>
        <v>44567</v>
      </c>
      <c r="H11" s="68"/>
      <c r="I11" s="67">
        <f t="shared" si="2"/>
        <v>44598</v>
      </c>
      <c r="J11" s="69"/>
      <c r="K11" s="67">
        <f t="shared" si="3"/>
        <v>44626</v>
      </c>
      <c r="L11" s="68"/>
      <c r="M11" s="67">
        <f t="shared" si="4"/>
        <v>44657</v>
      </c>
      <c r="N11" s="68"/>
      <c r="O11" s="67">
        <f t="shared" si="5"/>
        <v>44687</v>
      </c>
      <c r="P11" s="69"/>
      <c r="Q11" s="67">
        <f t="shared" si="6"/>
        <v>44718</v>
      </c>
      <c r="R11" s="10"/>
    </row>
    <row r="12" spans="1:18" s="61" customFormat="1" hidden="1">
      <c r="A12" s="51" t="s">
        <v>68</v>
      </c>
      <c r="B12" s="52" t="str">
        <f>VLOOKUP(リマインド表[[#This Row],[管理番号]],名前リスト[[#Data],[管理番号]:[氏名]],2,FALSE)</f>
        <v>イタガキ　リョウヤ</v>
      </c>
      <c r="C12" s="53">
        <f>VLOOKUP(リマインド表[[#This Row],[管理番号]],名前リスト[[#Data],[管理番号]:[契約日]],4,FALSE)</f>
        <v>44295</v>
      </c>
      <c r="D12" s="54">
        <f t="shared" si="0"/>
        <v>9</v>
      </c>
      <c r="E12" s="2" t="s">
        <v>105</v>
      </c>
      <c r="F12" s="2" t="s">
        <v>70</v>
      </c>
      <c r="G12" s="55">
        <f t="shared" si="1"/>
        <v>44325</v>
      </c>
      <c r="H12" s="55"/>
      <c r="I12" s="55">
        <f t="shared" si="2"/>
        <v>44356</v>
      </c>
      <c r="J12" s="57"/>
      <c r="K12" s="55">
        <f t="shared" si="3"/>
        <v>44386</v>
      </c>
      <c r="L12" s="54"/>
      <c r="M12" s="55">
        <f t="shared" si="4"/>
        <v>44417</v>
      </c>
      <c r="N12" s="54"/>
      <c r="O12" s="55">
        <f t="shared" si="5"/>
        <v>44448</v>
      </c>
      <c r="P12" s="54"/>
      <c r="Q12" s="55">
        <f t="shared" si="6"/>
        <v>44478</v>
      </c>
      <c r="R12" s="52"/>
    </row>
    <row r="13" spans="1:18">
      <c r="A13" s="44" t="s">
        <v>204</v>
      </c>
      <c r="B13" s="38" t="str">
        <f>VLOOKUP(リマインド表[[#This Row],[管理番号]],名前リスト[[#Data],[管理番号]:[氏名]],2,FALSE)</f>
        <v>ヌクイ　チナツ</v>
      </c>
      <c r="C13" s="39">
        <v>44871</v>
      </c>
      <c r="D13" s="40">
        <v>7</v>
      </c>
      <c r="E13" s="2"/>
      <c r="F13" s="48" t="s">
        <v>205</v>
      </c>
      <c r="G13" s="5">
        <f t="shared" si="1"/>
        <v>44901</v>
      </c>
      <c r="H13" s="23" t="s">
        <v>40</v>
      </c>
      <c r="I13" s="5">
        <f t="shared" si="2"/>
        <v>44932</v>
      </c>
      <c r="J13" s="23"/>
      <c r="K13" s="5">
        <f t="shared" si="3"/>
        <v>44963</v>
      </c>
      <c r="L13" s="23"/>
      <c r="M13" s="5">
        <f t="shared" si="4"/>
        <v>44991</v>
      </c>
      <c r="N13" s="23"/>
      <c r="O13" s="5">
        <f t="shared" si="5"/>
        <v>45022</v>
      </c>
      <c r="P13" s="23"/>
      <c r="Q13" s="5">
        <f t="shared" si="6"/>
        <v>45052</v>
      </c>
      <c r="R13" s="23"/>
    </row>
    <row r="14" spans="1:18" s="64" customFormat="1">
      <c r="A14" s="44" t="s">
        <v>209</v>
      </c>
      <c r="B14" s="38" t="str">
        <f>VLOOKUP(リマインド表[[#This Row],[管理番号]],名前リスト[[#Data],[管理番号]:[氏名]],2,FALSE)</f>
        <v>ヤマナカ　キョウヘイ</v>
      </c>
      <c r="C14" s="39">
        <f>VLOOKUP(リマインド表[[#This Row],[管理番号]],名前リスト[[#Data],[管理番号]:[契約日]],4,FALSE)</f>
        <v>44749</v>
      </c>
      <c r="D14" s="40">
        <f t="shared" si="0"/>
        <v>7</v>
      </c>
      <c r="E14" s="41"/>
      <c r="F14" s="45" t="s">
        <v>37</v>
      </c>
      <c r="G14" s="42">
        <f t="shared" si="1"/>
        <v>44780</v>
      </c>
      <c r="H14" s="43" t="s">
        <v>40</v>
      </c>
      <c r="I14" s="42">
        <f t="shared" si="2"/>
        <v>44811</v>
      </c>
      <c r="J14" s="43" t="s">
        <v>40</v>
      </c>
      <c r="K14" s="42">
        <f t="shared" si="3"/>
        <v>44841</v>
      </c>
      <c r="L14" s="43" t="s">
        <v>40</v>
      </c>
      <c r="M14" s="42">
        <f t="shared" si="4"/>
        <v>44872</v>
      </c>
      <c r="N14" s="43" t="s">
        <v>40</v>
      </c>
      <c r="O14" s="42">
        <f t="shared" si="5"/>
        <v>44902</v>
      </c>
      <c r="P14" s="43" t="s">
        <v>40</v>
      </c>
      <c r="Q14" s="42">
        <f t="shared" si="6"/>
        <v>44933</v>
      </c>
      <c r="R14" s="40"/>
    </row>
    <row r="15" spans="1:18">
      <c r="A15" s="44" t="s">
        <v>213</v>
      </c>
      <c r="B15" s="38" t="str">
        <f>VLOOKUP(リマインド表[[#This Row],[管理番号]],名前リスト[[#Data],[管理番号]:[氏名]],2,FALSE)</f>
        <v>トクナガ　アツミ</v>
      </c>
      <c r="C15" s="39">
        <f>VLOOKUP(リマインド表[[#This Row],[管理番号]],名前リスト[[#Data],[管理番号]:[契約日]],4,FALSE)</f>
        <v>44811</v>
      </c>
      <c r="D15" s="40">
        <f t="shared" si="0"/>
        <v>7</v>
      </c>
      <c r="E15" s="40"/>
      <c r="F15" s="88" t="s">
        <v>216</v>
      </c>
      <c r="G15" s="5">
        <f t="shared" si="1"/>
        <v>44841</v>
      </c>
      <c r="H15" s="23" t="s">
        <v>40</v>
      </c>
      <c r="I15" s="5">
        <f t="shared" si="2"/>
        <v>44872</v>
      </c>
      <c r="J15" s="23" t="s">
        <v>40</v>
      </c>
      <c r="K15" s="5">
        <f t="shared" si="3"/>
        <v>44902</v>
      </c>
      <c r="L15" s="23" t="s">
        <v>40</v>
      </c>
      <c r="M15" s="5">
        <f t="shared" si="4"/>
        <v>44933</v>
      </c>
      <c r="N15" s="21"/>
      <c r="O15" s="5">
        <f t="shared" si="5"/>
        <v>44964</v>
      </c>
      <c r="P15" s="23"/>
      <c r="Q15" s="5">
        <f t="shared" si="6"/>
        <v>44992</v>
      </c>
      <c r="R15" s="23"/>
    </row>
    <row r="16" spans="1:18" ht="37.5" hidden="1">
      <c r="A16" s="51" t="s">
        <v>74</v>
      </c>
      <c r="B16" s="52" t="str">
        <f>VLOOKUP(リマインド表[[#This Row],[管理番号]],名前リスト[[#Data],[管理番号]:[氏名]],2,FALSE)</f>
        <v>クラモト　ユウキ</v>
      </c>
      <c r="C16" s="53">
        <f>VLOOKUP(リマインド表[[#This Row],[管理番号]],名前リスト[[#Data],[管理番号]:[契約日]],4,FALSE)</f>
        <v>44297</v>
      </c>
      <c r="D16" s="77">
        <f t="shared" si="0"/>
        <v>11</v>
      </c>
      <c r="E16" s="82" t="s">
        <v>106</v>
      </c>
      <c r="F16" s="86" t="s">
        <v>76</v>
      </c>
      <c r="G16" s="55">
        <f t="shared" si="1"/>
        <v>44327</v>
      </c>
      <c r="H16" s="55"/>
      <c r="I16" s="55">
        <f t="shared" si="2"/>
        <v>44358</v>
      </c>
      <c r="J16" s="57"/>
      <c r="K16" s="55">
        <f t="shared" si="3"/>
        <v>44388</v>
      </c>
      <c r="L16" s="54"/>
      <c r="M16" s="55">
        <f t="shared" si="4"/>
        <v>44419</v>
      </c>
      <c r="N16" s="54"/>
      <c r="O16" s="55">
        <f t="shared" si="5"/>
        <v>44450</v>
      </c>
      <c r="P16" s="54"/>
      <c r="Q16" s="55">
        <f t="shared" si="6"/>
        <v>44480</v>
      </c>
      <c r="R16" s="52"/>
    </row>
    <row r="17" spans="1:18" hidden="1">
      <c r="A17" s="60" t="s">
        <v>49</v>
      </c>
      <c r="B17" s="52" t="str">
        <f>VLOOKUP(リマインド表[[#This Row],[管理番号]],名前リスト[[#Data],[管理番号]:[氏名]],2,FALSE)</f>
        <v>タニショウ　シマ</v>
      </c>
      <c r="C17" s="53">
        <f>VLOOKUP(リマインド表[[#This Row],[管理番号]],名前リスト[[#Data],[管理番号]:[契約日]],4,FALSE)</f>
        <v>44271</v>
      </c>
      <c r="D17" s="77">
        <f t="shared" si="0"/>
        <v>16</v>
      </c>
      <c r="E17" s="86" t="s">
        <v>105</v>
      </c>
      <c r="F17" s="86" t="s">
        <v>50</v>
      </c>
      <c r="G17" s="55">
        <f t="shared" si="1"/>
        <v>44302</v>
      </c>
      <c r="H17" s="56" t="s">
        <v>40</v>
      </c>
      <c r="I17" s="55">
        <f t="shared" si="2"/>
        <v>44332</v>
      </c>
      <c r="J17" s="57"/>
      <c r="K17" s="55">
        <f t="shared" si="3"/>
        <v>44363</v>
      </c>
      <c r="L17" s="54"/>
      <c r="M17" s="55">
        <f t="shared" si="4"/>
        <v>44393</v>
      </c>
      <c r="N17" s="54"/>
      <c r="O17" s="55">
        <f t="shared" si="5"/>
        <v>44424</v>
      </c>
      <c r="P17" s="54"/>
      <c r="Q17" s="55">
        <f t="shared" si="6"/>
        <v>44455</v>
      </c>
      <c r="R17" s="52"/>
    </row>
    <row r="18" spans="1:18" s="64" customFormat="1">
      <c r="A18" s="37" t="s">
        <v>131</v>
      </c>
      <c r="B18" s="50" t="str">
        <f>VLOOKUP(リマインド表[[#This Row],[管理番号]],名前リスト[[#Data],[管理番号]:[氏名]],2,FALSE)</f>
        <v>ナベクラ　コウタ</v>
      </c>
      <c r="C18" s="39">
        <v>44629</v>
      </c>
      <c r="D18" s="40">
        <f t="shared" si="0"/>
        <v>9</v>
      </c>
      <c r="E18" s="41" t="s">
        <v>29</v>
      </c>
      <c r="F18" s="41" t="s">
        <v>133</v>
      </c>
      <c r="G18" s="42">
        <f t="shared" si="1"/>
        <v>44660</v>
      </c>
      <c r="H18" s="43" t="s">
        <v>40</v>
      </c>
      <c r="I18" s="42">
        <f t="shared" si="2"/>
        <v>44690</v>
      </c>
      <c r="J18" s="43" t="s">
        <v>40</v>
      </c>
      <c r="K18" s="42">
        <f t="shared" si="3"/>
        <v>44721</v>
      </c>
      <c r="L18" s="43" t="s">
        <v>40</v>
      </c>
      <c r="M18" s="42">
        <f t="shared" si="4"/>
        <v>44751</v>
      </c>
      <c r="N18" s="43" t="s">
        <v>40</v>
      </c>
      <c r="O18" s="42">
        <f t="shared" si="5"/>
        <v>44782</v>
      </c>
      <c r="P18" s="43" t="s">
        <v>40</v>
      </c>
      <c r="Q18" s="42">
        <f t="shared" si="6"/>
        <v>44813</v>
      </c>
      <c r="R18" s="43" t="s">
        <v>40</v>
      </c>
    </row>
    <row r="19" spans="1:18" s="64" customFormat="1">
      <c r="A19" s="10" t="s">
        <v>23</v>
      </c>
      <c r="B19" s="3" t="str">
        <f>VLOOKUP(リマインド表[[#This Row],[管理番号]],名前リスト[[#Data],[管理番号]:[氏名]],2,FALSE)</f>
        <v>オクムラ　フキ</v>
      </c>
      <c r="C19" s="4">
        <v>44751</v>
      </c>
      <c r="D19" s="6">
        <f t="shared" si="0"/>
        <v>9</v>
      </c>
      <c r="E19" s="2" t="s">
        <v>29</v>
      </c>
      <c r="F19" s="2" t="s">
        <v>27</v>
      </c>
      <c r="G19" s="5">
        <f t="shared" si="1"/>
        <v>44782</v>
      </c>
      <c r="H19" s="23" t="s">
        <v>40</v>
      </c>
      <c r="I19" s="5">
        <f t="shared" si="2"/>
        <v>44813</v>
      </c>
      <c r="J19" s="23" t="s">
        <v>40</v>
      </c>
      <c r="K19" s="5">
        <f t="shared" si="3"/>
        <v>44843</v>
      </c>
      <c r="L19" s="23" t="s">
        <v>40</v>
      </c>
      <c r="M19" s="5">
        <f t="shared" si="4"/>
        <v>44874</v>
      </c>
      <c r="N19" s="23" t="s">
        <v>40</v>
      </c>
      <c r="O19" s="5">
        <f t="shared" si="5"/>
        <v>44904</v>
      </c>
      <c r="P19" s="23"/>
      <c r="Q19" s="5">
        <f t="shared" si="6"/>
        <v>44935</v>
      </c>
      <c r="R19" s="23"/>
    </row>
    <row r="20" spans="1:18" hidden="1">
      <c r="A20" s="51" t="s">
        <v>64</v>
      </c>
      <c r="B20" s="52" t="str">
        <f>VLOOKUP(リマインド表[[#This Row],[管理番号]],名前リスト[[#Data],[管理番号]:[氏名]],2,FALSE)</f>
        <v>ミヤギ　サホ</v>
      </c>
      <c r="C20" s="53">
        <v>44303</v>
      </c>
      <c r="D20" s="54">
        <f t="shared" si="0"/>
        <v>17</v>
      </c>
      <c r="E20" s="47" t="s">
        <v>29</v>
      </c>
      <c r="F20" s="47" t="s">
        <v>66</v>
      </c>
      <c r="G20" s="55">
        <f t="shared" si="1"/>
        <v>44333</v>
      </c>
      <c r="H20" s="56" t="s">
        <v>40</v>
      </c>
      <c r="I20" s="55">
        <f t="shared" si="2"/>
        <v>44364</v>
      </c>
      <c r="J20" s="62" t="s">
        <v>40</v>
      </c>
      <c r="K20" s="55">
        <f t="shared" si="3"/>
        <v>44394</v>
      </c>
      <c r="L20" s="47" t="s">
        <v>40</v>
      </c>
      <c r="M20" s="55">
        <f t="shared" si="4"/>
        <v>44425</v>
      </c>
      <c r="N20" s="47" t="s">
        <v>40</v>
      </c>
      <c r="O20" s="55">
        <f t="shared" si="5"/>
        <v>44456</v>
      </c>
      <c r="P20" s="47" t="s">
        <v>40</v>
      </c>
      <c r="Q20" s="55">
        <f t="shared" si="6"/>
        <v>44486</v>
      </c>
      <c r="R20" s="52"/>
    </row>
    <row r="21" spans="1:18" s="64" customFormat="1" ht="87.75">
      <c r="A21" s="44" t="s">
        <v>180</v>
      </c>
      <c r="B21" s="38" t="str">
        <f>VLOOKUP(リマインド表[[#This Row],[管理番号]],名前リスト[[#Data],[管理番号]:[氏名]],2,FALSE)</f>
        <v>ハナヤ　ホノカ</v>
      </c>
      <c r="C21" s="39">
        <f>VLOOKUP(リマインド表[[#This Row],[管理番号]],名前リスト[[#Data],[管理番号]:[契約日]],4,FALSE)</f>
        <v>44601</v>
      </c>
      <c r="D21" s="40">
        <f t="shared" si="0"/>
        <v>9</v>
      </c>
      <c r="E21" s="41"/>
      <c r="F21" s="45" t="s">
        <v>183</v>
      </c>
      <c r="G21" s="42">
        <f t="shared" si="1"/>
        <v>44629</v>
      </c>
      <c r="H21" s="43" t="s">
        <v>40</v>
      </c>
      <c r="I21" s="42">
        <f t="shared" si="2"/>
        <v>44660</v>
      </c>
      <c r="J21" s="43" t="s">
        <v>40</v>
      </c>
      <c r="K21" s="42">
        <f t="shared" si="3"/>
        <v>44690</v>
      </c>
      <c r="L21" s="43" t="s">
        <v>40</v>
      </c>
      <c r="M21" s="42">
        <f t="shared" si="4"/>
        <v>44721</v>
      </c>
      <c r="N21" s="43" t="s">
        <v>40</v>
      </c>
      <c r="O21" s="42">
        <f t="shared" si="5"/>
        <v>44751</v>
      </c>
      <c r="P21" s="43" t="s">
        <v>40</v>
      </c>
      <c r="Q21" s="42">
        <f t="shared" si="6"/>
        <v>44782</v>
      </c>
      <c r="R21" s="43" t="s">
        <v>40</v>
      </c>
    </row>
    <row r="22" spans="1:18" ht="87.75" hidden="1">
      <c r="A22" s="13" t="s">
        <v>83</v>
      </c>
      <c r="B22" s="3" t="str">
        <f>VLOOKUP(リマインド表[[#This Row],[管理番号]],名前リスト[[#Data],[管理番号]:[氏名]],2,FALSE)</f>
        <v>タノ　ヨシノリ</v>
      </c>
      <c r="C22" s="4">
        <f>VLOOKUP(リマインド表[[#This Row],[管理番号]],名前リスト[[#Data],[管理番号]:[契約日]],4,FALSE)</f>
        <v>44336</v>
      </c>
      <c r="D22" s="6">
        <f t="shared" si="0"/>
        <v>20</v>
      </c>
      <c r="E22" s="2" t="s">
        <v>104</v>
      </c>
      <c r="F22" s="2" t="s">
        <v>85</v>
      </c>
      <c r="G22" s="5">
        <f t="shared" si="1"/>
        <v>44367</v>
      </c>
      <c r="H22" s="23"/>
      <c r="I22" s="5">
        <f t="shared" si="2"/>
        <v>44397</v>
      </c>
      <c r="J22" s="5"/>
      <c r="K22" s="5">
        <f t="shared" si="3"/>
        <v>44428</v>
      </c>
      <c r="L22" s="6"/>
      <c r="M22" s="5">
        <f t="shared" si="4"/>
        <v>44459</v>
      </c>
      <c r="N22" s="6"/>
      <c r="O22" s="5">
        <f t="shared" si="5"/>
        <v>44489</v>
      </c>
      <c r="P22" s="6"/>
      <c r="Q22" s="5">
        <f t="shared" si="6"/>
        <v>44520</v>
      </c>
      <c r="R22" s="3"/>
    </row>
    <row r="23" spans="1:18" s="64" customFormat="1">
      <c r="A23" s="44" t="s">
        <v>184</v>
      </c>
      <c r="B23" s="38" t="str">
        <f>VLOOKUP(リマインド表[[#This Row],[管理番号]],名前リスト[[#Data],[管理番号]:[氏名]],2,FALSE)</f>
        <v>イシガミ　アヤノ</v>
      </c>
      <c r="C23" s="39">
        <f>VLOOKUP(リマインド表[[#This Row],[管理番号]],名前リスト[[#Data],[管理番号]:[契約日]],4,FALSE)</f>
        <v>44602</v>
      </c>
      <c r="D23" s="40">
        <f t="shared" si="0"/>
        <v>10</v>
      </c>
      <c r="E23" s="41"/>
      <c r="F23" s="41" t="s">
        <v>186</v>
      </c>
      <c r="G23" s="42">
        <f t="shared" si="1"/>
        <v>44630</v>
      </c>
      <c r="H23" s="43" t="s">
        <v>40</v>
      </c>
      <c r="I23" s="42">
        <f t="shared" si="2"/>
        <v>44661</v>
      </c>
      <c r="J23" s="43" t="s">
        <v>40</v>
      </c>
      <c r="K23" s="42">
        <f t="shared" si="3"/>
        <v>44691</v>
      </c>
      <c r="L23" s="43" t="s">
        <v>40</v>
      </c>
      <c r="M23" s="42">
        <f t="shared" si="4"/>
        <v>44722</v>
      </c>
      <c r="N23" s="43" t="s">
        <v>40</v>
      </c>
      <c r="O23" s="42">
        <f t="shared" si="5"/>
        <v>44752</v>
      </c>
      <c r="P23" s="43" t="s">
        <v>40</v>
      </c>
      <c r="Q23" s="42">
        <f t="shared" si="6"/>
        <v>44783</v>
      </c>
      <c r="R23" s="43" t="s">
        <v>40</v>
      </c>
    </row>
    <row r="24" spans="1:18" s="64" customFormat="1">
      <c r="A24" s="37" t="s">
        <v>134</v>
      </c>
      <c r="B24" s="50" t="str">
        <f>VLOOKUP(リマインド表[[#This Row],[管理番号]],名前リスト[[#Data],[管理番号]:[氏名]],2,FALSE)</f>
        <v>サエキ　ダイスケ</v>
      </c>
      <c r="C24" s="39">
        <v>44630</v>
      </c>
      <c r="D24" s="40">
        <f t="shared" si="0"/>
        <v>10</v>
      </c>
      <c r="E24" s="41"/>
      <c r="F24" s="45" t="s">
        <v>136</v>
      </c>
      <c r="G24" s="42">
        <f t="shared" si="1"/>
        <v>44661</v>
      </c>
      <c r="H24" s="43" t="s">
        <v>40</v>
      </c>
      <c r="I24" s="42">
        <f t="shared" si="2"/>
        <v>44691</v>
      </c>
      <c r="J24" s="43" t="s">
        <v>40</v>
      </c>
      <c r="K24" s="42">
        <f t="shared" si="3"/>
        <v>44722</v>
      </c>
      <c r="L24" s="43" t="s">
        <v>40</v>
      </c>
      <c r="M24" s="42">
        <f t="shared" si="4"/>
        <v>44752</v>
      </c>
      <c r="N24" s="43" t="s">
        <v>40</v>
      </c>
      <c r="O24" s="42">
        <f t="shared" si="5"/>
        <v>44783</v>
      </c>
      <c r="P24" s="43" t="s">
        <v>40</v>
      </c>
      <c r="Q24" s="42">
        <f t="shared" si="6"/>
        <v>44814</v>
      </c>
      <c r="R24" s="43" t="s">
        <v>40</v>
      </c>
    </row>
    <row r="25" spans="1:18">
      <c r="A25" s="44" t="s">
        <v>168</v>
      </c>
      <c r="B25" s="38" t="str">
        <f>VLOOKUP(リマインド表[[#This Row],[管理番号]],名前リスト[[#Data],[管理番号]:[氏名]],2,FALSE)</f>
        <v>ニシカワ　チエミ</v>
      </c>
      <c r="C25" s="39">
        <f>VLOOKUP(リマインド表[[#This Row],[管理番号]],名前リスト[[#Data],[管理番号]:[契約日]],4,FALSE)</f>
        <v>44578</v>
      </c>
      <c r="D25" s="40">
        <f t="shared" si="0"/>
        <v>17</v>
      </c>
      <c r="E25" s="41"/>
      <c r="F25" s="41" t="s">
        <v>170</v>
      </c>
      <c r="G25" s="42">
        <f t="shared" si="1"/>
        <v>44609</v>
      </c>
      <c r="H25" s="43" t="s">
        <v>40</v>
      </c>
      <c r="I25" s="42">
        <f t="shared" si="2"/>
        <v>44637</v>
      </c>
      <c r="J25" s="43" t="s">
        <v>40</v>
      </c>
      <c r="K25" s="42">
        <f t="shared" si="3"/>
        <v>44668</v>
      </c>
      <c r="L25" s="43" t="s">
        <v>40</v>
      </c>
      <c r="M25" s="42">
        <f t="shared" si="4"/>
        <v>44698</v>
      </c>
      <c r="N25" s="43" t="s">
        <v>40</v>
      </c>
      <c r="O25" s="42">
        <f t="shared" si="5"/>
        <v>44729</v>
      </c>
      <c r="P25" s="43" t="s">
        <v>40</v>
      </c>
      <c r="Q25" s="42">
        <f t="shared" si="6"/>
        <v>44759</v>
      </c>
      <c r="R25" s="43" t="s">
        <v>40</v>
      </c>
    </row>
    <row r="26" spans="1:18" s="63" customFormat="1">
      <c r="A26" s="37" t="s">
        <v>139</v>
      </c>
      <c r="B26" s="50" t="str">
        <f>VLOOKUP(リマインド表[[#This Row],[管理番号]],名前リスト[[#Data],[管理番号]:[氏名]],2,FALSE)</f>
        <v>イケダ　ヨウスケ</v>
      </c>
      <c r="C26" s="39">
        <v>44637</v>
      </c>
      <c r="D26" s="40">
        <f t="shared" si="0"/>
        <v>17</v>
      </c>
      <c r="E26" s="41"/>
      <c r="F26" s="45" t="s">
        <v>141</v>
      </c>
      <c r="G26" s="42">
        <f t="shared" si="1"/>
        <v>44668</v>
      </c>
      <c r="H26" s="43" t="s">
        <v>40</v>
      </c>
      <c r="I26" s="42">
        <f t="shared" si="2"/>
        <v>44698</v>
      </c>
      <c r="J26" s="43" t="s">
        <v>40</v>
      </c>
      <c r="K26" s="42">
        <f t="shared" si="3"/>
        <v>44729</v>
      </c>
      <c r="L26" s="43" t="s">
        <v>40</v>
      </c>
      <c r="M26" s="42">
        <f t="shared" si="4"/>
        <v>44759</v>
      </c>
      <c r="N26" s="43" t="s">
        <v>40</v>
      </c>
      <c r="O26" s="42">
        <f t="shared" si="5"/>
        <v>44790</v>
      </c>
      <c r="P26" s="43" t="s">
        <v>40</v>
      </c>
      <c r="Q26" s="42">
        <f t="shared" si="6"/>
        <v>44821</v>
      </c>
      <c r="R26" s="43" t="s">
        <v>40</v>
      </c>
    </row>
    <row r="27" spans="1:18" s="64" customFormat="1">
      <c r="A27" s="44" t="s">
        <v>192</v>
      </c>
      <c r="B27" s="38" t="str">
        <f>VLOOKUP(リマインド表[[#This Row],[管理番号]],名前リスト[[#Data],[管理番号]:[氏名]],2,FALSE)</f>
        <v>ウシオダ　エミ</v>
      </c>
      <c r="C27" s="39">
        <f>VLOOKUP(リマインド表[[#This Row],[管理番号]],名前リスト[[#Data],[管理番号]:[契約日]],4,FALSE)</f>
        <v>44637</v>
      </c>
      <c r="D27" s="54">
        <f t="shared" si="0"/>
        <v>17</v>
      </c>
      <c r="E27" s="47" t="s">
        <v>29</v>
      </c>
      <c r="F27" s="83" t="s">
        <v>195</v>
      </c>
      <c r="G27" s="5">
        <f t="shared" si="1"/>
        <v>44668</v>
      </c>
      <c r="H27" s="23"/>
      <c r="I27" s="5">
        <f t="shared" si="2"/>
        <v>44698</v>
      </c>
      <c r="J27" s="23"/>
      <c r="K27" s="5">
        <f t="shared" si="3"/>
        <v>44729</v>
      </c>
      <c r="L27" s="23"/>
      <c r="M27" s="5">
        <f t="shared" si="4"/>
        <v>44759</v>
      </c>
      <c r="N27" s="6"/>
      <c r="O27" s="5">
        <f t="shared" si="5"/>
        <v>44790</v>
      </c>
      <c r="P27" s="6"/>
      <c r="Q27" s="5">
        <f t="shared" si="6"/>
        <v>44821</v>
      </c>
      <c r="R27" s="6"/>
    </row>
    <row r="28" spans="1:18" s="64" customFormat="1">
      <c r="A28" s="44" t="s">
        <v>211</v>
      </c>
      <c r="B28" s="38" t="str">
        <f>VLOOKUP(リマインド表[[#This Row],[管理番号]],名前リスト[[#Data],[管理番号]:[氏名]],2,FALSE)</f>
        <v>ヨシムラ　リサコ</v>
      </c>
      <c r="C28" s="39">
        <f>VLOOKUP(リマインド表[[#This Row],[管理番号]],名前リスト[[#Data],[管理番号]:[契約日]],4,FALSE)</f>
        <v>44760</v>
      </c>
      <c r="D28" s="40">
        <f t="shared" si="0"/>
        <v>18</v>
      </c>
      <c r="E28" s="41"/>
      <c r="F28" s="41" t="s">
        <v>219</v>
      </c>
      <c r="G28" s="42">
        <f t="shared" si="1"/>
        <v>44791</v>
      </c>
      <c r="H28" s="43" t="s">
        <v>40</v>
      </c>
      <c r="I28" s="42">
        <f t="shared" si="2"/>
        <v>44822</v>
      </c>
      <c r="J28" s="43" t="s">
        <v>40</v>
      </c>
      <c r="K28" s="42">
        <f t="shared" si="3"/>
        <v>44852</v>
      </c>
      <c r="L28" s="43" t="s">
        <v>40</v>
      </c>
      <c r="M28" s="42">
        <f t="shared" si="4"/>
        <v>44883</v>
      </c>
      <c r="N28" s="43" t="s">
        <v>40</v>
      </c>
      <c r="O28" s="42">
        <f t="shared" si="5"/>
        <v>44913</v>
      </c>
      <c r="P28" s="43" t="s">
        <v>40</v>
      </c>
      <c r="Q28" s="42">
        <f t="shared" si="6"/>
        <v>44944</v>
      </c>
      <c r="R28" s="43" t="s">
        <v>40</v>
      </c>
    </row>
    <row r="29" spans="1:18" s="64" customFormat="1" ht="106.5">
      <c r="A29" s="44" t="s">
        <v>207</v>
      </c>
      <c r="B29" s="38" t="str">
        <f>VLOOKUP(リマインド表[[#This Row],[管理番号]],名前リスト[[#Data],[管理番号]:[氏名]],2,FALSE)</f>
        <v>カネモト　クユカ</v>
      </c>
      <c r="C29" s="39">
        <f>VLOOKUP(リマインド表[[#This Row],[管理番号]],名前リスト[[#Data],[管理番号]:[契約日]],4,FALSE)</f>
        <v>44731</v>
      </c>
      <c r="D29" s="40">
        <f t="shared" si="0"/>
        <v>19</v>
      </c>
      <c r="E29" s="41" t="s">
        <v>29</v>
      </c>
      <c r="F29" s="91" t="s">
        <v>218</v>
      </c>
      <c r="G29" s="42">
        <f t="shared" si="1"/>
        <v>44761</v>
      </c>
      <c r="H29" s="43" t="s">
        <v>40</v>
      </c>
      <c r="I29" s="42">
        <f t="shared" si="2"/>
        <v>44792</v>
      </c>
      <c r="J29" s="43" t="s">
        <v>40</v>
      </c>
      <c r="K29" s="42">
        <f t="shared" si="3"/>
        <v>44823</v>
      </c>
      <c r="L29" s="43" t="s">
        <v>40</v>
      </c>
      <c r="M29" s="42">
        <f t="shared" si="4"/>
        <v>44853</v>
      </c>
      <c r="N29" s="43" t="s">
        <v>40</v>
      </c>
      <c r="O29" s="42">
        <f t="shared" si="5"/>
        <v>44884</v>
      </c>
      <c r="P29" s="43" t="s">
        <v>40</v>
      </c>
      <c r="Q29" s="42">
        <f t="shared" si="6"/>
        <v>44914</v>
      </c>
      <c r="R29" s="43" t="s">
        <v>40</v>
      </c>
    </row>
    <row r="30" spans="1:18" ht="87.75">
      <c r="A30" s="44" t="s">
        <v>94</v>
      </c>
      <c r="B30" s="38" t="str">
        <f>VLOOKUP(リマインド表[[#This Row],[管理番号]],名前リスト[[#Data],[管理番号]:[氏名]],2,FALSE)</f>
        <v>ハラタ　アヤカ</v>
      </c>
      <c r="C30" s="39">
        <f>VLOOKUP(リマインド表[[#This Row],[管理番号]],名前リスト[[#Data],[管理番号]:[契約日]],4,FALSE)</f>
        <v>44339</v>
      </c>
      <c r="D30" s="40">
        <f t="shared" si="0"/>
        <v>23</v>
      </c>
      <c r="E30" s="41" t="s">
        <v>103</v>
      </c>
      <c r="F30" s="45" t="s">
        <v>96</v>
      </c>
      <c r="G30" s="42">
        <f t="shared" si="1"/>
        <v>44370</v>
      </c>
      <c r="H30" s="43"/>
      <c r="I30" s="42">
        <f t="shared" si="2"/>
        <v>44400</v>
      </c>
      <c r="J30" s="42"/>
      <c r="K30" s="42">
        <f t="shared" si="3"/>
        <v>44431</v>
      </c>
      <c r="L30" s="40"/>
      <c r="M30" s="42">
        <f t="shared" si="4"/>
        <v>44462</v>
      </c>
      <c r="N30" s="40"/>
      <c r="O30" s="42">
        <f t="shared" si="5"/>
        <v>44492</v>
      </c>
      <c r="P30" s="40"/>
      <c r="Q30" s="42">
        <f t="shared" si="6"/>
        <v>44523</v>
      </c>
      <c r="R30" s="38"/>
    </row>
    <row r="31" spans="1:18" s="64" customFormat="1">
      <c r="A31" s="51" t="s">
        <v>165</v>
      </c>
      <c r="B31" s="52" t="str">
        <f>VLOOKUP(リマインド表[[#This Row],[管理番号]],名前リスト[[#Data],[管理番号]:[氏名]],2,FALSE)</f>
        <v>ナカタニ　セイカ</v>
      </c>
      <c r="C31" s="53">
        <f>VLOOKUP(リマインド表[[#This Row],[管理番号]],名前リスト[[#Data],[管理番号]:[契約日]],4,FALSE)</f>
        <v>44553</v>
      </c>
      <c r="D31" s="54">
        <f t="shared" si="0"/>
        <v>23</v>
      </c>
      <c r="E31" s="47"/>
      <c r="F31" s="47" t="s">
        <v>167</v>
      </c>
      <c r="G31" s="55">
        <f t="shared" si="1"/>
        <v>44584</v>
      </c>
      <c r="H31" s="56" t="s">
        <v>40</v>
      </c>
      <c r="I31" s="55">
        <f t="shared" si="2"/>
        <v>44615</v>
      </c>
      <c r="J31" s="56"/>
      <c r="K31" s="55">
        <f t="shared" si="3"/>
        <v>44643</v>
      </c>
      <c r="L31" s="56"/>
      <c r="M31" s="55">
        <f t="shared" si="4"/>
        <v>44674</v>
      </c>
      <c r="N31" s="56"/>
      <c r="O31" s="55">
        <f t="shared" si="5"/>
        <v>44704</v>
      </c>
      <c r="P31" s="56"/>
      <c r="Q31" s="55">
        <f t="shared" si="6"/>
        <v>44735</v>
      </c>
      <c r="R31" s="47"/>
    </row>
    <row r="32" spans="1:18" ht="37.5">
      <c r="A32" s="44" t="s">
        <v>187</v>
      </c>
      <c r="B32" s="38" t="str">
        <f>VLOOKUP(リマインド表[[#This Row],[管理番号]],名前リスト[[#Data],[管理番号]:[氏名]],2,FALSE)</f>
        <v>オカジマ　テッペイ</v>
      </c>
      <c r="C32" s="39">
        <v>44613</v>
      </c>
      <c r="D32" s="40">
        <v>24</v>
      </c>
      <c r="E32" s="41" t="s">
        <v>29</v>
      </c>
      <c r="F32" s="87" t="s">
        <v>202</v>
      </c>
      <c r="G32" s="42">
        <f t="shared" si="1"/>
        <v>44641</v>
      </c>
      <c r="H32" s="43" t="s">
        <v>40</v>
      </c>
      <c r="I32" s="43">
        <f t="shared" si="2"/>
        <v>44672</v>
      </c>
      <c r="J32" s="43" t="s">
        <v>40</v>
      </c>
      <c r="K32" s="42">
        <f t="shared" si="3"/>
        <v>44702</v>
      </c>
      <c r="L32" s="43" t="s">
        <v>40</v>
      </c>
      <c r="M32" s="42">
        <f t="shared" si="4"/>
        <v>44733</v>
      </c>
      <c r="N32" s="43" t="s">
        <v>40</v>
      </c>
      <c r="O32" s="42">
        <f t="shared" si="5"/>
        <v>44763</v>
      </c>
      <c r="P32" s="43" t="s">
        <v>40</v>
      </c>
      <c r="Q32" s="42">
        <f t="shared" si="6"/>
        <v>44794</v>
      </c>
      <c r="R32" s="43" t="s">
        <v>40</v>
      </c>
    </row>
    <row r="33" spans="1:18">
      <c r="A33" s="51" t="s">
        <v>87</v>
      </c>
      <c r="B33" s="52" t="str">
        <f>VLOOKUP(リマインド表[[#This Row],[管理番号]],名前リスト[[#Data],[管理番号]:[氏名]],2,FALSE)</f>
        <v>タテイワ　ヒロキ</v>
      </c>
      <c r="C33" s="53">
        <v>44341</v>
      </c>
      <c r="D33" s="54">
        <f>DAY(C33)</f>
        <v>25</v>
      </c>
      <c r="E33" s="47" t="s">
        <v>29</v>
      </c>
      <c r="F33" s="47" t="s">
        <v>89</v>
      </c>
      <c r="G33" s="55">
        <f t="shared" si="1"/>
        <v>44372</v>
      </c>
      <c r="H33" s="56" t="s">
        <v>40</v>
      </c>
      <c r="I33" s="55">
        <f t="shared" si="2"/>
        <v>44402</v>
      </c>
      <c r="J33" s="56" t="s">
        <v>40</v>
      </c>
      <c r="K33" s="55">
        <f t="shared" si="3"/>
        <v>44433</v>
      </c>
      <c r="L33" s="47" t="s">
        <v>40</v>
      </c>
      <c r="M33" s="55">
        <f t="shared" si="4"/>
        <v>44464</v>
      </c>
      <c r="N33" s="47" t="s">
        <v>40</v>
      </c>
      <c r="O33" s="55">
        <f t="shared" si="5"/>
        <v>44494</v>
      </c>
      <c r="P33" s="47" t="s">
        <v>40</v>
      </c>
      <c r="Q33" s="55">
        <f t="shared" si="6"/>
        <v>44525</v>
      </c>
      <c r="R33" s="47" t="s">
        <v>40</v>
      </c>
    </row>
    <row r="34" spans="1:18">
      <c r="A34" s="13" t="s">
        <v>61</v>
      </c>
      <c r="B34" s="3" t="str">
        <f>VLOOKUP(リマインド表[[#This Row],[管理番号]],名前リスト[[#Data],[管理番号]:[氏名]],2,FALSE)</f>
        <v>ハマヤ　ケンタ</v>
      </c>
      <c r="C34" s="4">
        <v>44860</v>
      </c>
      <c r="D34" s="6">
        <f>DAY(C34)</f>
        <v>26</v>
      </c>
      <c r="E34" s="6"/>
      <c r="F34" s="48" t="s">
        <v>63</v>
      </c>
      <c r="G34" s="5">
        <f t="shared" si="1"/>
        <v>44891</v>
      </c>
      <c r="H34" s="23" t="s">
        <v>40</v>
      </c>
      <c r="I34" s="5">
        <f t="shared" si="2"/>
        <v>44921</v>
      </c>
      <c r="J34" s="23"/>
      <c r="K34" s="5">
        <f t="shared" si="3"/>
        <v>44952</v>
      </c>
      <c r="L34" s="23"/>
      <c r="M34" s="5">
        <f t="shared" si="4"/>
        <v>44983</v>
      </c>
      <c r="N34" s="23"/>
      <c r="O34" s="5">
        <f t="shared" si="5"/>
        <v>45011</v>
      </c>
      <c r="P34" s="23"/>
      <c r="Q34" s="5">
        <f t="shared" si="6"/>
        <v>45042</v>
      </c>
      <c r="R34" s="23"/>
    </row>
    <row r="35" spans="1:18" ht="56.25">
      <c r="A35" s="44" t="s">
        <v>178</v>
      </c>
      <c r="B35" s="38" t="str">
        <f>VLOOKUP(リマインド表[[#This Row],[管理番号]],名前リスト[[#Data],[管理番号]:[氏名]],2,FALSE)</f>
        <v>ウメキ　サヤ</v>
      </c>
      <c r="C35" s="39">
        <f>VLOOKUP(リマインド表[[#This Row],[管理番号]],名前リスト[[#Data],[管理番号]:[契約日]],4,FALSE)</f>
        <v>44589</v>
      </c>
      <c r="D35" s="40">
        <f>DAY(C35)</f>
        <v>28</v>
      </c>
      <c r="E35" s="41"/>
      <c r="F35" s="87" t="s">
        <v>200</v>
      </c>
      <c r="G35" s="42">
        <f t="shared" si="1"/>
        <v>44620</v>
      </c>
      <c r="H35" s="43" t="s">
        <v>40</v>
      </c>
      <c r="I35" s="42">
        <f t="shared" si="2"/>
        <v>44648</v>
      </c>
      <c r="J35" s="43" t="s">
        <v>40</v>
      </c>
      <c r="K35" s="42">
        <f t="shared" si="3"/>
        <v>44679</v>
      </c>
      <c r="L35" s="43" t="s">
        <v>40</v>
      </c>
      <c r="M35" s="42">
        <f t="shared" si="4"/>
        <v>44709</v>
      </c>
      <c r="N35" s="43" t="s">
        <v>40</v>
      </c>
      <c r="O35" s="42">
        <f t="shared" si="5"/>
        <v>44740</v>
      </c>
      <c r="P35" s="43" t="s">
        <v>40</v>
      </c>
      <c r="Q35" s="42">
        <f t="shared" si="6"/>
        <v>44770</v>
      </c>
      <c r="R35" s="43" t="s">
        <v>40</v>
      </c>
    </row>
    <row r="36" spans="1:18" ht="37.5">
      <c r="A36" s="44" t="s">
        <v>196</v>
      </c>
      <c r="B36" s="38" t="str">
        <f>VLOOKUP(リマインド表[[#This Row],[管理番号]],名前リスト[[#Data],[管理番号]:[氏名]],2,FALSE)</f>
        <v>ヤマモト　ユイコ</v>
      </c>
      <c r="C36" s="4">
        <f>VLOOKUP(リマインド表[[#This Row],[管理番号]],名前リスト[[#Data],[管理番号]:[契約日]],4,FALSE)</f>
        <v>44649</v>
      </c>
      <c r="D36" s="77">
        <f>DAY(C36)</f>
        <v>29</v>
      </c>
      <c r="E36" s="82" t="s">
        <v>201</v>
      </c>
      <c r="F36" s="78" t="s">
        <v>199</v>
      </c>
      <c r="G36" s="5">
        <f t="shared" si="1"/>
        <v>44680</v>
      </c>
      <c r="H36" s="23"/>
      <c r="I36" s="5">
        <f t="shared" si="2"/>
        <v>44710</v>
      </c>
      <c r="J36" s="23"/>
      <c r="K36" s="5">
        <f t="shared" si="3"/>
        <v>44741</v>
      </c>
      <c r="L36" s="23"/>
      <c r="M36" s="5">
        <f t="shared" si="4"/>
        <v>44771</v>
      </c>
      <c r="N36" s="6"/>
      <c r="O36" s="5">
        <f t="shared" si="5"/>
        <v>44802</v>
      </c>
      <c r="P36" s="6"/>
      <c r="Q36" s="5">
        <f t="shared" si="6"/>
        <v>44833</v>
      </c>
      <c r="R36" s="6"/>
    </row>
    <row r="37" spans="1:18">
      <c r="A37" s="13" t="s">
        <v>217</v>
      </c>
      <c r="B37" s="3">
        <f>VLOOKUP(リマインド表[[#This Row],[管理番号]],名前リスト[[#Data],[管理番号]:[氏名]],2,FALSE)</f>
        <v>0</v>
      </c>
      <c r="C37" s="4">
        <f>VLOOKUP(リマインド表[[#This Row],[管理番号]],名前リスト[[#Data],[管理番号]:[契約日]],4,FALSE)</f>
        <v>0</v>
      </c>
      <c r="D37" s="6">
        <f>DAY(C37)</f>
        <v>0</v>
      </c>
      <c r="E37" s="89"/>
      <c r="F37" s="90"/>
      <c r="G37" s="5">
        <f t="shared" si="1"/>
        <v>31</v>
      </c>
      <c r="H37" s="23"/>
      <c r="I37" s="5">
        <f t="shared" si="2"/>
        <v>60</v>
      </c>
      <c r="J37" s="23"/>
      <c r="K37" s="5">
        <f t="shared" si="3"/>
        <v>91</v>
      </c>
      <c r="L37" s="23"/>
      <c r="M37" s="5">
        <f t="shared" si="4"/>
        <v>121</v>
      </c>
      <c r="N37" s="6"/>
      <c r="O37" s="5">
        <f t="shared" si="5"/>
        <v>152</v>
      </c>
      <c r="P37" s="6"/>
      <c r="Q37" s="5">
        <f t="shared" si="6"/>
        <v>182</v>
      </c>
      <c r="R37" s="6"/>
    </row>
  </sheetData>
  <phoneticPr fontId="1"/>
  <dataValidations disablePrompts="1" count="1">
    <dataValidation type="list" allowBlank="1" showInputMessage="1" showErrorMessage="1" sqref="R2 R8 P20 R11 R25 P2 R20" xr:uid="{84F1F49F-CDA0-46DC-B5DF-FB4B95BCF1FB}">
      <formula1>"〇,×,翌月繰越"</formula1>
    </dataValidation>
  </dataValidations>
  <hyperlinks>
    <hyperlink ref="F2" r:id="rId1" display="junior@美瑛 " xr:uid="{88FFB6DF-252D-437D-93A6-7C67A8A1B7A9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2022-03-01T12:33:01Z</cp:lastPrinted>
  <dcterms:created xsi:type="dcterms:W3CDTF">2015-06-05T18:19:34Z</dcterms:created>
  <dcterms:modified xsi:type="dcterms:W3CDTF">2023-05-22T10:35:29Z</dcterms:modified>
  <cp:category/>
  <cp:contentStatus/>
</cp:coreProperties>
</file>