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3E8ACC2C-DF78-4E9E-8630-06C735C31E95}" xr6:coauthVersionLast="47" xr6:coauthVersionMax="47" xr10:uidLastSave="{00000000-0000-0000-0000-000000000000}"/>
  <bookViews>
    <workbookView xWindow="-1340" yWindow="10690" windowWidth="22780" windowHeight="14540" activeTab="1" xr2:uid="{00000000-000D-0000-FFFF-FFFF00000000}"/>
  </bookViews>
  <sheets>
    <sheet name="一覧" sheetId="1" r:id="rId1"/>
    <sheet name="2023.5" sheetId="19" r:id="rId2"/>
    <sheet name="2023.4" sheetId="18" r:id="rId3"/>
    <sheet name="2023.3" sheetId="17" state="hidden" r:id="rId4"/>
    <sheet name="2023.2" sheetId="16" state="hidden" r:id="rId5"/>
    <sheet name="2023.1" sheetId="15" state="hidden" r:id="rId6"/>
    <sheet name="2022.12" sheetId="14" state="hidden" r:id="rId7"/>
    <sheet name="2022.3" sheetId="2" state="hidden" r:id="rId8"/>
    <sheet name="2022.4" sheetId="5" state="hidden" r:id="rId9"/>
    <sheet name="2022.11" sheetId="13" state="hidden" r:id="rId10"/>
    <sheet name="2022.10" sheetId="12" state="hidden" r:id="rId11"/>
    <sheet name="2022.9" sheetId="11" state="hidden" r:id="rId12"/>
    <sheet name="2022.8" sheetId="10" state="hidden" r:id="rId13"/>
    <sheet name="2022.7" sheetId="9" state="hidden" r:id="rId14"/>
    <sheet name="2022.6" sheetId="7" state="hidden" r:id="rId15"/>
    <sheet name="2022.5" sheetId="6" state="hidden" r:id="rId16"/>
  </sheets>
  <definedNames>
    <definedName name="_xlnm.Print_Area" localSheetId="0">一覧!$A$1:$AF$17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E17" i="1"/>
  <c r="AC17" i="1"/>
  <c r="AB17" i="1"/>
  <c r="Z17" i="1"/>
  <c r="Y17" i="1"/>
  <c r="W17" i="1"/>
  <c r="V17" i="1"/>
  <c r="U17" i="1"/>
  <c r="I17" i="1"/>
  <c r="D17" i="1"/>
  <c r="AF16" i="1"/>
  <c r="AE16" i="1"/>
  <c r="AD16" i="1"/>
  <c r="AC16" i="1"/>
  <c r="AB16" i="1"/>
  <c r="AA16" i="1"/>
  <c r="Z16" i="1"/>
  <c r="Y16" i="1"/>
  <c r="X16" i="1"/>
  <c r="W16" i="1"/>
  <c r="V16" i="1"/>
  <c r="U16" i="1"/>
  <c r="I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I110" i="19"/>
  <c r="H110" i="19"/>
  <c r="O17" i="1" s="1"/>
  <c r="R17" i="1" s="1"/>
  <c r="G110" i="19"/>
  <c r="E110" i="19"/>
  <c r="E17" i="1" s="1"/>
  <c r="D110" i="19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2" i="17"/>
  <c r="I5" i="16"/>
  <c r="I3" i="15"/>
  <c r="I4" i="16"/>
  <c r="F17" i="1" l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<sst xmlns="http://schemas.openxmlformats.org/spreadsheetml/2006/main" count="2194" uniqueCount="230">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</sst>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7" totalsRowShown="0" headerRowDxfId="33">
  <autoFilter ref="A2:S17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view="pageBreakPreview" zoomScaleNormal="100" zoomScaleSheetLayoutView="100" workbookViewId="0">
      <pane ySplit="2" topLeftCell="A3" activePane="bottomLeft" state="frozen"/>
      <selection pane="bottomLeft" activeCell="I13" sqref="I13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257142</v>
      </c>
      <c r="J15" s="7"/>
      <c r="K15" s="7">
        <v>197532.99999999997</v>
      </c>
      <c r="L15" s="7">
        <v>347490</v>
      </c>
      <c r="M15" s="7">
        <v>280053</v>
      </c>
      <c r="N15" s="7">
        <f>SUM(振込額一覧[[#This Row],[①振込合計]:[⑥RL]])</f>
        <v>2583419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1261320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121500</v>
      </c>
      <c r="J16" s="7"/>
      <c r="K16" s="7"/>
      <c r="L16" s="7"/>
      <c r="M16" s="7">
        <v>-1903854</v>
      </c>
      <c r="N16" s="7">
        <f>SUM(振込額一覧[[#This Row],[①振込合計]:[⑥RL]])</f>
        <v>2224218</v>
      </c>
      <c r="O16" s="7">
        <f>'2023.4'!H$110</f>
        <v>1570035</v>
      </c>
      <c r="P16" s="7"/>
      <c r="Q16" s="7">
        <v>2255715</v>
      </c>
      <c r="R16" s="7">
        <f>SUM(振込額一覧[[#This Row],[①出金額
(PayPay口座)]],振込額一覧[[#This Row],[②出金額
（AMEX）]])</f>
        <v>1570035</v>
      </c>
      <c r="S16" s="4">
        <f>振込額一覧[[#This Row],[①～⑦
合計額]]-振込額一覧[[#This Row],[①+②
出金合計額]]</f>
        <v>654183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12000</v>
      </c>
      <c r="D17" s="7">
        <f>'2023.5'!D$110</f>
        <v>32780</v>
      </c>
      <c r="E17" s="7">
        <f>'2023.5'!E$110</f>
        <v>106700</v>
      </c>
      <c r="F17" s="7">
        <f>'2023.5'!G$110-SUM(振込額一覧[[#This Row],[メルレ（AI）]:[物販]])</f>
        <v>-160280</v>
      </c>
      <c r="G17" s="4">
        <f>SUM(振込額一覧[[#This Row],[メルレ（AI）]:[物販]])+振込額一覧[[#This Row],[メルレ～物販以外の振込額]]</f>
        <v>0</v>
      </c>
      <c r="H17" s="7"/>
      <c r="I17" s="7">
        <f>'2023.5'!I$110</f>
        <v>0</v>
      </c>
      <c r="J17" s="7"/>
      <c r="K17" s="7"/>
      <c r="L17" s="7"/>
      <c r="M17" s="7"/>
      <c r="N17" s="7">
        <f>SUM(振込額一覧[[#This Row],[①振込合計]:[⑥RL]])</f>
        <v>0</v>
      </c>
      <c r="O17" s="7">
        <f>'2023.5'!H$110</f>
        <v>0</v>
      </c>
      <c r="P17" s="7"/>
      <c r="Q17" s="7"/>
      <c r="R17" s="7">
        <f>SUM(振込額一覧[[#This Row],[①出金額
(PayPay口座)]],振込額一覧[[#This Row],[②出金額
（AMEX）]])</f>
        <v>0</v>
      </c>
      <c r="S17" s="4">
        <f>振込額一覧[[#This Row],[①～⑦
合計額]]-振込額一覧[[#This Row],[①+②
出金合計額]]</f>
        <v>0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6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tabSelected="1" zoomScaleNormal="100" workbookViewId="0">
      <selection activeCell="E9" sqref="E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/>
      <c r="H2" s="8"/>
      <c r="I2" s="2"/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/>
      <c r="D3" s="3"/>
      <c r="E3" s="3">
        <v>13200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106700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9000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v>96500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121500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4" sqref="I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257142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一覧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2023-05-22T10:35:27Z</dcterms:modified>
</cp:coreProperties>
</file>