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D7471A18-6860-4C0C-B231-6B21B1BAECE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一覧" sheetId="1" r:id="rId1"/>
    <sheet name="2023年物販経理" sheetId="23" r:id="rId2"/>
    <sheet name="2023.6" sheetId="22" r:id="rId3"/>
    <sheet name="2023.5" sheetId="19" r:id="rId4"/>
    <sheet name="2023.4" sheetId="18" r:id="rId5"/>
    <sheet name="2023.3" sheetId="17" r:id="rId6"/>
    <sheet name="2023.2" sheetId="16" r:id="rId7"/>
    <sheet name="2023.1" sheetId="15" r:id="rId8"/>
    <sheet name="2022.12" sheetId="14" state="hidden" r:id="rId9"/>
    <sheet name="2022.3" sheetId="2" state="hidden" r:id="rId10"/>
    <sheet name="2022.4" sheetId="5" state="hidden" r:id="rId11"/>
    <sheet name="2022.11" sheetId="13" state="hidden" r:id="rId12"/>
    <sheet name="2022.10" sheetId="12" state="hidden" r:id="rId13"/>
    <sheet name="2022.9" sheetId="11" state="hidden" r:id="rId14"/>
    <sheet name="2022.8" sheetId="10" state="hidden" r:id="rId15"/>
    <sheet name="2022.7" sheetId="9" state="hidden" r:id="rId16"/>
    <sheet name="2022.6" sheetId="7" state="hidden" r:id="rId17"/>
    <sheet name="2022.5" sheetId="6" state="hidden" r:id="rId18"/>
  </sheets>
  <definedNames>
    <definedName name="ExternalData_1" localSheetId="1" hidden="1">'2023年物販経理'!$A$1:$G$15</definedName>
    <definedName name="_xlnm.Print_Area" localSheetId="0">一覧!$A$1:$AF$18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O18" i="1"/>
  <c r="I18" i="1"/>
  <c r="D18" i="1"/>
  <c r="C18" i="1"/>
  <c r="B18" i="1"/>
  <c r="T18" i="1"/>
  <c r="R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G110" i="22"/>
  <c r="E110" i="22"/>
  <c r="E18" i="1" s="1"/>
  <c r="D110" i="22"/>
  <c r="C110" i="22"/>
  <c r="B110" i="22"/>
  <c r="I110" i="22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<sst xmlns="http://schemas.openxmlformats.org/spreadsheetml/2006/main" count="2371" uniqueCount="244">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</sst>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8" totalsRowShown="0" headerRowDxfId="33">
  <autoFilter ref="A2:S18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8" totalsRowShown="0" headerRowDxfId="13">
  <autoFilter ref="T2:AF18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"/>
  <sheetViews>
    <sheetView view="pageBreakPreview" zoomScaleNormal="100" zoomScaleSheetLayoutView="100" workbookViewId="0">
      <pane ySplit="2" topLeftCell="A3" activePane="bottomLeft" state="frozen"/>
      <selection pane="bottomLeft" activeCell="M18" sqref="M18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/>
      <c r="M14" s="7">
        <f>'2023年物販経理'!E4</f>
        <v>-1658961.2</v>
      </c>
      <c r="N14" s="7">
        <f>SUM(振込額一覧[[#This Row],[①振込合計]:[⑥RL]])</f>
        <v>2791817.9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v>347490</v>
      </c>
      <c r="M15" s="7">
        <f>'2023年物販経理'!E5</f>
        <v>285913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/>
      <c r="M16" s="7">
        <f>'2023年物販経理'!E6</f>
        <v>-1967899.7</v>
      </c>
      <c r="N16" s="7">
        <f>SUM(振込額一覧[[#This Row],[①振込合計]:[⑥RL]])</f>
        <v>2219668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-1468651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116950</v>
      </c>
      <c r="J17" s="7"/>
      <c r="K17" s="7">
        <v>242153.8</v>
      </c>
      <c r="L17" s="7"/>
      <c r="M17" s="7">
        <f>'2023年物販経理'!E7</f>
        <v>871012</v>
      </c>
      <c r="N17" s="7">
        <f>SUM(振込額一覧[[#This Row],[①振込合計]:[⑥RL]])</f>
        <v>2695774.8</v>
      </c>
      <c r="O17" s="7">
        <f>'2023.5'!H$110</f>
        <v>838463</v>
      </c>
      <c r="P17" s="7">
        <v>2181045</v>
      </c>
      <c r="Q17" s="7">
        <f>'2023年物販経理'!C7</f>
        <v>923575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-323733.20000000019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0</v>
      </c>
      <c r="D18" s="7">
        <f>'2023.6'!D$110</f>
        <v>0</v>
      </c>
      <c r="E18" s="7">
        <f>'2023.6'!E$110</f>
        <v>36300</v>
      </c>
      <c r="F18" s="7">
        <f>'2023.6'!G$110-SUM(振込額一覧[[#This Row],[メルレ（AI）]:[物販]])</f>
        <v>-45100</v>
      </c>
      <c r="G18" s="4">
        <f>SUM(振込額一覧[[#This Row],[メルレ（AI）]:[物販]])+振込額一覧[[#This Row],[メルレ～物販以外の振込額]]</f>
        <v>0</v>
      </c>
      <c r="H18" s="7"/>
      <c r="I18" s="7">
        <f>'2023.6'!I$110</f>
        <v>0</v>
      </c>
      <c r="J18" s="7"/>
      <c r="K18" s="7"/>
      <c r="L18" s="7"/>
      <c r="M18" s="7">
        <f>'2023年物販経理'!E8</f>
        <v>-208205.4</v>
      </c>
      <c r="N18" s="7">
        <f>SUM(振込額一覧[[#This Row],[①振込合計]:[⑥RL]])</f>
        <v>0</v>
      </c>
      <c r="O18" s="7">
        <f>'2023.6'!H$110</f>
        <v>0</v>
      </c>
      <c r="P18" s="7"/>
      <c r="Q18" s="7">
        <f>'2023年物販経理'!C8</f>
        <v>237270</v>
      </c>
      <c r="R18" s="7">
        <f>SUM(振込額一覧[[#This Row],[①出金額
(PayPay口座)]],振込額一覧[[#This Row],[②出金額
（AMEX）]])</f>
        <v>0</v>
      </c>
      <c r="S18" s="4">
        <f>振込額一覧[[#This Row],[①～⑦
合計額]]-振込額一覧[[#This Row],[①+②
出金合計額]]</f>
        <v>0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7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tabSelected="1" workbookViewId="0"/>
  </sheetViews>
  <sheetFormatPr defaultRowHeight="18.75"/>
  <cols>
    <col min="1" max="1" width="9.375" bestFit="1" customWidth="1"/>
    <col min="2" max="3" width="11.875" bestFit="1" customWidth="1"/>
    <col min="4" max="4" width="12.75" bestFit="1" customWidth="1"/>
    <col min="5" max="5" width="13.75" bestFit="1" customWidth="1"/>
    <col min="6" max="6" width="12.75" bestFit="1" customWidth="1"/>
    <col min="7" max="7" width="11.875" bestFit="1" customWidth="1"/>
  </cols>
  <sheetData>
    <row r="1" spans="1:7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</row>
    <row r="2" spans="1:7">
      <c r="B2" t="s">
        <v>230</v>
      </c>
      <c r="C2" t="s">
        <v>231</v>
      </c>
      <c r="D2" t="s">
        <v>232</v>
      </c>
      <c r="E2" t="s">
        <v>233</v>
      </c>
      <c r="F2" t="s">
        <v>242</v>
      </c>
      <c r="G2" t="s">
        <v>243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0.1652322795</v>
      </c>
      <c r="G3">
        <v>17935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0.21484720939999999</v>
      </c>
      <c r="G4">
        <v>344214</v>
      </c>
    </row>
    <row r="5" spans="1:7">
      <c r="A5">
        <v>3</v>
      </c>
      <c r="B5">
        <v>1649728</v>
      </c>
      <c r="C5">
        <v>796797</v>
      </c>
      <c r="D5">
        <v>567018</v>
      </c>
      <c r="E5">
        <v>285913</v>
      </c>
      <c r="F5">
        <v>0.1266769012</v>
      </c>
      <c r="G5">
        <v>148549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0.2007292346</v>
      </c>
      <c r="G6">
        <v>897054</v>
      </c>
    </row>
    <row r="7" spans="1:7">
      <c r="A7">
        <v>5</v>
      </c>
      <c r="B7">
        <v>2520928</v>
      </c>
      <c r="C7">
        <v>923575</v>
      </c>
      <c r="D7">
        <v>726341</v>
      </c>
      <c r="E7">
        <v>871012</v>
      </c>
      <c r="F7">
        <v>7.3656875009999997E-2</v>
      </c>
      <c r="G7">
        <v>458080</v>
      </c>
    </row>
    <row r="8" spans="1:7">
      <c r="A8">
        <v>6</v>
      </c>
      <c r="B8">
        <v>447654</v>
      </c>
      <c r="C8">
        <v>237270</v>
      </c>
      <c r="D8">
        <v>418589.4</v>
      </c>
      <c r="E8">
        <v>-208205.4</v>
      </c>
      <c r="F8" t="s">
        <v>16</v>
      </c>
      <c r="G8">
        <v>236698</v>
      </c>
    </row>
    <row r="9" spans="1:7">
      <c r="A9">
        <v>7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</row>
    <row r="10" spans="1:7">
      <c r="A10">
        <v>8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</row>
    <row r="11" spans="1:7">
      <c r="A11">
        <v>9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</row>
    <row r="12" spans="1:7">
      <c r="A12">
        <v>10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234</v>
      </c>
      <c r="B15">
        <v>7961786</v>
      </c>
      <c r="C15">
        <v>6421607</v>
      </c>
      <c r="D15">
        <v>3887571.676</v>
      </c>
      <c r="E15">
        <v>-2347392.676</v>
      </c>
      <c r="F15">
        <v>0.15622849990000001</v>
      </c>
      <c r="G15">
        <v>2102530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>
      <selection activeCell="B3" sqref="B3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/>
      <c r="D2" s="3"/>
      <c r="E2" s="3">
        <v>13200</v>
      </c>
      <c r="G2" s="2"/>
      <c r="H2" s="8"/>
      <c r="I2" s="2"/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/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/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/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36300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205</v>
      </c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206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208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v>56000</v>
      </c>
      <c r="J5" t="s">
        <v>210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C29" sqref="C29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7" sqref="I7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w F A A B Q S w M E F A A C A A g A T 6 D M V g w G J N K l A A A A 9 g A A A B I A H A B D b 2 5 m a W c v U G F j a 2 F n Z S 5 4 b W w g o h g A K K A U A A A A A A A A A A A A A A A A A A A A A A A A A A A A h Y 9 N D o I w G E S v Q r q n P 0 i M I R 9 l 4 c 5 I Q m J i 3 D a 1 Q h W K o c V y N x c e y S u I U d S d y 3 n z F j P 3 6 w 2 y o a m D i + q s b k 2 K G K Y o U E a 2 e 2 3 K F P X u E C 5 Q x q E Q 8 i R K F Y y y s c l g 9 y m q n D s n h H j v s Z / h t i t J R C k j u 3 y 9 k Z V q B P r I + r 8 c a m O d M F I h D t v X G B 5 h x u Y 4 p j G m Q C Y I u T Z f I R r 3 P t s f C M u + d n 2 n + F G E q w L I F I G 8 P / A H U E s D B B Q A A g A I A E + g z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o M x W 8 C y 6 b J U C A A B u B g A A E w A c A E Z v c m 1 1 b G F z L 1 N l Y 3 R p b 2 4 x L m 0 g o h g A K K A U A A A A A A A A A A A A A A A A A A A A A A A A A A A A n Z R N T x N B G M f v T f o d N u t l m y w t U 3 x B S W M I E G n Q R i 0 R t S F k 2 w 5 Q 2 d 1 p Z q Z a b J q U b q I t c P C C g h q 0 E U W i I Q Y 4 l F j i h x l a y o m v 4 G x a y g C 7 j X E v m / z n e Z n f / 3 l 2 C U z Q F D K l a O s N B r w e r 4 f M a h g m J W a 9 Y l a N W W + Z 9 S M o h S Q d U q 9 H 4 g 8 r H t g H x X 0 u j m Q T U P c P Z T C G J p 1 A e C 6 O 0 J z i y 8 U i m g F D 8 r k a 8 m Q + N o R M y i M n 1 V a p + k a 5 8 W G P L a y w 4 j J b + F R f X + I 1 x 7 W 4 D v 3 j W D P J N M L G E N I z h j k + n 4 Z E 6 b R W c z m 5 v r / X + F i S V Y n y M 0 k z 5 / O q l O M t K 7 w Z s 3 6 e 1 E q D 4 Z N a u V t A / e t u o 7 B 5 v P a m v v 3 e I d T O L 7 H i B r N 2 e U 9 W / O M Q c 1 T e a u 5 s i W r e 5 / W k T D d A 0 e I r M j g 5 W A d B j s E W t u t f d g 6 r i x K v d r R d a e 7 8 l p S g T + 5 u f M f x C R j 3 t 7 0 l i j x L a Z r c C g S S K E H 8 M w j N c D 8 T y A i Q N I Z a k s x C S E k g G Q D g 6 b 3 h X t w T m Q p H x n q e j B i j E U S z y Q f Z a f L s 0 Z 2 o m a B G f L B v 7 E X f y 8 c o A L N p h O l t e y I a D W V 1 k p V 9 q m R m d J 2 j 4 w z 0 t U f a n W k q a j e 3 q T o w u V i Y Q i P U N U 1 W x 1 J m M i S 3 s v k e D W t U O 1 2 i x u r r x u d a x 2 N m r T L L Y l a B l 2 + s / O o s 1 H 2 M D E T h K H c A Y q L 8 0 z 1 V K d Z O G 9 T 1 a E L T N U x C N u 2 k 7 z 8 3 u P t l 7 b U + r B a a 3 z a b l e 8 X N 6 1 V J u g s 9 z n L V 5 3 l a 8 7 y d W f 5 h r P c 7 y z f d J Z B r 4 s O X H Q X U O B C C l x Q g Q s r c I E F L r S g / / w 3 f j r / 8 u L x 2 s b Z / E v v O v N / C A 3 0 H L a y i X J 5 U V T R S M E 8 0 T D R J N E Y 0 Q z R A B F a B B X h z o D c K A 6 r S / y b a F a W L 7 D c 1 Q i N K J e R V d A r / v N c i g 3 8 B V B L A Q I t A B Q A A g A I A E + g z F Y M B i T S p Q A A A P Y A A A A S A A A A A A A A A A A A A A A A A A A A A A B D b 2 5 m a W c v U G F j a 2 F n Z S 5 4 b W x Q S w E C L Q A U A A I A C A B P o M x W D 8 r p q 6 Q A A A D p A A A A E w A A A A A A A A A A A A A A A A D x A A A A W 0 N v b n R l b n R f V H l w Z X N d L n h t b F B L A Q I t A B Q A A g A I A E + g z F b w L L p s l Q I A A G 4 G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d A A A A A A A A +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4 4 O G 4 4 O 8 4 4 O W 4 4 O r X z F f M T L m n I j j g a 7 l o 7 L k u I p f 6 L K p 5 6 6 h 6 L K 7 X 1 8 y I i A v P j x F b n R y e S B U e X B l P S J G a W x s Z W R D b 2 1 w b G V 0 Z V J l c 3 V s d F R v V 2 9 y a 3 N o Z W V 0 I i B W Y W x 1 Z T 0 i b D E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w M j o z M S 4 2 O D Y 1 N z A x W i I g L z 4 8 R W 5 0 c n k g V H l w Z T 0 i R m l s b E N v b H V t b l R 5 c G V z I i B W Y W x 1 Z T 0 i c 0 F B Q U F B Q U F B Q U E 9 P S I g L z 4 8 R W 5 0 c n k g V H l w Z T 0 i R m l s b E N v b H V t b k 5 h b W V z I i B W Y W x 1 Z T 0 i c 1 s m c X V v d D v k u I D o p q f o o a g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U m V s Y X R p b 2 5 z a G l w S W 5 m b y Z x d W 9 0 O z p b X X 0 i I C 8 + P E V u d H J 5 I F R 5 c G U 9 I l F 1 Z X J 5 S U Q i I F Z h b H V l P S J z Y z l m Y j k w Y j g t Z j k x M i 0 0 M z E z L T h m M T I t N T I x Z W Z j M D Q 2 M T A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x J U V G J U J E J T l F M T I l R T Y l O U M l O D g l R T M l O D E l Q U U l R T U l Q T M l Q j I l R T Q l Q j g l O E E l M j A l R T g l Q j I l Q T k l R T c l Q U U l Q T E l R T g l Q j I l Q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T g 5 J T h B J U U 5 J T k 5 J U E 0 J U U z J T g x J T k 1 J U U z J T g y J T h D J U U z J T g x J T l G J U U 0 J U I 4 J T h C J U U z J T g x J U F F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o P w H l 6 C B M n d 9 q 8 e W g g u k A A A A A A g A A A A A A E G Y A A A A B A A A g A A A A P Q p X A i G a T i w H g e C 8 z O A f 4 E B y b D 5 F M 6 J 3 I S O b 0 g L 4 8 4 I A A A A A D o A A A A A C A A A g A A A A Y 9 6 T f 4 b s g U T E V t D 3 w I h b l M O e 2 Y q t u A e s 3 p o E Y 6 3 a S G d Q A A A A L H q i q C 6 h c w e U h e v m B J f f m L P P B q / 3 h P v u F 8 a 2 I C 1 G G c P + 0 j 0 j T T / U f C w u 1 b F R a c T h j 9 I h c Q J J 0 J + T h T I q 1 m G y G 2 W r Q p 0 g w O 9 k K C M f C H o h U q d A A A A A l / Q G R Q 4 + 9 T J j H W n 1 s a + Q N L M H 4 C o O e l Y 8 2 G L n d D J b s Q 6 e L + 1 z n 2 I 2 E A i 7 L E 6 0 r s y 9 A s / P J f g S A t a W I e V W 7 B V 0 V A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</vt:i4>
      </vt:variant>
    </vt:vector>
  </HeadingPairs>
  <TitlesOfParts>
    <vt:vector size="19" baseType="lpstr">
      <vt:lpstr>一覧</vt:lpstr>
      <vt:lpstr>2023年物販経理</vt:lpstr>
      <vt:lpstr>2023.6</vt:lpstr>
      <vt:lpstr>2023.5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2023-06-12T11:03:20Z</dcterms:modified>
</cp:coreProperties>
</file>