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800" yWindow="-80" windowWidth="27640" windowHeight="21140" tabRatio="500" activeTab="1"/>
  </bookViews>
  <sheets>
    <sheet name="master" sheetId="7" r:id="rId1"/>
    <sheet name="monday" sheetId="18" r:id="rId2"/>
    <sheet name="tuesday" sheetId="19" r:id="rId3"/>
    <sheet name="wednesday" sheetId="20" r:id="rId4"/>
    <sheet name="thursday" sheetId="21" r:id="rId5"/>
    <sheet name="friday" sheetId="22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9" i="22"/>
  <c r="J9"/>
  <c r="K9"/>
  <c r="H9"/>
  <c r="G9"/>
  <c r="C8"/>
  <c r="J8"/>
  <c r="K8"/>
  <c r="H8"/>
  <c r="G8"/>
  <c r="C7"/>
  <c r="J7"/>
  <c r="K7"/>
  <c r="H7"/>
  <c r="G7"/>
  <c r="C6"/>
  <c r="J6"/>
  <c r="K6"/>
  <c r="H6"/>
  <c r="G6"/>
  <c r="D9"/>
  <c r="C12"/>
  <c r="C13"/>
  <c r="C14"/>
  <c r="E9"/>
  <c r="D8"/>
  <c r="E8"/>
  <c r="E7"/>
  <c r="E6"/>
  <c r="C9" i="18"/>
  <c r="J9"/>
  <c r="K9"/>
  <c r="H9"/>
  <c r="G9"/>
  <c r="C8"/>
  <c r="J8"/>
  <c r="K8"/>
  <c r="H8"/>
  <c r="G8"/>
  <c r="C7"/>
  <c r="J7"/>
  <c r="K7"/>
  <c r="H7"/>
  <c r="G7"/>
  <c r="C6"/>
  <c r="J6"/>
  <c r="K6"/>
  <c r="H6"/>
  <c r="G6"/>
  <c r="D6"/>
  <c r="C12"/>
  <c r="C13"/>
  <c r="C14"/>
  <c r="E6"/>
  <c r="D9"/>
  <c r="E9"/>
  <c r="D8"/>
  <c r="E8"/>
  <c r="E7"/>
  <c r="C9" i="21"/>
  <c r="J9"/>
  <c r="K9"/>
  <c r="H9"/>
  <c r="G9"/>
  <c r="C8"/>
  <c r="J8"/>
  <c r="K8"/>
  <c r="H8"/>
  <c r="G8"/>
  <c r="C7"/>
  <c r="J7"/>
  <c r="K7"/>
  <c r="H7"/>
  <c r="G7"/>
  <c r="C6"/>
  <c r="J6"/>
  <c r="K6"/>
  <c r="H6"/>
  <c r="G6"/>
  <c r="D9"/>
  <c r="C12"/>
  <c r="C13"/>
  <c r="C14"/>
  <c r="E9"/>
  <c r="D8"/>
  <c r="E8"/>
  <c r="D7"/>
  <c r="E7"/>
  <c r="E6"/>
  <c r="C9" i="19"/>
  <c r="J9"/>
  <c r="C8"/>
  <c r="J8"/>
  <c r="C7"/>
  <c r="J7"/>
  <c r="C6"/>
  <c r="J6"/>
  <c r="K9"/>
  <c r="K8"/>
  <c r="K7"/>
  <c r="K6"/>
  <c r="H9"/>
  <c r="G9"/>
  <c r="H8"/>
  <c r="G8"/>
  <c r="H7"/>
  <c r="G7"/>
  <c r="H6"/>
  <c r="G6"/>
  <c r="C12"/>
  <c r="C13"/>
  <c r="C14"/>
  <c r="E9"/>
  <c r="E8"/>
  <c r="D7"/>
  <c r="E7"/>
  <c r="D6"/>
  <c r="E6"/>
  <c r="C9" i="20"/>
  <c r="J9"/>
  <c r="K9"/>
  <c r="H9"/>
  <c r="G9"/>
  <c r="C8"/>
  <c r="J8"/>
  <c r="K8"/>
  <c r="H8"/>
  <c r="G8"/>
  <c r="C7"/>
  <c r="J7"/>
  <c r="K7"/>
  <c r="H7"/>
  <c r="G7"/>
  <c r="C6"/>
  <c r="J6"/>
  <c r="K6"/>
  <c r="H6"/>
  <c r="G6"/>
  <c r="C12"/>
  <c r="C13"/>
  <c r="C14"/>
  <c r="E9"/>
  <c r="D8"/>
  <c r="E8"/>
  <c r="D7"/>
  <c r="E7"/>
  <c r="D6"/>
  <c r="E6"/>
</calcChain>
</file>

<file path=xl/sharedStrings.xml><?xml version="1.0" encoding="utf-8"?>
<sst xmlns="http://schemas.openxmlformats.org/spreadsheetml/2006/main" count="135" uniqueCount="59">
  <si>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</si>
  <si>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</si>
  <si>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</si>
  <si>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</si>
  <si>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</si>
  <si>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</si>
  <si>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</si>
  <si>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</si>
  <si>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</si>
  <si>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</si>
  <si>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</si>
  <si>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</si>
  <si>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</si>
  <si>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</si>
  <si>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</si>
  <si>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</si>
  <si>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</si>
  <si>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</si>
  <si>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</si>
  <si>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</si>
  <si>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</si>
  <si>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</si>
  <si>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</si>
  <si>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</si>
  <si>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</si>
  <si>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</si>
  <si>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</si>
  <si>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</si>
  <si>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</si>
  <si>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AUDJPY</t>
    <phoneticPr fontId="1"/>
  </si>
  <si>
    <t>CADJPY</t>
    <phoneticPr fontId="1"/>
  </si>
  <si>
    <t>CHFJPY</t>
    <phoneticPr fontId="1"/>
  </si>
  <si>
    <t>GBPJPY</t>
    <phoneticPr fontId="1"/>
  </si>
  <si>
    <t>USDJPY</t>
    <phoneticPr fontId="1"/>
  </si>
  <si>
    <t>NZDJPY</t>
    <phoneticPr fontId="1"/>
  </si>
  <si>
    <t>Pairs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</si>
  <si>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</si>
  <si>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</si>
  <si>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</si>
  <si>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</si>
  <si>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</si>
  <si>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</si>
  <si>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Stop</t>
    <phoneticPr fontId="1"/>
  </si>
  <si>
    <t>sell</t>
    <phoneticPr fontId="1"/>
  </si>
  <si>
    <t>buy</t>
    <phoneticPr fontId="1"/>
  </si>
  <si>
    <t>sell</t>
    <phoneticPr fontId="1"/>
  </si>
  <si>
    <t>buy</t>
    <phoneticPr fontId="1"/>
  </si>
  <si>
    <t>sell</t>
    <phoneticPr fontId="1"/>
  </si>
  <si>
    <t>buy</t>
    <phoneticPr fontId="1"/>
  </si>
  <si>
    <t>sell</t>
    <phoneticPr fontId="1"/>
  </si>
  <si>
    <t>sell</t>
    <phoneticPr fontId="1"/>
  </si>
  <si>
    <t>sell</t>
    <phoneticPr fontId="1"/>
  </si>
  <si>
    <t>buy</t>
    <phoneticPr fontId="1"/>
  </si>
  <si>
    <t>sell</t>
    <phoneticPr fontId="1"/>
  </si>
  <si>
    <t>sell</t>
    <phoneticPr fontId="1"/>
  </si>
  <si>
    <t>sell</t>
    <phoneticPr fontId="1"/>
  </si>
  <si>
    <t>buy</t>
    <phoneticPr fontId="1"/>
  </si>
  <si>
    <t>buy</t>
    <phoneticPr fontId="1"/>
  </si>
  <si>
    <t>sell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</si>
</sst>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 wrapText="1"/>
    </xf>
    <xf numFmtId="0" fontId="2" fillId="0" borderId="0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0"/>
  <sheetViews>
    <sheetView zoomScale="125" workbookViewId="0">
      <selection sqref="A1:B20"/>
    </sheetView>
  </sheetViews>
  <sheetFormatPr baseColWidth="12" defaultColWidth="14.83203125" defaultRowHeight="24" customHeight="1"/>
  <cols>
    <col min="1" max="16384" width="14.83203125" style="1"/>
  </cols>
  <sheetData>
    <row r="1" spans="1:2" ht="24" customHeight="1">
      <c r="A1" t="s">
        <v>28</v>
      </c>
      <c r="B1">
        <v>0.85099999999999898</v>
      </c>
    </row>
    <row r="2" spans="1:2" ht="24" customHeight="1">
      <c r="A2" t="s">
        <v>18</v>
      </c>
      <c r="B2">
        <v>1.1459999999999799</v>
      </c>
    </row>
    <row r="3" spans="1:2" ht="24" customHeight="1">
      <c r="A3" t="s">
        <v>19</v>
      </c>
      <c r="B3">
        <v>0.89900000000000502</v>
      </c>
    </row>
    <row r="4" spans="1:2" ht="24" customHeight="1">
      <c r="A4" t="s">
        <v>22</v>
      </c>
      <c r="B4">
        <v>1.627</v>
      </c>
    </row>
    <row r="5" spans="1:2" ht="24" customHeight="1">
      <c r="A5" t="s">
        <v>23</v>
      </c>
      <c r="B5">
        <v>1.1909999999999801</v>
      </c>
    </row>
    <row r="6" spans="1:2" ht="24" customHeight="1">
      <c r="A6" t="s">
        <v>13</v>
      </c>
      <c r="B6">
        <v>0.78199999999999603</v>
      </c>
    </row>
    <row r="7" spans="1:2" ht="24" customHeight="1">
      <c r="A7" t="s">
        <v>26</v>
      </c>
      <c r="B7">
        <v>0.96599999999999997</v>
      </c>
    </row>
    <row r="8" spans="1:2" ht="24" customHeight="1">
      <c r="A8" t="s">
        <v>10</v>
      </c>
      <c r="B8">
        <v>0.70600000000000296</v>
      </c>
    </row>
    <row r="9" spans="1:2" ht="24" customHeight="1">
      <c r="A9" t="s">
        <v>12</v>
      </c>
      <c r="B9">
        <v>0.63799999999999402</v>
      </c>
    </row>
    <row r="10" spans="1:2" ht="24" customHeight="1">
      <c r="A10" t="s">
        <v>27</v>
      </c>
      <c r="B10">
        <v>0.753000000000003</v>
      </c>
    </row>
    <row r="11" spans="1:2" ht="24" customHeight="1">
      <c r="A11" t="s">
        <v>25</v>
      </c>
      <c r="B11">
        <v>0.755000000000005</v>
      </c>
    </row>
    <row r="12" spans="1:2" ht="24" customHeight="1">
      <c r="A12" t="s">
        <v>17</v>
      </c>
      <c r="B12">
        <v>0.81400000000000305</v>
      </c>
    </row>
    <row r="13" spans="1:2" ht="24" customHeight="1">
      <c r="A13" t="s">
        <v>24</v>
      </c>
      <c r="B13">
        <v>0.71000000000000796</v>
      </c>
    </row>
    <row r="14" spans="1:2" ht="24" customHeight="1">
      <c r="A14" t="s">
        <v>14</v>
      </c>
      <c r="B14">
        <v>0.75000999999999995</v>
      </c>
    </row>
    <row r="15" spans="1:2" ht="24" customHeight="1">
      <c r="A15" t="s">
        <v>16</v>
      </c>
      <c r="B15">
        <v>0.65899999999998704</v>
      </c>
    </row>
    <row r="16" spans="1:2" ht="24" customHeight="1">
      <c r="A16" t="s">
        <v>21</v>
      </c>
      <c r="B16">
        <v>1.234</v>
      </c>
    </row>
    <row r="17" spans="1:2" ht="24" customHeight="1">
      <c r="A17" t="s">
        <v>9</v>
      </c>
      <c r="B17">
        <v>0.68200000000000405</v>
      </c>
    </row>
    <row r="18" spans="1:2" ht="24" customHeight="1">
      <c r="A18" t="s">
        <v>11</v>
      </c>
      <c r="B18">
        <v>0.88299999999998902</v>
      </c>
    </row>
    <row r="19" spans="1:2" ht="24" customHeight="1">
      <c r="A19" t="s">
        <v>15</v>
      </c>
      <c r="B19">
        <v>1.36499999999999</v>
      </c>
    </row>
    <row r="20" spans="1:2" ht="24" customHeight="1">
      <c r="A20" t="s">
        <v>20</v>
      </c>
      <c r="B20">
        <v>1.96399999999998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4"/>
  <sheetViews>
    <sheetView tabSelected="1" zoomScale="125" workbookViewId="0">
      <selection activeCell="J9" sqref="J9"/>
    </sheetView>
  </sheetViews>
  <sheetFormatPr baseColWidth="12" defaultColWidth="14.83203125" defaultRowHeight="24" customHeight="1"/>
  <cols>
    <col min="1" max="9" width="14.83203125" style="1"/>
    <col min="10" max="12" width="10.83203125" style="1" customWidth="1"/>
    <col min="13" max="16384" width="14.83203125" style="1"/>
  </cols>
  <sheetData>
    <row r="1" spans="1:12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12" ht="24" customHeight="1">
      <c r="A2" s="4">
        <v>3815052</v>
      </c>
      <c r="B2" s="1">
        <v>88.6</v>
      </c>
      <c r="D2" s="1">
        <v>115.6</v>
      </c>
      <c r="E2" s="1">
        <v>153.1</v>
      </c>
      <c r="G2" s="1">
        <v>113</v>
      </c>
    </row>
    <row r="5" spans="1:12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12" ht="30" customHeight="1">
      <c r="A6" s="2" t="s">
        <v>9</v>
      </c>
      <c r="B6" s="2" t="s">
        <v>43</v>
      </c>
      <c r="C6" s="2">
        <f>VLOOKUP(A6,master!$A$1:$B$20,2,0)</f>
        <v>0.68200000000000405</v>
      </c>
      <c r="D6" s="2">
        <f>$D$2</f>
        <v>115.6</v>
      </c>
      <c r="E6" s="5">
        <f t="shared" ref="E6:E9" si="0">$A$2*(1/C6)*(100/D6)/100*$C$14</f>
        <v>7258.543973048897</v>
      </c>
      <c r="F6" s="2">
        <v>0.76588299999999998</v>
      </c>
      <c r="G6" s="2">
        <f>F6+J6</f>
        <v>0.75906299999999993</v>
      </c>
      <c r="H6" s="2">
        <f>F6+K6</f>
        <v>0.77270300000000003</v>
      </c>
      <c r="J6" s="7">
        <f>IF(B6="buy",C6/L6,C6/L6*(-1))</f>
        <v>-6.8200000000000404E-3</v>
      </c>
      <c r="K6" s="7">
        <f>J6*(-1)</f>
        <v>6.8200000000000404E-3</v>
      </c>
      <c r="L6" s="1">
        <v>100</v>
      </c>
    </row>
    <row r="7" spans="1:12" ht="30" customHeight="1">
      <c r="A7" s="2" t="s">
        <v>13</v>
      </c>
      <c r="B7" s="2" t="s">
        <v>58</v>
      </c>
      <c r="C7" s="2">
        <f>VLOOKUP(A7,master!$A$1:$B$20,2,0)</f>
        <v>0.78199999999999603</v>
      </c>
      <c r="D7" s="2">
        <v>100</v>
      </c>
      <c r="E7" s="5">
        <f t="shared" si="0"/>
        <v>7317.8746803069425</v>
      </c>
      <c r="F7" s="2">
        <v>90.948999999999998</v>
      </c>
      <c r="G7" s="2">
        <f t="shared" ref="G7:G9" si="1">F7+J7</f>
        <v>90.167000000000002</v>
      </c>
      <c r="H7" s="2">
        <f t="shared" ref="H7:H9" si="2">F7+K7</f>
        <v>91.730999999999995</v>
      </c>
      <c r="J7" s="7">
        <f t="shared" ref="J7:J9" si="3">IF(B7="buy",C7/L7,C7/L7*(-1))</f>
        <v>-0.78199999999999603</v>
      </c>
      <c r="K7" s="7">
        <f t="shared" ref="K7:K9" si="4">J7*(-1)</f>
        <v>0.78199999999999603</v>
      </c>
      <c r="L7" s="1">
        <v>1</v>
      </c>
    </row>
    <row r="8" spans="1:12" ht="30" customHeight="1">
      <c r="A8" s="2" t="s">
        <v>17</v>
      </c>
      <c r="B8" s="2" t="s">
        <v>48</v>
      </c>
      <c r="C8" s="2">
        <f>VLOOKUP(A8,master!$A$1:$B$20,2,0)</f>
        <v>0.81400000000000305</v>
      </c>
      <c r="D8" s="2">
        <f>$E$2</f>
        <v>153.1</v>
      </c>
      <c r="E8" s="5">
        <f t="shared" si="0"/>
        <v>4591.8968668805201</v>
      </c>
      <c r="F8" s="2">
        <v>0.88389799999999996</v>
      </c>
      <c r="G8" s="2">
        <f t="shared" si="1"/>
        <v>0.892038</v>
      </c>
      <c r="H8" s="2">
        <f t="shared" si="2"/>
        <v>0.87575799999999993</v>
      </c>
      <c r="J8" s="7">
        <f t="shared" si="3"/>
        <v>8.1400000000000309E-3</v>
      </c>
      <c r="K8" s="7">
        <f t="shared" si="4"/>
        <v>-8.1400000000000309E-3</v>
      </c>
      <c r="L8" s="1">
        <v>100</v>
      </c>
    </row>
    <row r="9" spans="1:12" ht="30" customHeight="1">
      <c r="A9" s="2" t="s">
        <v>20</v>
      </c>
      <c r="B9" s="2" t="s">
        <v>44</v>
      </c>
      <c r="C9" s="2">
        <f>VLOOKUP(A9,master!$A$1:$B$20,2,0)</f>
        <v>1.96399999999998</v>
      </c>
      <c r="D9" s="2">
        <f>$B$2</f>
        <v>88.6</v>
      </c>
      <c r="E9" s="5">
        <f t="shared" si="0"/>
        <v>3288.6413685619123</v>
      </c>
      <c r="F9" s="2">
        <v>1.7299469999999999</v>
      </c>
      <c r="G9" s="2">
        <f t="shared" si="1"/>
        <v>1.7495869999999998</v>
      </c>
      <c r="H9" s="2">
        <f t="shared" si="2"/>
        <v>1.710307</v>
      </c>
      <c r="J9" s="7">
        <f t="shared" si="3"/>
        <v>1.96399999999998E-2</v>
      </c>
      <c r="K9" s="7">
        <f t="shared" si="4"/>
        <v>-1.96399999999998E-2</v>
      </c>
      <c r="L9" s="1">
        <v>100</v>
      </c>
    </row>
    <row r="12" spans="1:12" ht="24" customHeight="1">
      <c r="A12" s="1">
        <v>1</v>
      </c>
      <c r="B12" s="1">
        <v>4</v>
      </c>
      <c r="C12" s="1">
        <f>A12/B12</f>
        <v>0.25</v>
      </c>
    </row>
    <row r="13" spans="1:12" ht="24" customHeight="1">
      <c r="A13" s="1">
        <v>3</v>
      </c>
      <c r="B13" s="1">
        <v>5</v>
      </c>
      <c r="C13" s="1">
        <f>A13/B13</f>
        <v>0.6</v>
      </c>
    </row>
    <row r="14" spans="1:12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4"/>
  <sheetViews>
    <sheetView zoomScale="125" workbookViewId="0">
      <selection activeCell="A2" sqref="A2"/>
    </sheetView>
  </sheetViews>
  <sheetFormatPr baseColWidth="12" defaultColWidth="14.83203125" defaultRowHeight="24" customHeight="1"/>
  <cols>
    <col min="1" max="9" width="14.83203125" style="1"/>
    <col min="10" max="12" width="10.83203125" style="1" customWidth="1"/>
    <col min="13" max="16384" width="14.83203125" style="1"/>
  </cols>
  <sheetData>
    <row r="1" spans="1:12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12" ht="24" customHeight="1">
      <c r="A2" s="4">
        <v>3850173</v>
      </c>
      <c r="D2" s="1">
        <v>115.4</v>
      </c>
      <c r="G2" s="1">
        <v>112.1</v>
      </c>
    </row>
    <row r="5" spans="1:12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12" ht="30" customHeight="1">
      <c r="A6" s="2" t="s">
        <v>16</v>
      </c>
      <c r="B6" s="2" t="s">
        <v>54</v>
      </c>
      <c r="C6" s="2">
        <f>VLOOKUP(A6,master!$A$1:$B$20,2,0)</f>
        <v>0.65899999999998704</v>
      </c>
      <c r="D6" s="2">
        <f>$D$2</f>
        <v>115.4</v>
      </c>
      <c r="E6" s="5">
        <f>$A$2*(1/C6)*(100/D6)/100*$C$14</f>
        <v>7594.1693864188337</v>
      </c>
      <c r="F6" s="2">
        <v>1.172021</v>
      </c>
      <c r="G6" s="2">
        <f>F6+J6</f>
        <v>1.1654310000000001</v>
      </c>
      <c r="H6" s="2">
        <f>F6+K6</f>
        <v>1.1786109999999999</v>
      </c>
      <c r="J6" s="7">
        <f>IF(B6="buy",C6/L6,C6/L6*(-1))</f>
        <v>-6.5899999999998703E-3</v>
      </c>
      <c r="K6" s="7">
        <f>J6*(-1)</f>
        <v>6.5899999999998703E-3</v>
      </c>
      <c r="L6" s="1">
        <v>100</v>
      </c>
    </row>
    <row r="7" spans="1:12" ht="30" customHeight="1">
      <c r="A7" s="2" t="s">
        <v>19</v>
      </c>
      <c r="B7" s="2" t="s">
        <v>45</v>
      </c>
      <c r="C7" s="2">
        <f>VLOOKUP(A7,master!$A$1:$B$20,2,0)</f>
        <v>0.89900000000000502</v>
      </c>
      <c r="D7" s="2">
        <f>$G$2</f>
        <v>112.1</v>
      </c>
      <c r="E7" s="5">
        <f>$A$2*(1/C7)*(100/D7)/100*$C$14</f>
        <v>5730.6805361095703</v>
      </c>
      <c r="F7" s="2">
        <v>1.206466</v>
      </c>
      <c r="G7" s="2">
        <f t="shared" ref="G7:G9" si="0">F7+J7</f>
        <v>1.197476</v>
      </c>
      <c r="H7" s="2">
        <f t="shared" ref="H7:H9" si="1">F7+K7</f>
        <v>1.2154560000000001</v>
      </c>
      <c r="J7" s="7">
        <f t="shared" ref="J7:J9" si="2">IF(B7="buy",C7/L7,C7/L7*(-1))</f>
        <v>-8.99000000000005E-3</v>
      </c>
      <c r="K7" s="7">
        <f t="shared" ref="K7:K9" si="3">J7*(-1)</f>
        <v>8.99000000000005E-3</v>
      </c>
      <c r="L7" s="1">
        <v>100</v>
      </c>
    </row>
    <row r="8" spans="1:12" ht="30" customHeight="1">
      <c r="A8" s="2" t="s">
        <v>22</v>
      </c>
      <c r="B8" s="2" t="s">
        <v>49</v>
      </c>
      <c r="C8" s="2">
        <f>VLOOKUP(A8,master!$A$1:$B$20,2,0)</f>
        <v>1.627</v>
      </c>
      <c r="D8" s="2">
        <v>100</v>
      </c>
      <c r="E8" s="5">
        <f>$A$2*(1/C8)*(100/D8)/100*$C$14</f>
        <v>3549.6370620774433</v>
      </c>
      <c r="F8" s="2">
        <v>152.09020000000001</v>
      </c>
      <c r="G8" s="2">
        <f t="shared" si="0"/>
        <v>150.4632</v>
      </c>
      <c r="H8" s="2">
        <f t="shared" si="1"/>
        <v>153.71720000000002</v>
      </c>
      <c r="J8" s="7">
        <f t="shared" si="2"/>
        <v>-1.627</v>
      </c>
      <c r="K8" s="7">
        <f t="shared" si="3"/>
        <v>1.627</v>
      </c>
      <c r="L8" s="1">
        <v>1</v>
      </c>
    </row>
    <row r="9" spans="1:12" ht="30" customHeight="1">
      <c r="A9" s="2" t="s">
        <v>28</v>
      </c>
      <c r="B9" s="2" t="s">
        <v>56</v>
      </c>
      <c r="C9" s="2">
        <f>VLOOKUP(A9,master!$A$1:$B$20,2,0)</f>
        <v>0.85099999999999898</v>
      </c>
      <c r="D9" s="2">
        <v>100</v>
      </c>
      <c r="E9" s="5">
        <f>$A$2*(1/C9)*(100/D9)/100*$C$14</f>
        <v>6786.4388954171645</v>
      </c>
      <c r="F9" s="2">
        <v>112.1474</v>
      </c>
      <c r="G9" s="2">
        <f t="shared" si="0"/>
        <v>112.9984</v>
      </c>
      <c r="H9" s="2">
        <f t="shared" si="1"/>
        <v>111.29640000000001</v>
      </c>
      <c r="J9" s="7">
        <f t="shared" si="2"/>
        <v>0.85099999999999898</v>
      </c>
      <c r="K9" s="7">
        <f t="shared" si="3"/>
        <v>-0.85099999999999898</v>
      </c>
      <c r="L9" s="1">
        <v>1</v>
      </c>
    </row>
    <row r="12" spans="1:12" ht="24" customHeight="1">
      <c r="A12" s="1">
        <v>1</v>
      </c>
      <c r="B12" s="1">
        <v>4</v>
      </c>
      <c r="C12" s="1">
        <f>A12/B12</f>
        <v>0.25</v>
      </c>
    </row>
    <row r="13" spans="1:12" ht="24" customHeight="1">
      <c r="A13" s="1">
        <v>3</v>
      </c>
      <c r="B13" s="1">
        <v>5</v>
      </c>
      <c r="C13" s="1">
        <f>A13/B13</f>
        <v>0.6</v>
      </c>
    </row>
    <row r="14" spans="1:12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4"/>
  <sheetViews>
    <sheetView zoomScale="125" workbookViewId="0">
      <selection activeCell="H9" sqref="H9"/>
    </sheetView>
  </sheetViews>
  <sheetFormatPr baseColWidth="12" defaultColWidth="14.83203125" defaultRowHeight="24" customHeight="1"/>
  <cols>
    <col min="1" max="9" width="14.83203125" style="1"/>
    <col min="10" max="12" width="10.83203125" style="1" customWidth="1"/>
    <col min="13" max="16384" width="14.83203125" style="1"/>
  </cols>
  <sheetData>
    <row r="1" spans="1:12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12" ht="24" customHeight="1">
      <c r="A2" s="5">
        <v>3844367</v>
      </c>
      <c r="D2" s="1">
        <v>115.3</v>
      </c>
      <c r="F2" s="1">
        <v>79.8</v>
      </c>
      <c r="G2" s="1">
        <v>112.3</v>
      </c>
    </row>
    <row r="5" spans="1:12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12" ht="30" customHeight="1">
      <c r="A6" s="2" t="s">
        <v>11</v>
      </c>
      <c r="B6" s="2" t="s">
        <v>55</v>
      </c>
      <c r="C6" s="2">
        <f>VLOOKUP(A6,master!$A$1:$B$20,2,0)</f>
        <v>0.88299999999998902</v>
      </c>
      <c r="D6" s="2">
        <f>$F$2</f>
        <v>79.8</v>
      </c>
      <c r="E6" s="5">
        <f>$A$2*(1/C6)*(100/D6)/100*$C$14</f>
        <v>8183.7528419010023</v>
      </c>
      <c r="F6" s="2"/>
      <c r="G6" s="2">
        <f>F6+J6</f>
        <v>-8.82999999999989E-3</v>
      </c>
      <c r="H6" s="2">
        <f>F6+K6</f>
        <v>8.82999999999989E-3</v>
      </c>
      <c r="J6" s="7">
        <f>IF(B6="buy",C6/L6,C6/L6*(-1))</f>
        <v>-8.82999999999989E-3</v>
      </c>
      <c r="K6" s="7">
        <f>J6*(-1)</f>
        <v>8.82999999999989E-3</v>
      </c>
      <c r="L6" s="1">
        <v>100</v>
      </c>
    </row>
    <row r="7" spans="1:12" ht="30" customHeight="1">
      <c r="A7" s="2" t="s">
        <v>12</v>
      </c>
      <c r="B7" s="2" t="s">
        <v>43</v>
      </c>
      <c r="C7" s="2">
        <f>VLOOKUP(A7,master!$A$1:$B$20,2,0)</f>
        <v>0.63799999999999402</v>
      </c>
      <c r="D7" s="2">
        <f>$G$2</f>
        <v>112.3</v>
      </c>
      <c r="E7" s="5">
        <f>$A$2*(1/C7)*(100/D7)/100*$C$14</f>
        <v>8048.5132747316075</v>
      </c>
      <c r="F7" s="2">
        <v>0.78354199999999996</v>
      </c>
      <c r="G7" s="2">
        <f t="shared" ref="G7:G9" si="0">F7+J7</f>
        <v>0.77716200000000002</v>
      </c>
      <c r="H7" s="2">
        <f t="shared" ref="H7:H9" si="1">F7+K7</f>
        <v>0.7899219999999999</v>
      </c>
      <c r="J7" s="7">
        <f t="shared" ref="J7:J9" si="2">IF(B7="buy",C7/L7,C7/L7*(-1))</f>
        <v>-6.3799999999999404E-3</v>
      </c>
      <c r="K7" s="7">
        <f t="shared" ref="K7:K9" si="3">J7*(-1)</f>
        <v>6.3799999999999404E-3</v>
      </c>
      <c r="L7" s="1">
        <v>100</v>
      </c>
    </row>
    <row r="8" spans="1:12" ht="30" customHeight="1">
      <c r="A8" s="2" t="s">
        <v>21</v>
      </c>
      <c r="B8" s="2" t="s">
        <v>50</v>
      </c>
      <c r="C8" s="2">
        <f>VLOOKUP(A8,master!$A$1:$B$20,2,0)</f>
        <v>1.234</v>
      </c>
      <c r="D8" s="2">
        <f>$D$2</f>
        <v>115.3</v>
      </c>
      <c r="E8" s="5">
        <f>$A$2*(1/C8)*(100/D8)/100*$C$14</f>
        <v>4052.9536084430574</v>
      </c>
      <c r="F8" s="6"/>
      <c r="G8" s="2">
        <f t="shared" si="0"/>
        <v>-1.234E-2</v>
      </c>
      <c r="H8" s="2">
        <f t="shared" si="1"/>
        <v>1.234E-2</v>
      </c>
      <c r="J8" s="7">
        <f t="shared" si="2"/>
        <v>-1.234E-2</v>
      </c>
      <c r="K8" s="7">
        <f t="shared" si="3"/>
        <v>1.234E-2</v>
      </c>
      <c r="L8" s="1">
        <v>100</v>
      </c>
    </row>
    <row r="9" spans="1:12" ht="30" customHeight="1">
      <c r="A9" s="2" t="s">
        <v>24</v>
      </c>
      <c r="B9" s="2" t="s">
        <v>43</v>
      </c>
      <c r="C9" s="2">
        <f>VLOOKUP(A9,master!$A$1:$B$20,2,0)</f>
        <v>0.71000000000000796</v>
      </c>
      <c r="D9" s="2">
        <v>100</v>
      </c>
      <c r="E9" s="5">
        <f>$A$2*(1/C9)*(100/D9)/100*$C$14</f>
        <v>8121.9021126759653</v>
      </c>
      <c r="F9" s="2">
        <v>79.790400000000005</v>
      </c>
      <c r="G9" s="2">
        <f t="shared" si="0"/>
        <v>79.080399999999997</v>
      </c>
      <c r="H9" s="2">
        <f t="shared" si="1"/>
        <v>80.500400000000013</v>
      </c>
      <c r="J9" s="7">
        <f t="shared" si="2"/>
        <v>-0.71000000000000796</v>
      </c>
      <c r="K9" s="7">
        <f t="shared" si="3"/>
        <v>0.71000000000000796</v>
      </c>
      <c r="L9" s="1">
        <v>1</v>
      </c>
    </row>
    <row r="12" spans="1:12" ht="24" customHeight="1">
      <c r="A12" s="1">
        <v>1</v>
      </c>
      <c r="B12" s="1">
        <v>4</v>
      </c>
      <c r="C12" s="1">
        <f>A12/B12</f>
        <v>0.25</v>
      </c>
    </row>
    <row r="13" spans="1:12" ht="24" customHeight="1">
      <c r="A13" s="1">
        <v>3</v>
      </c>
      <c r="B13" s="1">
        <v>5</v>
      </c>
      <c r="C13" s="1">
        <f>A13/B13</f>
        <v>0.6</v>
      </c>
    </row>
    <row r="14" spans="1:12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4"/>
  <sheetViews>
    <sheetView zoomScale="125" workbookViewId="0">
      <selection activeCell="H15" sqref="H15"/>
    </sheetView>
  </sheetViews>
  <sheetFormatPr baseColWidth="12" defaultColWidth="14.83203125" defaultRowHeight="24" customHeight="1"/>
  <cols>
    <col min="1" max="9" width="14.83203125" style="1"/>
    <col min="10" max="12" width="10.83203125" style="1" customWidth="1"/>
    <col min="13" max="16384" width="14.83203125" style="1"/>
  </cols>
  <sheetData>
    <row r="1" spans="1:12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12" ht="24" customHeight="1">
      <c r="A2" s="4">
        <v>3825641</v>
      </c>
      <c r="B2" s="1">
        <v>88.3</v>
      </c>
      <c r="C2" s="1">
        <v>90</v>
      </c>
      <c r="G2" s="1">
        <v>112.6</v>
      </c>
    </row>
    <row r="5" spans="1:12" ht="24" customHeight="1">
      <c r="A5" s="3" t="s">
        <v>7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8</v>
      </c>
      <c r="J5" s="7"/>
      <c r="K5" s="7"/>
    </row>
    <row r="6" spans="1:12" ht="30" customHeight="1">
      <c r="A6" s="2" t="s">
        <v>10</v>
      </c>
      <c r="B6" s="2" t="s">
        <v>51</v>
      </c>
      <c r="C6" s="2">
        <f>VLOOKUP(A6,master!$A$1:$B$20,2,0)</f>
        <v>0.70600000000000296</v>
      </c>
      <c r="D6" s="2">
        <v>100</v>
      </c>
      <c r="E6" s="5">
        <f>$A$2*(1/C6)*(100/D6)/100*$C$14</f>
        <v>8128.1324362605892</v>
      </c>
      <c r="F6" s="2">
        <v>88.326499999999996</v>
      </c>
      <c r="G6" s="2">
        <f>F6+J6</f>
        <v>87.620499999999993</v>
      </c>
      <c r="H6" s="2">
        <f>F6+K6</f>
        <v>89.032499999999999</v>
      </c>
      <c r="J6" s="7">
        <f>IF(B6="buy",C6/L6,C6/L6*(-1))</f>
        <v>-0.70600000000000296</v>
      </c>
      <c r="K6" s="7">
        <f>J6*(-1)</f>
        <v>0.70600000000000296</v>
      </c>
      <c r="L6" s="1">
        <v>1</v>
      </c>
    </row>
    <row r="7" spans="1:12" ht="30" customHeight="1">
      <c r="A7" s="2" t="s">
        <v>15</v>
      </c>
      <c r="B7" s="2" t="s">
        <v>52</v>
      </c>
      <c r="C7" s="2">
        <f>VLOOKUP(A7,master!$A$1:$B$20,2,0)</f>
        <v>1.36499999999999</v>
      </c>
      <c r="D7" s="2">
        <f>$B$2</f>
        <v>88.3</v>
      </c>
      <c r="E7" s="5">
        <f>$A$2*(1/C7)*(100/D7)/100*$C$14</f>
        <v>4761.043147113397</v>
      </c>
      <c r="F7" s="2">
        <v>1.5385260000000001</v>
      </c>
      <c r="G7" s="2">
        <f t="shared" ref="G7:G9" si="0">F7+J7</f>
        <v>1.552176</v>
      </c>
      <c r="H7" s="2">
        <f t="shared" ref="H7:H9" si="1">F7+K7</f>
        <v>1.5248760000000001</v>
      </c>
      <c r="J7" s="7">
        <f t="shared" ref="J7:J9" si="2">IF(B7="buy",C7/L7,C7/L7*(-1))</f>
        <v>1.36499999999999E-2</v>
      </c>
      <c r="K7" s="7">
        <f t="shared" ref="K7:K9" si="3">J7*(-1)</f>
        <v>-1.36499999999999E-2</v>
      </c>
      <c r="L7" s="1">
        <v>100</v>
      </c>
    </row>
    <row r="8" spans="1:12" ht="30" customHeight="1">
      <c r="A8" s="2" t="s">
        <v>25</v>
      </c>
      <c r="B8" s="2" t="s">
        <v>51</v>
      </c>
      <c r="C8" s="2">
        <f>VLOOKUP(A8,master!$A$1:$B$20,2,0)</f>
        <v>0.755000000000005</v>
      </c>
      <c r="D8" s="2">
        <f>$G$2</f>
        <v>112.6</v>
      </c>
      <c r="E8" s="5">
        <f>$A$2*(1/C8)*(100/D8)/100*$C$14</f>
        <v>6750.0988084174915</v>
      </c>
      <c r="F8" s="2">
        <v>0.71224600000000005</v>
      </c>
      <c r="G8" s="2">
        <f t="shared" si="0"/>
        <v>0.70469599999999999</v>
      </c>
      <c r="H8" s="2">
        <f t="shared" si="1"/>
        <v>0.7197960000000001</v>
      </c>
      <c r="J8" s="7">
        <f t="shared" si="2"/>
        <v>-7.5500000000000497E-3</v>
      </c>
      <c r="K8" s="7">
        <f t="shared" si="3"/>
        <v>7.5500000000000497E-3</v>
      </c>
      <c r="L8" s="1">
        <v>100</v>
      </c>
    </row>
    <row r="9" spans="1:12" ht="30" customHeight="1">
      <c r="A9" s="2" t="s">
        <v>26</v>
      </c>
      <c r="B9" s="2" t="s">
        <v>46</v>
      </c>
      <c r="C9" s="2">
        <f>VLOOKUP(A9,master!$A$1:$B$20,2,0)</f>
        <v>0.96599999999999997</v>
      </c>
      <c r="D9" s="2">
        <f>$C$2</f>
        <v>90</v>
      </c>
      <c r="E9" s="5">
        <f>$A$2*(1/C9)*(100/D9)/100*$C$14</f>
        <v>6600.4848171152526</v>
      </c>
      <c r="F9" s="2">
        <v>1.2524249999999999</v>
      </c>
      <c r="G9" s="2">
        <f t="shared" si="0"/>
        <v>1.2620849999999999</v>
      </c>
      <c r="H9" s="2">
        <f t="shared" si="1"/>
        <v>1.2427649999999999</v>
      </c>
      <c r="J9" s="7">
        <f t="shared" si="2"/>
        <v>9.6600000000000002E-3</v>
      </c>
      <c r="K9" s="7">
        <f t="shared" si="3"/>
        <v>-9.6600000000000002E-3</v>
      </c>
      <c r="L9" s="1">
        <v>100</v>
      </c>
    </row>
    <row r="12" spans="1:12" ht="24" customHeight="1">
      <c r="A12" s="1">
        <v>1</v>
      </c>
      <c r="B12" s="1">
        <v>4</v>
      </c>
      <c r="C12" s="1">
        <f>A12/B12</f>
        <v>0.25</v>
      </c>
    </row>
    <row r="13" spans="1:12" ht="24" customHeight="1">
      <c r="A13" s="1">
        <v>3</v>
      </c>
      <c r="B13" s="1">
        <v>5</v>
      </c>
      <c r="C13" s="1">
        <f>A13/B13</f>
        <v>0.6</v>
      </c>
    </row>
    <row r="14" spans="1:12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4"/>
  <sheetViews>
    <sheetView zoomScale="125" workbookViewId="0">
      <selection activeCell="H14" sqref="H14"/>
    </sheetView>
  </sheetViews>
  <sheetFormatPr baseColWidth="12" defaultColWidth="14.83203125" defaultRowHeight="24" customHeight="1"/>
  <cols>
    <col min="1" max="9" width="14.83203125" style="1"/>
    <col min="10" max="12" width="10.83203125" style="1" customWidth="1"/>
    <col min="13" max="16384" width="14.83203125" style="1"/>
  </cols>
  <sheetData>
    <row r="1" spans="1:12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12" ht="24" customHeight="1">
      <c r="A2" s="4">
        <v>3820863</v>
      </c>
      <c r="D2" s="1">
        <v>115.9</v>
      </c>
      <c r="G2" s="1">
        <v>113.3</v>
      </c>
    </row>
    <row r="5" spans="1:12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6</v>
      </c>
      <c r="H5" s="3" t="s">
        <v>8</v>
      </c>
      <c r="J5" s="7"/>
      <c r="K5" s="7"/>
    </row>
    <row r="6" spans="1:12" ht="30" customHeight="1">
      <c r="A6" s="2" t="s">
        <v>14</v>
      </c>
      <c r="B6" s="2" t="s">
        <v>53</v>
      </c>
      <c r="C6" s="2">
        <f>VLOOKUP(A6,master!$A$1:$B$20,2,0)</f>
        <v>0.75000999999999995</v>
      </c>
      <c r="D6" s="2">
        <v>100</v>
      </c>
      <c r="E6" s="5">
        <f>$A$2*(1/C6)*(100/D6)/100*$C$14</f>
        <v>7641.6241116785104</v>
      </c>
      <c r="F6" s="2">
        <v>115.8222</v>
      </c>
      <c r="G6" s="2">
        <f>F6+J6</f>
        <v>115.07218999999999</v>
      </c>
      <c r="H6" s="2">
        <f>F6+K6</f>
        <v>116.57221</v>
      </c>
      <c r="J6" s="7">
        <f>IF(B6="buy",C6/L6,C6/L6*(-1))</f>
        <v>-0.75000999999999995</v>
      </c>
      <c r="K6" s="7">
        <f>J6*(-1)</f>
        <v>0.75000999999999995</v>
      </c>
      <c r="L6" s="1">
        <v>1</v>
      </c>
    </row>
    <row r="7" spans="1:12" ht="30" customHeight="1">
      <c r="A7" s="2" t="s">
        <v>18</v>
      </c>
      <c r="B7" s="2" t="s">
        <v>53</v>
      </c>
      <c r="C7" s="2">
        <f>VLOOKUP(A7,master!$A$1:$B$20,2,0)</f>
        <v>1.1459999999999799</v>
      </c>
      <c r="D7" s="2">
        <v>100</v>
      </c>
      <c r="E7" s="5">
        <f t="shared" ref="E7:E9" si="0">$A$2*(1/C7)*(100/D7)/100*$C$14</f>
        <v>5001.1295811519203</v>
      </c>
      <c r="F7" s="2">
        <v>136.1568</v>
      </c>
      <c r="G7" s="2">
        <f t="shared" ref="G7:G9" si="1">F7+J7</f>
        <v>135.01080000000002</v>
      </c>
      <c r="H7" s="2">
        <f t="shared" ref="H7:H9" si="2">F7+K7</f>
        <v>137.30279999999999</v>
      </c>
      <c r="J7" s="7">
        <f t="shared" ref="J7:J9" si="3">IF(B7="buy",C7/L7,C7/L7*(-1))</f>
        <v>-1.1459999999999799</v>
      </c>
      <c r="K7" s="7">
        <f t="shared" ref="K7:K9" si="4">J7*(-1)</f>
        <v>1.1459999999999799</v>
      </c>
      <c r="L7" s="1">
        <v>1</v>
      </c>
    </row>
    <row r="8" spans="1:12" ht="30" customHeight="1">
      <c r="A8" s="2" t="s">
        <v>23</v>
      </c>
      <c r="B8" s="2" t="s">
        <v>47</v>
      </c>
      <c r="C8" s="2">
        <f>VLOOKUP(A8,master!$A$1:$B$20,2,0)</f>
        <v>1.1909999999999801</v>
      </c>
      <c r="D8" s="2">
        <f>$G$2</f>
        <v>113.3</v>
      </c>
      <c r="E8" s="5">
        <f t="shared" si="0"/>
        <v>4247.2815756301834</v>
      </c>
      <c r="F8" s="2">
        <v>1.355475</v>
      </c>
      <c r="G8" s="2">
        <f t="shared" si="1"/>
        <v>1.3435650000000001</v>
      </c>
      <c r="H8" s="2">
        <f t="shared" si="2"/>
        <v>1.3673849999999999</v>
      </c>
      <c r="J8" s="7">
        <f t="shared" si="3"/>
        <v>-1.1909999999999801E-2</v>
      </c>
      <c r="K8" s="7">
        <f t="shared" si="4"/>
        <v>1.1909999999999801E-2</v>
      </c>
      <c r="L8" s="1">
        <v>100</v>
      </c>
    </row>
    <row r="9" spans="1:12" ht="30" customHeight="1">
      <c r="A9" s="2" t="s">
        <v>27</v>
      </c>
      <c r="B9" s="2" t="s">
        <v>57</v>
      </c>
      <c r="C9" s="2">
        <f>VLOOKUP(A9,master!$A$1:$B$20,2,0)</f>
        <v>0.753000000000003</v>
      </c>
      <c r="D9" s="2">
        <f>$D$2</f>
        <v>115.9</v>
      </c>
      <c r="E9" s="5">
        <f t="shared" si="0"/>
        <v>6567.1103334719519</v>
      </c>
      <c r="F9" s="2">
        <v>0.97682199999999997</v>
      </c>
      <c r="G9" s="2">
        <f t="shared" si="1"/>
        <v>0.984352</v>
      </c>
      <c r="H9" s="2">
        <f t="shared" si="2"/>
        <v>0.96929199999999993</v>
      </c>
      <c r="J9" s="7">
        <f t="shared" si="3"/>
        <v>7.5300000000000297E-3</v>
      </c>
      <c r="K9" s="7">
        <f t="shared" si="4"/>
        <v>-7.5300000000000297E-3</v>
      </c>
      <c r="L9" s="1">
        <v>100</v>
      </c>
    </row>
    <row r="12" spans="1:12" ht="24" customHeight="1">
      <c r="A12" s="1">
        <v>1</v>
      </c>
      <c r="B12" s="1">
        <v>4</v>
      </c>
      <c r="C12" s="1">
        <f>A12/B12</f>
        <v>0.25</v>
      </c>
    </row>
    <row r="13" spans="1:12" ht="24" customHeight="1">
      <c r="A13" s="1">
        <v>3</v>
      </c>
      <c r="B13" s="1">
        <v>5</v>
      </c>
      <c r="C13" s="1">
        <f>A13/B13</f>
        <v>0.6</v>
      </c>
    </row>
    <row r="14" spans="1:12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master</vt:lpstr>
      <vt:lpstr>monday</vt:lpstr>
      <vt:lpstr>tuesday</vt:lpstr>
      <vt:lpstr>wednesday</vt:lpstr>
      <vt:lpstr>thursday</vt:lpstr>
      <vt:lpstr>friday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2018-01-08T12:58:19Z</dcterms:modified>
</cp:coreProperties>
</file>