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340" yWindow="-80" windowWidth="33600" windowHeight="20980" tabRatio="500" activeTab="5"/>
  </bookViews>
  <sheets>
    <sheet name="master" sheetId="7" r:id="rId1"/>
    <sheet name="monday" sheetId="18" r:id="rId2"/>
    <sheet name="tuesday" sheetId="19" r:id="rId3"/>
    <sheet name="wednesday" sheetId="20" r:id="rId4"/>
    <sheet name="thursday" sheetId="21" r:id="rId5"/>
    <sheet name="friday" sheetId="22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9" i="22"/>
  <c r="C8"/>
  <c r="C7"/>
  <c r="C6"/>
  <c r="D9"/>
  <c r="C12"/>
  <c r="C13"/>
  <c r="C14"/>
  <c r="E9"/>
  <c r="D8"/>
  <c r="E8"/>
  <c r="E7"/>
  <c r="E6"/>
  <c r="H6"/>
  <c r="G6"/>
  <c r="H8"/>
  <c r="G8"/>
  <c r="H9"/>
  <c r="G9"/>
  <c r="H7"/>
  <c r="G7"/>
  <c r="C9" i="18"/>
  <c r="C8"/>
  <c r="C7"/>
  <c r="C6"/>
  <c r="D6"/>
  <c r="C12"/>
  <c r="C13"/>
  <c r="C14"/>
  <c r="E6"/>
  <c r="D9"/>
  <c r="E9"/>
  <c r="D8"/>
  <c r="E8"/>
  <c r="E7"/>
  <c r="H8"/>
  <c r="G8"/>
  <c r="H7"/>
  <c r="G7"/>
  <c r="H6"/>
  <c r="G6"/>
  <c r="G9"/>
  <c r="H9"/>
  <c r="C9" i="21"/>
  <c r="C8"/>
  <c r="C7"/>
  <c r="C6"/>
  <c r="D9"/>
  <c r="C12"/>
  <c r="C13"/>
  <c r="C14"/>
  <c r="E9"/>
  <c r="D8"/>
  <c r="E8"/>
  <c r="D7"/>
  <c r="E7"/>
  <c r="E6"/>
  <c r="H6"/>
  <c r="G6"/>
  <c r="H9"/>
  <c r="G9"/>
  <c r="H8"/>
  <c r="G8"/>
  <c r="H7"/>
  <c r="G7"/>
  <c r="C9" i="19"/>
  <c r="G9"/>
  <c r="H9"/>
  <c r="I9"/>
  <c r="C8"/>
  <c r="G8"/>
  <c r="H8"/>
  <c r="I8"/>
  <c r="C7"/>
  <c r="G7"/>
  <c r="H7"/>
  <c r="I7"/>
  <c r="C6"/>
  <c r="G6"/>
  <c r="H6"/>
  <c r="I6"/>
  <c r="C12"/>
  <c r="C13"/>
  <c r="C14"/>
  <c r="E9"/>
  <c r="E8"/>
  <c r="D7"/>
  <c r="E7"/>
  <c r="D6"/>
  <c r="E6"/>
  <c r="C9" i="20"/>
  <c r="G9"/>
  <c r="H9"/>
  <c r="I9"/>
  <c r="C8"/>
  <c r="G8"/>
  <c r="H8"/>
  <c r="I8"/>
  <c r="C7"/>
  <c r="G7"/>
  <c r="H7"/>
  <c r="I7"/>
  <c r="C6"/>
  <c r="G6"/>
  <c r="H6"/>
  <c r="I6"/>
  <c r="C12"/>
  <c r="C13"/>
  <c r="C14"/>
  <c r="E9"/>
  <c r="D8"/>
  <c r="E8"/>
  <c r="D7"/>
  <c r="E7"/>
  <c r="D6"/>
  <c r="E6"/>
</calcChain>
</file>

<file path=xl/sharedStrings.xml><?xml version="1.0" encoding="utf-8"?>
<sst xmlns="http://schemas.openxmlformats.org/spreadsheetml/2006/main" count="135" uniqueCount="58">
  <si>
    <t>Amount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</si>
  <si>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</si>
  <si>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</si>
  <si>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</si>
  <si>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</si>
  <si>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</si>
  <si>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</si>
  <si>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Pairs</t>
    <phoneticPr fontId="1"/>
  </si>
  <si>
    <t>Stop</t>
    <phoneticPr fontId="1"/>
  </si>
  <si>
    <t>AUDCHF</t>
  </si>
  <si>
    <t>AUDJPY</t>
  </si>
  <si>
    <t>AUDNZD</t>
  </si>
  <si>
    <t>AUDUSD</t>
  </si>
  <si>
    <t>CADJPY</t>
  </si>
  <si>
    <t>CHFJPY</t>
  </si>
  <si>
    <t>EURAUD</t>
  </si>
  <si>
    <t>EURCHF</t>
  </si>
  <si>
    <t>EURGBP</t>
  </si>
  <si>
    <t>EURJPY</t>
  </si>
  <si>
    <t>EURUSD</t>
  </si>
  <si>
    <t>GBPAUD</t>
  </si>
  <si>
    <t>GBPCHF</t>
  </si>
  <si>
    <t>GBPJPY</t>
  </si>
  <si>
    <t>GBPUSD</t>
  </si>
  <si>
    <t>NZDJPY</t>
  </si>
  <si>
    <t>NZDUSD</t>
  </si>
  <si>
    <t>USDCAD</t>
  </si>
  <si>
    <t>USDCHF</t>
  </si>
  <si>
    <t>USDJPY</t>
  </si>
  <si>
    <t>AUDJPY</t>
    <phoneticPr fontId="1"/>
  </si>
  <si>
    <t>CADJPY</t>
    <phoneticPr fontId="1"/>
  </si>
  <si>
    <t>CHFJPY</t>
    <phoneticPr fontId="1"/>
  </si>
  <si>
    <t>GBPJPY</t>
    <phoneticPr fontId="1"/>
  </si>
  <si>
    <t>USDJPY</t>
    <phoneticPr fontId="1"/>
  </si>
  <si>
    <t>NZDJPY</t>
    <phoneticPr fontId="1"/>
  </si>
  <si>
    <t>Pairs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</si>
  <si>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</si>
  <si>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</si>
  <si>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</si>
  <si>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</si>
  <si>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</si>
  <si>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</si>
  <si>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Stop</t>
    <phoneticPr fontId="1"/>
  </si>
  <si>
    <t>sell</t>
    <phoneticPr fontId="1"/>
  </si>
  <si>
    <t>buy</t>
    <phoneticPr fontId="1"/>
  </si>
  <si>
    <t>buy</t>
    <phoneticPr fontId="1"/>
  </si>
  <si>
    <t>buy</t>
    <phoneticPr fontId="1"/>
  </si>
  <si>
    <t>sell</t>
    <phoneticPr fontId="1"/>
  </si>
  <si>
    <t>buy</t>
    <phoneticPr fontId="1"/>
  </si>
  <si>
    <t>sell</t>
    <phoneticPr fontId="1"/>
  </si>
  <si>
    <t>buy</t>
    <phoneticPr fontId="1"/>
  </si>
  <si>
    <t>sell</t>
    <phoneticPr fontId="1"/>
  </si>
  <si>
    <t>buy</t>
    <phoneticPr fontId="1"/>
  </si>
  <si>
    <t>sell</t>
    <phoneticPr fontId="1"/>
  </si>
  <si>
    <t>sell</t>
    <phoneticPr fontId="1"/>
  </si>
  <si>
    <t>sell</t>
    <phoneticPr fontId="1"/>
  </si>
  <si>
    <t>buy</t>
    <phoneticPr fontId="1"/>
  </si>
  <si>
    <t>sell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</si>
</sst>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 wrapText="1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20"/>
  <sheetViews>
    <sheetView zoomScale="125" workbookViewId="0">
      <selection activeCell="B30" sqref="B30"/>
    </sheetView>
  </sheetViews>
  <sheetFormatPr baseColWidth="12" defaultColWidth="14.83203125" defaultRowHeight="24" customHeight="1"/>
  <cols>
    <col min="1" max="16384" width="14.83203125" style="1"/>
  </cols>
  <sheetData>
    <row r="1" spans="1:2" ht="24" customHeight="1">
      <c r="A1" t="s">
        <v>28</v>
      </c>
      <c r="B1">
        <v>0.93600000000000705</v>
      </c>
    </row>
    <row r="2" spans="1:2" ht="24" customHeight="1">
      <c r="A2" t="s">
        <v>18</v>
      </c>
      <c r="B2">
        <v>1.1459999999999799</v>
      </c>
    </row>
    <row r="3" spans="1:2" ht="24" customHeight="1">
      <c r="A3" t="s">
        <v>19</v>
      </c>
      <c r="B3">
        <v>0.91899999999998006</v>
      </c>
    </row>
    <row r="4" spans="1:2" ht="24" customHeight="1">
      <c r="A4" t="s">
        <v>22</v>
      </c>
      <c r="B4">
        <v>1.77600000000001</v>
      </c>
    </row>
    <row r="5" spans="1:2" ht="24" customHeight="1">
      <c r="A5" t="s">
        <v>23</v>
      </c>
      <c r="B5">
        <v>1.32499999999999</v>
      </c>
    </row>
    <row r="6" spans="1:2" ht="24" customHeight="1">
      <c r="A6" t="s">
        <v>13</v>
      </c>
      <c r="B6">
        <v>0.878</v>
      </c>
    </row>
    <row r="7" spans="1:2" ht="24" customHeight="1">
      <c r="A7" t="s">
        <v>26</v>
      </c>
      <c r="B7">
        <v>1.1000000000000101</v>
      </c>
    </row>
    <row r="8" spans="1:2" ht="24" customHeight="1">
      <c r="A8" t="s">
        <v>10</v>
      </c>
      <c r="B8">
        <v>0.70600000000000296</v>
      </c>
    </row>
    <row r="9" spans="1:2" ht="24" customHeight="1">
      <c r="A9" t="s">
        <v>12</v>
      </c>
      <c r="B9">
        <v>0.65399999999999903</v>
      </c>
    </row>
    <row r="10" spans="1:2" ht="24" customHeight="1">
      <c r="A10" t="s">
        <v>27</v>
      </c>
      <c r="B10">
        <v>0.753000000000003</v>
      </c>
    </row>
    <row r="11" spans="1:2" ht="24" customHeight="1">
      <c r="A11" t="s">
        <v>25</v>
      </c>
      <c r="B11">
        <v>0.74399999999999999</v>
      </c>
    </row>
    <row r="12" spans="1:2" ht="24" customHeight="1">
      <c r="A12" t="s">
        <v>17</v>
      </c>
      <c r="B12">
        <v>0.81400000000000305</v>
      </c>
    </row>
    <row r="13" spans="1:2" ht="24" customHeight="1">
      <c r="A13" t="s">
        <v>24</v>
      </c>
      <c r="B13">
        <v>0.71000000000000796</v>
      </c>
    </row>
    <row r="14" spans="1:2" ht="24" customHeight="1">
      <c r="A14" t="s">
        <v>14</v>
      </c>
      <c r="B14">
        <v>0.81600000000000195</v>
      </c>
    </row>
    <row r="15" spans="1:2" ht="24" customHeight="1">
      <c r="A15" t="s">
        <v>16</v>
      </c>
      <c r="B15">
        <v>0.67199999999998306</v>
      </c>
    </row>
    <row r="16" spans="1:2" ht="24" customHeight="1">
      <c r="A16" t="s">
        <v>21</v>
      </c>
      <c r="B16">
        <v>1.28999999999999</v>
      </c>
    </row>
    <row r="17" spans="1:2" ht="24" customHeight="1">
      <c r="A17" t="s">
        <v>9</v>
      </c>
      <c r="B17">
        <v>0.68200000000000405</v>
      </c>
    </row>
    <row r="18" spans="1:2" ht="24" customHeight="1">
      <c r="A18" t="s">
        <v>11</v>
      </c>
      <c r="B18">
        <v>0.88299999999998902</v>
      </c>
    </row>
    <row r="19" spans="1:2" ht="24" customHeight="1">
      <c r="A19" t="s">
        <v>15</v>
      </c>
      <c r="B19">
        <v>1.36499999999999</v>
      </c>
    </row>
    <row r="20" spans="1:2" ht="24" customHeight="1">
      <c r="A20" t="s">
        <v>20</v>
      </c>
      <c r="B20">
        <v>1.96399999999998</v>
      </c>
    </row>
  </sheetData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4"/>
  <sheetViews>
    <sheetView zoomScale="125" workbookViewId="0">
      <selection activeCell="H9" sqref="H9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8" ht="24" customHeight="1">
      <c r="A2" s="4">
        <v>3881697</v>
      </c>
      <c r="B2" s="1">
        <v>86.3</v>
      </c>
      <c r="D2" s="1">
        <v>113.9</v>
      </c>
      <c r="E2" s="1">
        <v>150.4</v>
      </c>
    </row>
    <row r="5" spans="1:8" ht="24" customHeight="1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</row>
    <row r="6" spans="1:8" ht="30" customHeight="1">
      <c r="A6" s="2" t="s">
        <v>9</v>
      </c>
      <c r="B6" s="2" t="s">
        <v>43</v>
      </c>
      <c r="C6" s="2">
        <f>VLOOKUP(A6,master!$A$1:$B$20,2,0)</f>
        <v>0.68200000000000405</v>
      </c>
      <c r="D6" s="2">
        <f>$D$2</f>
        <v>113.9</v>
      </c>
      <c r="E6" s="5">
        <f t="shared" ref="E6:E9" si="0">$A$2*(1/C6)*(100/D6)/100*$C$14</f>
        <v>7495.5722079613552</v>
      </c>
      <c r="F6" s="2">
        <v>0.75719499999999995</v>
      </c>
      <c r="G6" s="2">
        <f>IF(B6="buy",F6+(C6/100),F6-(C6/100))</f>
        <v>0.7503749999999999</v>
      </c>
      <c r="H6" s="2">
        <f>IF(B6="buy",F6-(C6/100),F6+(C6/100))</f>
        <v>0.764015</v>
      </c>
    </row>
    <row r="7" spans="1:8" ht="30" customHeight="1">
      <c r="A7" s="2" t="s">
        <v>13</v>
      </c>
      <c r="B7" s="2" t="s">
        <v>44</v>
      </c>
      <c r="C7" s="2">
        <f>VLOOKUP(A7,master!$A$1:$B$20,2,0)</f>
        <v>0.878</v>
      </c>
      <c r="D7" s="2">
        <v>100</v>
      </c>
      <c r="E7" s="5">
        <f t="shared" si="0"/>
        <v>6631.6007972665147</v>
      </c>
      <c r="F7" s="2">
        <v>87.418599999999998</v>
      </c>
      <c r="G7" s="2">
        <f>IF(B7="buy",F7+C7,F7-C7)</f>
        <v>88.296599999999998</v>
      </c>
      <c r="H7" s="2">
        <f>IF(B7="buy",F7-C7,F7+C7)</f>
        <v>86.540599999999998</v>
      </c>
    </row>
    <row r="8" spans="1:8" ht="30" customHeight="1">
      <c r="A8" s="2" t="s">
        <v>17</v>
      </c>
      <c r="B8" s="2" t="s">
        <v>52</v>
      </c>
      <c r="C8" s="2">
        <f>VLOOKUP(A8,master!$A$1:$B$20,2,0)</f>
        <v>0.81400000000000305</v>
      </c>
      <c r="D8" s="2">
        <f>$E$2</f>
        <v>150.4</v>
      </c>
      <c r="E8" s="5">
        <f t="shared" si="0"/>
        <v>4755.9869014323613</v>
      </c>
      <c r="F8" s="2">
        <v>0.88247900000000001</v>
      </c>
      <c r="G8" s="2">
        <f>IF(B8="buy",F8+(C8/100),F8-(C8/100))</f>
        <v>0.89061900000000005</v>
      </c>
      <c r="H8" s="2">
        <f>IF(B8="buy",F8-(C8/100),F8+(C8/100))</f>
        <v>0.87433899999999998</v>
      </c>
    </row>
    <row r="9" spans="1:8" ht="30" customHeight="1">
      <c r="A9" s="2" t="s">
        <v>20</v>
      </c>
      <c r="B9" s="2" t="s">
        <v>45</v>
      </c>
      <c r="C9" s="2">
        <f>VLOOKUP(A9,master!$A$1:$B$20,2,0)</f>
        <v>1.96399999999998</v>
      </c>
      <c r="D9" s="2">
        <f>$B$2</f>
        <v>86.3</v>
      </c>
      <c r="E9" s="5">
        <f t="shared" si="0"/>
        <v>3435.2679045531381</v>
      </c>
      <c r="F9" s="2">
        <v>1.7442150000000001</v>
      </c>
      <c r="G9" s="2">
        <f>IF(B9="buy",F9+(C9/100),F9-(C9/100))</f>
        <v>1.763855</v>
      </c>
      <c r="H9" s="2">
        <f>IF(B9="buy",F9-(C9/100),F9+(C9/100))</f>
        <v>1.7245750000000002</v>
      </c>
    </row>
    <row r="12" spans="1:8" ht="24" customHeight="1">
      <c r="A12" s="1">
        <v>1</v>
      </c>
      <c r="B12" s="1">
        <v>4</v>
      </c>
      <c r="C12" s="1">
        <f>A12/B12</f>
        <v>0.25</v>
      </c>
    </row>
    <row r="13" spans="1:8" ht="24" customHeight="1">
      <c r="A13" s="1">
        <v>3</v>
      </c>
      <c r="B13" s="1">
        <v>5</v>
      </c>
      <c r="C13" s="1">
        <f>A13/B13</f>
        <v>0.6</v>
      </c>
    </row>
    <row r="14" spans="1:8" ht="24" customHeight="1">
      <c r="C14" s="1">
        <f>C12*C13</f>
        <v>0.15</v>
      </c>
    </row>
  </sheetData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4"/>
  <sheetViews>
    <sheetView zoomScale="125" workbookViewId="0">
      <selection activeCell="H9" sqref="H9"/>
    </sheetView>
  </sheetViews>
  <sheetFormatPr baseColWidth="12" defaultColWidth="14.83203125" defaultRowHeight="24" customHeight="1"/>
  <cols>
    <col min="1" max="16384" width="14.83203125" style="1"/>
  </cols>
  <sheetData>
    <row r="1" spans="1:9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9" ht="24" customHeight="1">
      <c r="A2" s="4">
        <v>3887496</v>
      </c>
      <c r="D2" s="1">
        <v>114.4</v>
      </c>
      <c r="G2" s="1">
        <v>112.6</v>
      </c>
    </row>
    <row r="5" spans="1:9" ht="24" customHeight="1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</row>
    <row r="6" spans="1:9" ht="30" customHeight="1">
      <c r="A6" s="2" t="s">
        <v>16</v>
      </c>
      <c r="B6" s="2" t="s">
        <v>46</v>
      </c>
      <c r="C6" s="2">
        <f>VLOOKUP(A6,master!$A$1:$B$20,2,0)</f>
        <v>0.67199999999998306</v>
      </c>
      <c r="D6" s="2">
        <f>$D$2</f>
        <v>114.4</v>
      </c>
      <c r="E6" s="5">
        <f>$A$2*(1/C6)*(100/D6)/100*$C$14</f>
        <v>7585.1804445556345</v>
      </c>
      <c r="F6" s="2">
        <v>1.162533</v>
      </c>
      <c r="G6" s="2">
        <f>IF(B6="buy",F6+(C6/100),F6-(C6/100))</f>
        <v>1.1692529999999999</v>
      </c>
      <c r="H6" s="2">
        <f>IF(B6="buy",F6-(C6/100),F6+(C6/100))</f>
        <v>1.1558130000000002</v>
      </c>
      <c r="I6" s="1">
        <f>AVERAGE(G6:H6)</f>
        <v>1.162533</v>
      </c>
    </row>
    <row r="7" spans="1:9" ht="30" customHeight="1">
      <c r="A7" s="2" t="s">
        <v>19</v>
      </c>
      <c r="B7" s="2" t="s">
        <v>47</v>
      </c>
      <c r="C7" s="2">
        <f>VLOOKUP(A7,master!$A$1:$B$20,2,0)</f>
        <v>0.91899999999998006</v>
      </c>
      <c r="D7" s="2">
        <f>$G$2</f>
        <v>112.6</v>
      </c>
      <c r="E7" s="5">
        <f>$A$2*(1/C7)*(100/D7)/100*$C$14</f>
        <v>5635.1737640536448</v>
      </c>
      <c r="F7" s="2">
        <v>1.181163</v>
      </c>
      <c r="G7" s="2">
        <f>IF(B7="buy",F7+(C7/100),F7-(C7/100))</f>
        <v>1.1719730000000002</v>
      </c>
      <c r="H7" s="2">
        <f>IF(B7="buy",F7-(C7/100),F7+(C7/100))</f>
        <v>1.1903529999999998</v>
      </c>
      <c r="I7" s="1">
        <f t="shared" ref="I7:I9" si="0">AVERAGE(G7:H7)</f>
        <v>1.181163</v>
      </c>
    </row>
    <row r="8" spans="1:9" ht="30" customHeight="1">
      <c r="A8" s="2" t="s">
        <v>22</v>
      </c>
      <c r="B8" s="2" t="s">
        <v>53</v>
      </c>
      <c r="C8" s="2">
        <f>VLOOKUP(A8,master!$A$1:$B$20,2,0)</f>
        <v>1.77600000000001</v>
      </c>
      <c r="D8" s="2">
        <v>100</v>
      </c>
      <c r="E8" s="5">
        <f>$A$2*(1/C8)*(100/D8)/100*$C$14</f>
        <v>3283.3581081080893</v>
      </c>
      <c r="F8" s="2">
        <v>150.48869999999999</v>
      </c>
      <c r="G8" s="2">
        <f>IF(B8="buy",F8+C8,F8-C8)</f>
        <v>148.71269999999998</v>
      </c>
      <c r="H8" s="2">
        <f>IF(B8="buy",F8-C8,F8+C8)</f>
        <v>152.2647</v>
      </c>
      <c r="I8" s="1">
        <f t="shared" si="0"/>
        <v>150.48869999999999</v>
      </c>
    </row>
    <row r="9" spans="1:9" ht="30" customHeight="1">
      <c r="A9" s="2" t="s">
        <v>28</v>
      </c>
      <c r="B9" s="2" t="s">
        <v>48</v>
      </c>
      <c r="C9" s="2">
        <f>VLOOKUP(A9,master!$A$1:$B$20,2,0)</f>
        <v>0.93600000000000705</v>
      </c>
      <c r="D9" s="2">
        <v>100</v>
      </c>
      <c r="E9" s="5">
        <f>$A$2*(1/C9)*(100/D9)/100*$C$14</f>
        <v>6229.9615384614926</v>
      </c>
      <c r="F9" s="2">
        <v>112.5903</v>
      </c>
      <c r="G9" s="2">
        <f>IF(B9="buy",F9+C9,F9-C9)</f>
        <v>113.52630000000001</v>
      </c>
      <c r="H9" s="2">
        <f>IF(B9="buy",F9-C9,F9+C9)</f>
        <v>111.65429999999999</v>
      </c>
      <c r="I9" s="1">
        <f t="shared" si="0"/>
        <v>112.5903</v>
      </c>
    </row>
    <row r="12" spans="1:9" ht="24" customHeight="1">
      <c r="A12" s="1">
        <v>1</v>
      </c>
      <c r="B12" s="1">
        <v>4</v>
      </c>
      <c r="C12" s="1">
        <f>A12/B12</f>
        <v>0.25</v>
      </c>
    </row>
    <row r="13" spans="1:9" ht="24" customHeight="1">
      <c r="A13" s="1">
        <v>3</v>
      </c>
      <c r="B13" s="1">
        <v>5</v>
      </c>
      <c r="C13" s="1">
        <f>A13/B13</f>
        <v>0.6</v>
      </c>
    </row>
    <row r="14" spans="1:9" ht="24" customHeight="1">
      <c r="C14" s="1">
        <f>C12*C13</f>
        <v>0.15</v>
      </c>
    </row>
  </sheetData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4"/>
  <sheetViews>
    <sheetView zoomScale="125" workbookViewId="0">
      <selection activeCell="H9" sqref="H9"/>
    </sheetView>
  </sheetViews>
  <sheetFormatPr baseColWidth="12" defaultColWidth="14.83203125" defaultRowHeight="24" customHeight="1"/>
  <cols>
    <col min="1" max="16384" width="14.83203125" style="1"/>
  </cols>
  <sheetData>
    <row r="1" spans="1:9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9" ht="24" customHeight="1">
      <c r="A2" s="4">
        <v>3899170</v>
      </c>
      <c r="D2" s="1">
        <v>114.7</v>
      </c>
      <c r="F2" s="1">
        <v>79</v>
      </c>
      <c r="G2" s="1">
        <v>113.2</v>
      </c>
    </row>
    <row r="5" spans="1:9" ht="24" customHeight="1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</row>
    <row r="6" spans="1:9" ht="30" customHeight="1">
      <c r="A6" s="2" t="s">
        <v>11</v>
      </c>
      <c r="B6" s="2" t="s">
        <v>49</v>
      </c>
      <c r="C6" s="2">
        <f>VLOOKUP(A6,master!$A$1:$B$20,2,0)</f>
        <v>0.88299999999998902</v>
      </c>
      <c r="D6" s="2">
        <f>$F$2</f>
        <v>79</v>
      </c>
      <c r="E6" s="5">
        <f>$A$2*(1/C6)*(100/D6)/100*$C$14</f>
        <v>8384.4703757330062</v>
      </c>
      <c r="F6" s="2">
        <v>1.0996729999999999</v>
      </c>
      <c r="G6" s="2">
        <f>IF(B6="buy",F6+(C6/100),F6-(C6/100))</f>
        <v>1.090843</v>
      </c>
      <c r="H6" s="2">
        <f>IF(B6="buy",F6-(C6/100),F6+(C6/100))</f>
        <v>1.1085029999999998</v>
      </c>
      <c r="I6" s="1">
        <f>ABS(G6-H6)/2</f>
        <v>8.8299999999998935E-3</v>
      </c>
    </row>
    <row r="7" spans="1:9" ht="30" customHeight="1">
      <c r="A7" s="2" t="s">
        <v>12</v>
      </c>
      <c r="B7" s="2" t="s">
        <v>43</v>
      </c>
      <c r="C7" s="2">
        <f>VLOOKUP(A7,master!$A$1:$B$20,2,0)</f>
        <v>0.65399999999999903</v>
      </c>
      <c r="D7" s="2">
        <f>$G$2</f>
        <v>113.2</v>
      </c>
      <c r="E7" s="5">
        <f>$A$2*(1/C7)*(100/D7)/100*$C$14</f>
        <v>7900.2212532823396</v>
      </c>
      <c r="F7" s="2">
        <v>0.767482</v>
      </c>
      <c r="G7" s="2">
        <f>IF(B7="buy",F7+(C7/100),F7-(C7/100))</f>
        <v>0.76094200000000001</v>
      </c>
      <c r="H7" s="2">
        <f>IF(B7="buy",F7-(C7/100),F7+(C7/100))</f>
        <v>0.77402199999999999</v>
      </c>
      <c r="I7" s="1">
        <f>ABS(G7-H7)/2</f>
        <v>6.5399999999999903E-3</v>
      </c>
    </row>
    <row r="8" spans="1:9" ht="30" customHeight="1">
      <c r="A8" s="2" t="s">
        <v>21</v>
      </c>
      <c r="B8" s="2" t="s">
        <v>54</v>
      </c>
      <c r="C8" s="2">
        <f>VLOOKUP(A8,master!$A$1:$B$20,2,0)</f>
        <v>1.28999999999999</v>
      </c>
      <c r="D8" s="2">
        <f>$D$2</f>
        <v>114.7</v>
      </c>
      <c r="E8" s="5">
        <f>$A$2*(1/C8)*(100/D8)/100*$C$14</f>
        <v>3952.8496989112446</v>
      </c>
      <c r="F8" s="6">
        <v>1.322505</v>
      </c>
      <c r="G8" s="2">
        <f>IF(B8="buy",F8+(C8/100),F8-(C8/100))</f>
        <v>1.3096050000000001</v>
      </c>
      <c r="H8" s="2">
        <f>IF(B8="buy",F8-(C8/100),F8+(C8/100))</f>
        <v>1.335405</v>
      </c>
      <c r="I8" s="1">
        <f>ABS(G8-H8)/2</f>
        <v>1.2899999999999912E-2</v>
      </c>
    </row>
    <row r="9" spans="1:9" ht="30" customHeight="1">
      <c r="A9" s="2" t="s">
        <v>24</v>
      </c>
      <c r="B9" s="2" t="s">
        <v>43</v>
      </c>
      <c r="C9" s="2">
        <f>VLOOKUP(A9,master!$A$1:$B$20,2,0)</f>
        <v>0.71000000000000796</v>
      </c>
      <c r="D9" s="2">
        <v>100</v>
      </c>
      <c r="E9" s="5">
        <f>$A$2*(1/C9)*(100/D9)/100*$C$14</f>
        <v>8237.6830985914548</v>
      </c>
      <c r="F9" s="2">
        <v>78.988699999999994</v>
      </c>
      <c r="G9" s="2">
        <f>IF(B9="buy",F9+C9,F9-C9)</f>
        <v>78.278699999999986</v>
      </c>
      <c r="H9" s="2">
        <f>IF(B9="buy",F9-C9,F9+C9)</f>
        <v>79.698700000000002</v>
      </c>
      <c r="I9" s="1">
        <f>ABS(G9-H9)/2</f>
        <v>0.71000000000000796</v>
      </c>
    </row>
    <row r="12" spans="1:9" ht="24" customHeight="1">
      <c r="A12" s="1">
        <v>1</v>
      </c>
      <c r="B12" s="1">
        <v>4</v>
      </c>
      <c r="C12" s="1">
        <f>A12/B12</f>
        <v>0.25</v>
      </c>
    </row>
    <row r="13" spans="1:9" ht="24" customHeight="1">
      <c r="A13" s="1">
        <v>3</v>
      </c>
      <c r="B13" s="1">
        <v>5</v>
      </c>
      <c r="C13" s="1">
        <f>A13/B13</f>
        <v>0.6</v>
      </c>
    </row>
    <row r="14" spans="1:9" ht="24" customHeight="1">
      <c r="C14" s="1">
        <f>C12*C13</f>
        <v>0.15</v>
      </c>
    </row>
  </sheetData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4"/>
  <sheetViews>
    <sheetView zoomScale="125" workbookViewId="0">
      <selection activeCell="G9" sqref="G9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8" ht="24" customHeight="1">
      <c r="A2" s="4">
        <v>3910980</v>
      </c>
      <c r="B2" s="1">
        <v>87.1</v>
      </c>
      <c r="C2" s="1">
        <v>88.7</v>
      </c>
      <c r="G2" s="1">
        <v>113.5</v>
      </c>
    </row>
    <row r="5" spans="1:8" ht="24" customHeight="1">
      <c r="A5" s="3" t="s">
        <v>7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8</v>
      </c>
    </row>
    <row r="6" spans="1:8" ht="30" customHeight="1">
      <c r="A6" s="2" t="s">
        <v>10</v>
      </c>
      <c r="B6" s="2" t="s">
        <v>55</v>
      </c>
      <c r="C6" s="2">
        <f>VLOOKUP(A6,master!$A$1:$B$20,2,0)</f>
        <v>0.70600000000000296</v>
      </c>
      <c r="D6" s="2">
        <v>100</v>
      </c>
      <c r="E6" s="5">
        <f>$A$2*(1/C6)*(100/D6)/100*$C$14</f>
        <v>8309.4475920679542</v>
      </c>
      <c r="F6" s="2">
        <v>87.183999999999997</v>
      </c>
      <c r="G6" s="2">
        <f>IF(B6="buy",F6+C6,F6-C6)</f>
        <v>86.477999999999994</v>
      </c>
      <c r="H6" s="2">
        <f>IF(B6="buy",F6-C6,F6+C6)</f>
        <v>87.89</v>
      </c>
    </row>
    <row r="7" spans="1:8" ht="30" customHeight="1">
      <c r="A7" s="2" t="s">
        <v>15</v>
      </c>
      <c r="B7" s="2" t="s">
        <v>56</v>
      </c>
      <c r="C7" s="2">
        <f>VLOOKUP(A7,master!$A$1:$B$20,2,0)</f>
        <v>1.36499999999999</v>
      </c>
      <c r="D7" s="2">
        <f>$B$2</f>
        <v>87.1</v>
      </c>
      <c r="E7" s="5">
        <f>$A$2*(1/C7)*(100/D7)/100*$C$14</f>
        <v>4934.3056484273829</v>
      </c>
      <c r="F7" s="2">
        <v>1.5444040000000001</v>
      </c>
      <c r="G7" s="2">
        <f>IF(B7="buy",F7+(C7/100),F7-(C7/100))</f>
        <v>1.5580540000000001</v>
      </c>
      <c r="H7" s="2">
        <f>IF(B7="buy",F7-(C7/100),F7+(C7/100))</f>
        <v>1.5307540000000002</v>
      </c>
    </row>
    <row r="8" spans="1:8" ht="30" customHeight="1">
      <c r="A8" s="2" t="s">
        <v>25</v>
      </c>
      <c r="B8" s="2" t="s">
        <v>55</v>
      </c>
      <c r="C8" s="2">
        <f>VLOOKUP(A8,master!$A$1:$B$20,2,0)</f>
        <v>0.74399999999999999</v>
      </c>
      <c r="D8" s="2">
        <f>$G$2</f>
        <v>113.5</v>
      </c>
      <c r="E8" s="5">
        <f>$A$2*(1/C8)*(100/D8)/100*$C$14</f>
        <v>6947.1720903794212</v>
      </c>
      <c r="F8" s="2">
        <v>0.70062400000000002</v>
      </c>
      <c r="G8" s="2">
        <f>IF(B8="buy",F8+(C8/100),F8-(C8/100))</f>
        <v>0.69318400000000002</v>
      </c>
      <c r="H8" s="2">
        <f>IF(B8="buy",F8-(C8/100),F8+(C8/100))</f>
        <v>0.70806400000000003</v>
      </c>
    </row>
    <row r="9" spans="1:8" ht="30" customHeight="1">
      <c r="A9" s="2" t="s">
        <v>26</v>
      </c>
      <c r="B9" s="2" t="s">
        <v>50</v>
      </c>
      <c r="C9" s="2">
        <f>VLOOKUP(A9,master!$A$1:$B$20,2,0)</f>
        <v>1.1000000000000101</v>
      </c>
      <c r="D9" s="2">
        <f>$C$2</f>
        <v>88.7</v>
      </c>
      <c r="E9" s="5">
        <f>$A$2*(1/C9)*(100/D9)/100*$C$14</f>
        <v>6012.5755867581693</v>
      </c>
      <c r="F9" s="2">
        <v>1.2744409999999999</v>
      </c>
      <c r="G9" s="2">
        <f>IF(B9="buy",F9+(C9/100),F9-(C9/100))</f>
        <v>1.2854410000000001</v>
      </c>
      <c r="H9" s="2">
        <f>IF(B9="buy",F9-(C9/100),F9+(C9/100))</f>
        <v>1.2634409999999998</v>
      </c>
    </row>
    <row r="12" spans="1:8" ht="24" customHeight="1">
      <c r="A12" s="1">
        <v>1</v>
      </c>
      <c r="B12" s="1">
        <v>4</v>
      </c>
      <c r="C12" s="1">
        <f>A12/B12</f>
        <v>0.25</v>
      </c>
    </row>
    <row r="13" spans="1:8" ht="24" customHeight="1">
      <c r="A13" s="1">
        <v>3</v>
      </c>
      <c r="B13" s="1">
        <v>5</v>
      </c>
      <c r="C13" s="1">
        <f>A13/B13</f>
        <v>0.6</v>
      </c>
    </row>
    <row r="14" spans="1:8" ht="24" customHeight="1">
      <c r="C14" s="1">
        <f>C12*C13</f>
        <v>0.15</v>
      </c>
    </row>
  </sheetData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4"/>
  <sheetViews>
    <sheetView tabSelected="1" zoomScale="125" workbookViewId="0">
      <selection activeCell="H9" sqref="H9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8" ht="24" customHeight="1">
      <c r="A2" s="4">
        <v>3910980</v>
      </c>
      <c r="D2" s="1">
        <v>114.6</v>
      </c>
      <c r="G2" s="1">
        <v>113.4</v>
      </c>
    </row>
    <row r="5" spans="1:8" ht="24" customHeight="1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</row>
    <row r="6" spans="1:8" ht="30" customHeight="1">
      <c r="A6" s="2" t="s">
        <v>14</v>
      </c>
      <c r="B6" s="2" t="s">
        <v>57</v>
      </c>
      <c r="C6" s="2">
        <f>VLOOKUP(A6,master!$A$1:$B$20,2,0)</f>
        <v>0.81600000000000195</v>
      </c>
      <c r="D6" s="2">
        <v>100</v>
      </c>
      <c r="E6" s="5">
        <f>$A$2*(1/C6)*(100/D6)/100*$C$14</f>
        <v>7189.3014705882179</v>
      </c>
      <c r="F6" s="2">
        <v>114.5427</v>
      </c>
      <c r="G6" s="2">
        <f>IF(B6="buy",F6+C6,F6-C6)</f>
        <v>113.72669999999999</v>
      </c>
      <c r="H6" s="2">
        <f>IF(B6="buy",F6-C6,F6+C6)</f>
        <v>115.3587</v>
      </c>
    </row>
    <row r="7" spans="1:8" ht="30" customHeight="1">
      <c r="A7" s="2" t="s">
        <v>18</v>
      </c>
      <c r="B7" s="2" t="s">
        <v>57</v>
      </c>
      <c r="C7" s="2">
        <f>VLOOKUP(A7,master!$A$1:$B$20,2,0)</f>
        <v>1.1459999999999799</v>
      </c>
      <c r="D7" s="2">
        <v>100</v>
      </c>
      <c r="E7" s="5">
        <f t="shared" ref="E7:E9" si="0">$A$2*(1/C7)*(100/D7)/100*$C$14</f>
        <v>5119.0837696335975</v>
      </c>
      <c r="F7" s="2">
        <v>134.369</v>
      </c>
      <c r="G7" s="2">
        <f>IF(B7="buy",F7+C7,F7-C7)</f>
        <v>133.22300000000001</v>
      </c>
      <c r="H7" s="2">
        <f>IF(B7="buy",F7-C7,F7+C7)</f>
        <v>135.51499999999999</v>
      </c>
    </row>
    <row r="8" spans="1:8" ht="30" customHeight="1">
      <c r="A8" s="2" t="s">
        <v>23</v>
      </c>
      <c r="B8" s="2" t="s">
        <v>51</v>
      </c>
      <c r="C8" s="2">
        <f>VLOOKUP(A8,master!$A$1:$B$20,2,0)</f>
        <v>1.32499999999999</v>
      </c>
      <c r="D8" s="2">
        <f>$G$2</f>
        <v>113.4</v>
      </c>
      <c r="E8" s="5">
        <f t="shared" si="0"/>
        <v>3904.3426175501936</v>
      </c>
      <c r="F8" s="2">
        <v>1.337887</v>
      </c>
      <c r="G8" s="2">
        <f>IF(B8="buy",F8+(C8/100),F8-(C8/100))</f>
        <v>1.3246370000000001</v>
      </c>
      <c r="H8" s="2">
        <f>IF(B8="buy",F8-(C8/100),F8+(C8/100))</f>
        <v>1.351137</v>
      </c>
    </row>
    <row r="9" spans="1:8" ht="30" customHeight="1">
      <c r="A9" s="2" t="s">
        <v>27</v>
      </c>
      <c r="B9" s="2" t="s">
        <v>51</v>
      </c>
      <c r="C9" s="2">
        <f>VLOOKUP(A9,master!$A$1:$B$20,2,0)</f>
        <v>0.753000000000003</v>
      </c>
      <c r="D9" s="2">
        <f>$D$2</f>
        <v>114.6</v>
      </c>
      <c r="E9" s="5">
        <f t="shared" si="0"/>
        <v>6798.2520181055597</v>
      </c>
      <c r="F9" s="2">
        <v>0.98944200000000004</v>
      </c>
      <c r="G9" s="2">
        <f>IF(B9="buy",F9+(C9/100),F9-(C9/100))</f>
        <v>0.98191200000000001</v>
      </c>
      <c r="H9" s="2">
        <f>IF(B9="buy",F9-(C9/100),F9+(C9/100))</f>
        <v>0.99697200000000008</v>
      </c>
    </row>
    <row r="12" spans="1:8" ht="24" customHeight="1">
      <c r="A12" s="1">
        <v>1</v>
      </c>
      <c r="B12" s="1">
        <v>4</v>
      </c>
      <c r="C12" s="1">
        <f>A12/B12</f>
        <v>0.25</v>
      </c>
    </row>
    <row r="13" spans="1:8" ht="24" customHeight="1">
      <c r="A13" s="1">
        <v>3</v>
      </c>
      <c r="B13" s="1">
        <v>5</v>
      </c>
      <c r="C13" s="1">
        <f>A13/B13</f>
        <v>0.6</v>
      </c>
    </row>
    <row r="14" spans="1:8" ht="24" customHeight="1">
      <c r="C14" s="1">
        <f>C12*C13</f>
        <v>0.15</v>
      </c>
    </row>
  </sheetData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master</vt:lpstr>
      <vt:lpstr>monday</vt:lpstr>
      <vt:lpstr>tuesday</vt:lpstr>
      <vt:lpstr>wednesday</vt:lpstr>
      <vt:lpstr>thursday</vt:lpstr>
      <vt:lpstr>friday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2017-12-24T11:59:19Z</dcterms:modified>
</cp:coreProperties>
</file>