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1ADA9AEE-563B-CB4A-9770-963F45E08B47}" xr6:coauthVersionLast="45" xr6:coauthVersionMax="45" xr10:uidLastSave="{00000000-0000-0000-0000-000000000000}"/>
  <bookViews>
    <workbookView xWindow="1192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0" l="1"/>
  <c r="J1" i="51"/>
  <c r="K1" i="51"/>
  <c r="I1" i="51"/>
  <c r="K3" i="51"/>
  <c r="K5" i="51"/>
  <c r="K6" i="51"/>
  <c r="K1" i="50"/>
  <c r="I1" i="50"/>
  <c r="J2" i="50"/>
  <c r="J3" i="50"/>
  <c r="K3" i="50"/>
  <c r="K5" i="50"/>
  <c r="K6" i="50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<sst xmlns="http://schemas.openxmlformats.org/spreadsheetml/2006/main" count="54" uniqueCount="36">
  <si>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</si>
  <si>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</si>
  <si>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</si>
  <si>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</si>
  <si>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</si>
  <si>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</si>
  <si>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</si>
  <si>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</si>
  <si>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</si>
  <si>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</si>
  <si>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</si>
  <si>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</si>
  <si>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CHFJPY</t>
    <phoneticPr fontId="4"/>
  </si>
  <si>
    <t>USDJPY</t>
    <phoneticPr fontId="4"/>
  </si>
  <si>
    <t>EURAUD</t>
    <phoneticPr fontId="4"/>
  </si>
  <si>
    <t>GBPUSD</t>
    <phoneticPr fontId="4"/>
  </si>
  <si>
    <t>AUD</t>
    <phoneticPr fontId="1"/>
  </si>
  <si>
    <t>USD</t>
    <phoneticPr fontId="1"/>
  </si>
  <si>
    <t>AUDCHF</t>
    <phoneticPr fontId="4"/>
  </si>
  <si>
    <t>AUDJPY</t>
    <phoneticPr fontId="4"/>
  </si>
  <si>
    <t>AUDNZD</t>
    <phoneticPr fontId="4"/>
  </si>
  <si>
    <t>AUDUSD</t>
    <phoneticPr fontId="4"/>
  </si>
  <si>
    <t>CADJPY</t>
    <phoneticPr fontId="4"/>
  </si>
  <si>
    <t>EURCHF</t>
    <phoneticPr fontId="4"/>
  </si>
  <si>
    <t>EURGBP</t>
    <phoneticPr fontId="4"/>
  </si>
  <si>
    <t>EURJPY</t>
    <phoneticPr fontId="4"/>
  </si>
  <si>
    <t>EURUSD</t>
    <phoneticPr fontId="4"/>
  </si>
  <si>
    <t>GBPAUD</t>
    <phoneticPr fontId="4"/>
  </si>
  <si>
    <t>GBPCHF</t>
    <phoneticPr fontId="4"/>
  </si>
  <si>
    <t>GBPJPY</t>
    <phoneticPr fontId="4"/>
  </si>
  <si>
    <t>NZDJPY</t>
    <phoneticPr fontId="4"/>
  </si>
  <si>
    <t>NZDUSD</t>
    <phoneticPr fontId="4"/>
  </si>
  <si>
    <t>USDCAD</t>
    <phoneticPr fontId="4"/>
  </si>
  <si>
    <t>USDCHF</t>
    <phoneticPr fontId="4"/>
  </si>
  <si>
    <t>GBPUSD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</si>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</sst>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1000</v>
      </c>
      <c r="J1" s="1">
        <f>VLOOKUP(B2,median!A1:B20,2)</f>
        <v>1.3</v>
      </c>
      <c r="K1" s="1">
        <f>1/J1</f>
        <v>0.76923076923076916</v>
      </c>
      <c r="N1" s="4" t="s">
        <v>12</v>
      </c>
    </row>
    <row r="2" spans="2:14" ht="24" customHeight="1">
      <c r="B2" s="10" t="s">
        <v>35</v>
      </c>
      <c r="C2" s="10" t="s">
        <v>10</v>
      </c>
      <c r="D2" s="10">
        <v>109.1635</v>
      </c>
      <c r="J2" s="1" t="str">
        <f>MID(B2,4,3)</f>
        <v>JPY</v>
      </c>
      <c r="N2" s="4" t="s">
        <v>13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769.23076923076917</v>
      </c>
      <c r="N5" s="8" t="s">
        <v>3</v>
      </c>
    </row>
    <row r="6" spans="2:14" ht="24" customHeight="1">
      <c r="B6" s="2">
        <f>INT(K6*100)</f>
        <v>11538</v>
      </c>
      <c r="C6" s="6"/>
      <c r="K6" s="1">
        <f>K5*3/20</f>
        <v>115.38461538461539</v>
      </c>
      <c r="N6" s="8" t="s">
        <v>4</v>
      </c>
    </row>
    <row r="7" spans="2:14" ht="24" customHeight="1">
      <c r="B7" s="3"/>
      <c r="C7" s="6"/>
      <c r="I7" s="1">
        <f>J1</f>
        <v>1.3</v>
      </c>
    </row>
    <row r="8" spans="2:14" ht="24" customHeight="1">
      <c r="B8" s="6"/>
      <c r="C8" s="6"/>
      <c r="I8" s="1">
        <f>ROUND(I7/amount!B2,2)</f>
        <v>0.65</v>
      </c>
    </row>
    <row r="9" spans="2:14" ht="24" customHeight="1">
      <c r="B9" s="7" t="s">
        <v>7</v>
      </c>
      <c r="C9" s="9">
        <f>IF($C$2="buy",I11,J11)</f>
        <v>107.8635</v>
      </c>
    </row>
    <row r="10" spans="2:14" ht="24" customHeight="1">
      <c r="B10" s="7" t="s">
        <v>8</v>
      </c>
      <c r="C10" s="9">
        <f>IF($C$2="buy",I12,J12)</f>
        <v>110.4635</v>
      </c>
      <c r="D10" s="3"/>
    </row>
    <row r="11" spans="2:14" ht="24" customHeight="1">
      <c r="B11" s="6"/>
      <c r="C11" s="6"/>
      <c r="D11" s="3"/>
      <c r="I11" s="1">
        <f>D2+I7</f>
        <v>110.4635</v>
      </c>
      <c r="J11" s="1">
        <f>I12</f>
        <v>107.8635</v>
      </c>
    </row>
    <row r="12" spans="2:14" ht="24" customHeight="1">
      <c r="B12" s="7" t="s">
        <v>9</v>
      </c>
      <c r="C12" s="9">
        <f>IF($C$2="buy",I14,J14)</f>
        <v>109.8135</v>
      </c>
      <c r="I12" s="1">
        <f>D2-I7</f>
        <v>107.8635</v>
      </c>
      <c r="J12" s="1">
        <f>I11</f>
        <v>110.4635</v>
      </c>
    </row>
    <row r="13" spans="2:14" ht="24" customHeight="1">
      <c r="B13" s="7" t="s">
        <v>7</v>
      </c>
      <c r="C13" s="9">
        <f>IF($C$2="buy",I15,J15)</f>
        <v>111.1135</v>
      </c>
    </row>
    <row r="14" spans="2:14" ht="24" customHeight="1">
      <c r="B14" s="7" t="s">
        <v>8</v>
      </c>
      <c r="C14" s="9">
        <f>IF($C$2="buy",I16,J16)</f>
        <v>108.51350000000001</v>
      </c>
      <c r="I14" s="1">
        <f>D2-I8</f>
        <v>108.51349999999999</v>
      </c>
      <c r="J14" s="1">
        <f>D2+I8</f>
        <v>109.8135</v>
      </c>
    </row>
    <row r="15" spans="2:14" ht="24" customHeight="1">
      <c r="B15" s="6"/>
      <c r="C15" s="6"/>
      <c r="I15" s="1">
        <f>I14-I7</f>
        <v>107.2135</v>
      </c>
      <c r="J15" s="1">
        <f>J14+I7</f>
        <v>111.1135</v>
      </c>
    </row>
    <row r="16" spans="2:14" ht="24" customHeight="1">
      <c r="B16" s="6"/>
      <c r="C16" s="6"/>
      <c r="I16" s="1">
        <f>I14+I7</f>
        <v>109.81349999999999</v>
      </c>
      <c r="J16" s="1">
        <f>J14-I7</f>
        <v>108.51350000000001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$N$5:$N$6</formula1>
    </dataValidation>
    <dataValidation type="list" allowBlank="1" showInputMessage="1" showErrorMessage="1" sqref="B2" xr:uid="{00000000-0002-0000-00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E6" sqref="E6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1000</v>
      </c>
      <c r="J1" s="1">
        <f>VLOOKUP(B2,median!A1:B20,2)</f>
        <v>2.1</v>
      </c>
      <c r="K1" s="1">
        <f>1/J1</f>
        <v>0.47619047619047616</v>
      </c>
      <c r="N1" s="4" t="s">
        <v>14</v>
      </c>
    </row>
    <row r="2" spans="2:14" ht="24" customHeight="1">
      <c r="B2" s="10" t="s">
        <v>34</v>
      </c>
      <c r="C2" s="10" t="s">
        <v>10</v>
      </c>
      <c r="D2" s="10">
        <v>1.284572</v>
      </c>
      <c r="J2" s="1" t="str">
        <f>MID(B2,4,3)</f>
        <v>USD</v>
      </c>
      <c r="N2" s="11" t="s">
        <v>15</v>
      </c>
    </row>
    <row r="3" spans="2:14" ht="24" customHeight="1">
      <c r="B3" s="6"/>
      <c r="C3" s="6"/>
      <c r="J3" s="1">
        <f>VLOOKUP(J2,'jpy rate'!A1:B2,2)</f>
        <v>109.2</v>
      </c>
      <c r="K3" s="1">
        <f>100/J3</f>
        <v>0.91575091575091572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436.07186464329317</v>
      </c>
      <c r="N5" s="8" t="s">
        <v>3</v>
      </c>
    </row>
    <row r="6" spans="2:14" ht="24" customHeight="1">
      <c r="B6" s="2">
        <f>INT(K6*100)</f>
        <v>6541</v>
      </c>
      <c r="C6" s="6"/>
      <c r="K6" s="1">
        <f>K5*3/20</f>
        <v>65.410779696493975</v>
      </c>
      <c r="N6" s="8" t="s">
        <v>4</v>
      </c>
    </row>
    <row r="7" spans="2:14" ht="24" customHeight="1">
      <c r="B7" s="3"/>
      <c r="C7" s="6"/>
      <c r="I7" s="1">
        <f>J1/100</f>
        <v>2.1000000000000001E-2</v>
      </c>
    </row>
    <row r="8" spans="2:14" ht="24" customHeight="1">
      <c r="B8" s="6"/>
      <c r="C8" s="6"/>
      <c r="I8" s="1">
        <f>ROUND(I7/amount!B2,4)</f>
        <v>1.0500000000000001E-2</v>
      </c>
    </row>
    <row r="9" spans="2:14" ht="24" customHeight="1">
      <c r="B9" s="7" t="s">
        <v>7</v>
      </c>
      <c r="C9" s="9">
        <f>IF($C$2="buy",I11,J11)</f>
        <v>1.2635720000000001</v>
      </c>
    </row>
    <row r="10" spans="2:14" ht="24" customHeight="1">
      <c r="B10" s="7" t="s">
        <v>8</v>
      </c>
      <c r="C10" s="9">
        <f>IF($C$2="buy",I12,J12)</f>
        <v>1.305572</v>
      </c>
      <c r="D10" s="3"/>
    </row>
    <row r="11" spans="2:14" ht="24" customHeight="1">
      <c r="B11" s="6"/>
      <c r="C11" s="6"/>
      <c r="D11" s="3"/>
      <c r="I11" s="1">
        <f>D2+I7</f>
        <v>1.305572</v>
      </c>
      <c r="J11" s="1">
        <f>I12</f>
        <v>1.2635720000000001</v>
      </c>
    </row>
    <row r="12" spans="2:14" ht="24" customHeight="1">
      <c r="B12" s="7" t="s">
        <v>9</v>
      </c>
      <c r="C12" s="9">
        <f>IF($C$2="buy",I14,J14)</f>
        <v>1.295072</v>
      </c>
      <c r="I12" s="1">
        <f>D2-I7</f>
        <v>1.2635720000000001</v>
      </c>
      <c r="J12" s="1">
        <f>I11</f>
        <v>1.305572</v>
      </c>
    </row>
    <row r="13" spans="2:14" ht="24" customHeight="1">
      <c r="B13" s="7" t="s">
        <v>7</v>
      </c>
      <c r="C13" s="9">
        <f>IF($C$2="buy",I15,J15)</f>
        <v>1.3160719999999999</v>
      </c>
    </row>
    <row r="14" spans="2:14" ht="24" customHeight="1">
      <c r="B14" s="7" t="s">
        <v>8</v>
      </c>
      <c r="C14" s="9">
        <f>IF($C$2="buy",I16,J16)</f>
        <v>1.2740720000000001</v>
      </c>
      <c r="I14" s="1">
        <f>D2-I8</f>
        <v>1.2740720000000001</v>
      </c>
      <c r="J14" s="1">
        <f>D2+I8</f>
        <v>1.295072</v>
      </c>
    </row>
    <row r="15" spans="2:14" ht="24" customHeight="1">
      <c r="B15" s="6"/>
      <c r="C15" s="6"/>
      <c r="I15" s="1">
        <f>I14-I7</f>
        <v>1.2530720000000002</v>
      </c>
      <c r="J15" s="1">
        <f>J14+I7</f>
        <v>1.3160719999999999</v>
      </c>
    </row>
    <row r="16" spans="2:14" ht="24" customHeight="1">
      <c r="B16" s="6"/>
      <c r="C16" s="6"/>
      <c r="I16" s="1">
        <f>I14+I7</f>
        <v>1.295072</v>
      </c>
      <c r="J16" s="1">
        <f>J14-I7</f>
        <v>1.2740720000000001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$N$5:$N$6</formula1>
    </dataValidation>
    <dataValidation type="list" allowBlank="1" showInputMessage="1" showErrorMessage="1" sqref="B2" xr:uid="{00000000-0002-0000-01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C1" sqref="C1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1000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F8" sqref="F8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16</v>
      </c>
      <c r="B1" s="5">
        <v>74.7</v>
      </c>
    </row>
    <row r="2" spans="1:2" ht="21" customHeight="1">
      <c r="A2" s="4" t="s">
        <v>17</v>
      </c>
      <c r="B2" s="5">
        <v>109.2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0"/>
  <sheetViews>
    <sheetView workbookViewId="0">
      <selection activeCell="H32" sqref="H3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18</v>
      </c>
      <c r="B1" s="5">
        <v>1.1000000000000001</v>
      </c>
    </row>
    <row r="2" spans="1:2" ht="21" customHeight="1">
      <c r="A2" s="11" t="s">
        <v>19</v>
      </c>
      <c r="B2" s="5">
        <v>1.5</v>
      </c>
    </row>
    <row r="3" spans="1:2" ht="21" customHeight="1">
      <c r="A3" s="11" t="s">
        <v>20</v>
      </c>
      <c r="B3" s="5">
        <v>1.1000000000000001</v>
      </c>
    </row>
    <row r="4" spans="1:2" ht="21" customHeight="1">
      <c r="A4" s="11" t="s">
        <v>21</v>
      </c>
      <c r="B4" s="5">
        <v>1</v>
      </c>
    </row>
    <row r="5" spans="1:2" ht="21" customHeight="1">
      <c r="A5" s="11" t="s">
        <v>22</v>
      </c>
      <c r="B5" s="5">
        <v>1.4</v>
      </c>
    </row>
    <row r="6" spans="1:2" ht="21" customHeight="1">
      <c r="A6" s="11" t="s">
        <v>12</v>
      </c>
      <c r="B6" s="5">
        <v>1.3</v>
      </c>
    </row>
    <row r="7" spans="1:2" ht="21" customHeight="1">
      <c r="A7" s="11" t="s">
        <v>14</v>
      </c>
      <c r="B7" s="5">
        <v>2.1</v>
      </c>
    </row>
    <row r="8" spans="1:2" ht="21" customHeight="1">
      <c r="A8" s="11" t="s">
        <v>23</v>
      </c>
      <c r="B8" s="5">
        <v>1</v>
      </c>
    </row>
    <row r="9" spans="1:2" ht="21" customHeight="1">
      <c r="A9" s="11" t="s">
        <v>24</v>
      </c>
      <c r="B9" s="5">
        <v>1.2</v>
      </c>
    </row>
    <row r="10" spans="1:2" ht="21" customHeight="1">
      <c r="A10" s="11" t="s">
        <v>25</v>
      </c>
      <c r="B10" s="5">
        <v>1.6</v>
      </c>
    </row>
    <row r="11" spans="1:2" ht="21" customHeight="1">
      <c r="A11" s="11" t="s">
        <v>26</v>
      </c>
      <c r="B11" s="5">
        <v>1.3</v>
      </c>
    </row>
    <row r="12" spans="1:2" ht="21" customHeight="1">
      <c r="A12" s="11" t="s">
        <v>27</v>
      </c>
      <c r="B12" s="5">
        <v>3.3</v>
      </c>
    </row>
    <row r="13" spans="1:2" ht="21" customHeight="1">
      <c r="A13" s="11" t="s">
        <v>28</v>
      </c>
      <c r="B13" s="5">
        <v>2</v>
      </c>
    </row>
    <row r="14" spans="1:2" ht="21" customHeight="1">
      <c r="A14" s="11" t="s">
        <v>29</v>
      </c>
      <c r="B14" s="5">
        <v>2.6</v>
      </c>
    </row>
    <row r="15" spans="1:2" ht="21" customHeight="1">
      <c r="A15" s="11" t="s">
        <v>15</v>
      </c>
      <c r="B15" s="5">
        <v>2.1</v>
      </c>
    </row>
    <row r="16" spans="1:2" ht="21" customHeight="1">
      <c r="A16" s="11" t="s">
        <v>30</v>
      </c>
      <c r="B16" s="5">
        <v>1.3</v>
      </c>
    </row>
    <row r="17" spans="1:2" ht="21" customHeight="1">
      <c r="A17" s="11" t="s">
        <v>31</v>
      </c>
      <c r="B17" s="5">
        <v>1.2</v>
      </c>
    </row>
    <row r="18" spans="1:2" ht="21" customHeight="1">
      <c r="A18" s="11" t="s">
        <v>32</v>
      </c>
      <c r="B18" s="5">
        <v>1.5</v>
      </c>
    </row>
    <row r="19" spans="1:2" ht="21" customHeight="1">
      <c r="A19" s="11" t="s">
        <v>33</v>
      </c>
      <c r="B19" s="5">
        <v>1.2</v>
      </c>
    </row>
    <row r="20" spans="1:2" ht="21" customHeight="1">
      <c r="A20" s="11" t="s">
        <v>13</v>
      </c>
      <c r="B20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2019-11-12T15:09:50Z</dcterms:modified>
</cp:coreProperties>
</file>