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SC=f(T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5" i="1"/>
  <c r="F23" i="1"/>
  <c r="F24" i="1"/>
  <c r="F27" i="1"/>
  <c r="F32" i="1"/>
  <c r="F37" i="1"/>
  <c r="F30" i="1"/>
  <c r="F28" i="1"/>
  <c r="F34" i="1"/>
  <c r="F40" i="1"/>
  <c r="F31" i="1"/>
  <c r="F42" i="1"/>
  <c r="F43" i="1"/>
  <c r="F26" i="1"/>
  <c r="F39" i="1"/>
  <c r="E39" i="1"/>
  <c r="E41" i="1"/>
  <c r="E26" i="1"/>
  <c r="E43" i="1"/>
  <c r="E42" i="1"/>
  <c r="E33" i="1"/>
  <c r="E31" i="1"/>
  <c r="E36" i="1"/>
  <c r="E40" i="1"/>
  <c r="E29" i="1"/>
  <c r="E35" i="1"/>
  <c r="E34" i="1"/>
  <c r="E38" i="1"/>
  <c r="E28" i="1"/>
  <c r="E30" i="1"/>
  <c r="E37" i="1"/>
  <c r="E32" i="1"/>
  <c r="E27" i="1"/>
  <c r="E24" i="1"/>
  <c r="E23" i="1"/>
  <c r="E25" i="1"/>
  <c r="E22" i="1"/>
  <c r="C32" i="1"/>
  <c r="E3" i="1" l="1"/>
  <c r="E4" i="1"/>
  <c r="E5" i="1"/>
  <c r="E6" i="1"/>
  <c r="E7" i="1"/>
  <c r="E8" i="1"/>
  <c r="E9" i="1"/>
  <c r="E10" i="1"/>
  <c r="E11" i="1"/>
  <c r="E17" i="1"/>
  <c r="E12" i="1" l="1"/>
  <c r="E13" i="1"/>
  <c r="E14" i="1"/>
  <c r="E15" i="1"/>
  <c r="E18" i="1"/>
  <c r="E19" i="1"/>
  <c r="E16" i="1"/>
  <c r="E20" i="1"/>
  <c r="E21" i="1"/>
</calcChain>
</file>

<file path=xl/sharedStrings.xml><?xml version="1.0" encoding="utf-8"?>
<sst xmlns="http://schemas.openxmlformats.org/spreadsheetml/2006/main" count="5" uniqueCount="5">
  <si>
    <t>filter mass, g</t>
  </si>
  <si>
    <t>volume, l</t>
  </si>
  <si>
    <t>dried filter mass, g</t>
  </si>
  <si>
    <t>SSC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</si>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</sst>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164" fontId="1" fillId="0" borderId="0" xfId="0" applyNumberFormat="1" applyFont="1" applyFill="1" applyBorder="1"/>
    <xf numFmtId="0" fontId="1" fillId="0" borderId="0" xfId="0" applyFont="1" applyFill="1" applyBorder="1"/>
    <xf numFmtId="3" fontId="1" fillId="0" borderId="0" xfId="0" applyNumberFormat="1" applyFont="1" applyFill="1"/>
    <xf numFmtId="3" fontId="1" fillId="0" borderId="0" xfId="0" applyNumberFormat="1" applyFont="1" applyFill="1" applyBorder="1"/>
    <xf numFmtId="16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&lt;1000 NTU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66951006124234E-2"/>
                  <c:y val="1.12532808398950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('SSC=f(T)'!$F$6:$F$11,'SSC=f(T)'!$F$14:$F$18,'SSC=f(T)'!$F$28:$F$43)</c:f>
              <c:numCache>
                <c:formatCode>#,##0</c:formatCode>
                <c:ptCount val="27"/>
                <c:pt idx="0">
                  <c:v>615</c:v>
                </c:pt>
                <c:pt idx="1">
                  <c:v>501</c:v>
                </c:pt>
                <c:pt idx="2">
                  <c:v>348</c:v>
                </c:pt>
                <c:pt idx="3">
                  <c:v>165.5</c:v>
                </c:pt>
                <c:pt idx="4">
                  <c:v>160</c:v>
                </c:pt>
                <c:pt idx="5">
                  <c:v>132.5</c:v>
                </c:pt>
                <c:pt idx="6">
                  <c:v>430</c:v>
                </c:pt>
                <c:pt idx="7">
                  <c:v>219</c:v>
                </c:pt>
                <c:pt idx="8">
                  <c:v>149</c:v>
                </c:pt>
                <c:pt idx="9">
                  <c:v>66.7</c:v>
                </c:pt>
                <c:pt idx="10">
                  <c:v>153</c:v>
                </c:pt>
                <c:pt idx="11">
                  <c:v>860.5</c:v>
                </c:pt>
                <c:pt idx="12">
                  <c:v>811</c:v>
                </c:pt>
                <c:pt idx="13">
                  <c:v>698.5</c:v>
                </c:pt>
                <c:pt idx="14">
                  <c:v>668.5</c:v>
                </c:pt>
                <c:pt idx="15">
                  <c:v>666.2</c:v>
                </c:pt>
                <c:pt idx="16">
                  <c:v>616.5</c:v>
                </c:pt>
                <c:pt idx="17">
                  <c:v>568</c:v>
                </c:pt>
                <c:pt idx="18">
                  <c:v>525</c:v>
                </c:pt>
                <c:pt idx="19">
                  <c:v>482</c:v>
                </c:pt>
                <c:pt idx="20">
                  <c:v>452.5</c:v>
                </c:pt>
                <c:pt idx="21">
                  <c:v>292</c:v>
                </c:pt>
                <c:pt idx="22">
                  <c:v>232.5</c:v>
                </c:pt>
                <c:pt idx="23">
                  <c:v>221</c:v>
                </c:pt>
                <c:pt idx="24">
                  <c:v>203</c:v>
                </c:pt>
                <c:pt idx="25">
                  <c:v>102.5</c:v>
                </c:pt>
                <c:pt idx="26">
                  <c:v>65.933333333333337</c:v>
                </c:pt>
              </c:numCache>
            </c:numRef>
          </c:xVal>
          <c:yVal>
            <c:numRef>
              <c:f>('SSC=f(T)'!$E$6:$E$11,'SSC=f(T)'!$E$14:$E$18,'SSC=f(T)'!$E$28:$E$43)</c:f>
              <c:numCache>
                <c:formatCode>#,##0</c:formatCode>
                <c:ptCount val="27"/>
                <c:pt idx="0">
                  <c:v>774.14285714285734</c:v>
                </c:pt>
                <c:pt idx="1">
                  <c:v>362.50000000000006</c:v>
                </c:pt>
                <c:pt idx="2">
                  <c:v>523.80952380952385</c:v>
                </c:pt>
                <c:pt idx="3">
                  <c:v>197.2</c:v>
                </c:pt>
                <c:pt idx="4">
                  <c:v>160.99999999999997</c:v>
                </c:pt>
                <c:pt idx="5">
                  <c:v>218.66666666666666</c:v>
                </c:pt>
                <c:pt idx="6">
                  <c:v>672.42857142857156</c:v>
                </c:pt>
                <c:pt idx="7">
                  <c:v>234.18181818181819</c:v>
                </c:pt>
                <c:pt idx="8">
                  <c:v>607.42857142857156</c:v>
                </c:pt>
                <c:pt idx="9">
                  <c:v>66.40000000000002</c:v>
                </c:pt>
                <c:pt idx="10">
                  <c:v>265.66666666666663</c:v>
                </c:pt>
                <c:pt idx="11">
                  <c:v>1896.8421052631579</c:v>
                </c:pt>
                <c:pt idx="12">
                  <c:v>1586.8888888888887</c:v>
                </c:pt>
                <c:pt idx="13">
                  <c:v>1050</c:v>
                </c:pt>
                <c:pt idx="14">
                  <c:v>964.19999999999993</c:v>
                </c:pt>
                <c:pt idx="15">
                  <c:v>847.30000000000007</c:v>
                </c:pt>
                <c:pt idx="16">
                  <c:v>915.8</c:v>
                </c:pt>
                <c:pt idx="17">
                  <c:v>1088.2105263157891</c:v>
                </c:pt>
                <c:pt idx="18">
                  <c:v>712.12765957446811</c:v>
                </c:pt>
                <c:pt idx="19">
                  <c:v>802.6</c:v>
                </c:pt>
                <c:pt idx="20">
                  <c:v>693.30000000000007</c:v>
                </c:pt>
                <c:pt idx="21">
                  <c:v>252.2</c:v>
                </c:pt>
                <c:pt idx="22">
                  <c:v>322.20000000000005</c:v>
                </c:pt>
                <c:pt idx="23">
                  <c:v>373.8</c:v>
                </c:pt>
                <c:pt idx="24">
                  <c:v>256.09756097560978</c:v>
                </c:pt>
                <c:pt idx="25">
                  <c:v>207.33333333333334</c:v>
                </c:pt>
                <c:pt idx="26">
                  <c:v>92.86666666666666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9-423D-AF1F-168CEF0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86072"/>
        <c:axId val="549879512"/>
      </c:scatterChart>
      <c:valAx>
        <c:axId val="54988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79512"/>
        <c:crosses val="autoZero"/>
        <c:crossBetween val="midCat"/>
      </c:valAx>
      <c:valAx>
        <c:axId val="5498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8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&gt;1000 NTU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('SSC=f(T)'!$F$22:$F$27,'SSC=f(T)'!$F$2:$F$5)</c:f>
              <c:numCache>
                <c:formatCode>#,##0</c:formatCode>
                <c:ptCount val="10"/>
                <c:pt idx="0">
                  <c:v>11800</c:v>
                </c:pt>
                <c:pt idx="1">
                  <c:v>16042</c:v>
                </c:pt>
                <c:pt idx="2">
                  <c:v>9660</c:v>
                </c:pt>
                <c:pt idx="3">
                  <c:v>7840</c:v>
                </c:pt>
                <c:pt idx="4">
                  <c:v>5631.5</c:v>
                </c:pt>
                <c:pt idx="5">
                  <c:v>3684</c:v>
                </c:pt>
                <c:pt idx="6">
                  <c:v>36400</c:v>
                </c:pt>
                <c:pt idx="7">
                  <c:v>7126</c:v>
                </c:pt>
                <c:pt idx="8">
                  <c:v>2490</c:v>
                </c:pt>
                <c:pt idx="9">
                  <c:v>1452</c:v>
                </c:pt>
              </c:numCache>
            </c:numRef>
          </c:xVal>
          <c:yVal>
            <c:numRef>
              <c:f>('SSC=f(T)'!$E$22:$E$27,'SSC=f(T)'!$E$2:$E$5)</c:f>
              <c:numCache>
                <c:formatCode>#,##0</c:formatCode>
                <c:ptCount val="10"/>
                <c:pt idx="0">
                  <c:v>9952.0000000000018</c:v>
                </c:pt>
                <c:pt idx="1">
                  <c:v>20702.666666666668</c:v>
                </c:pt>
                <c:pt idx="2">
                  <c:v>9475.5555555555529</c:v>
                </c:pt>
                <c:pt idx="3">
                  <c:v>5811.2000000000007</c:v>
                </c:pt>
                <c:pt idx="4">
                  <c:v>8080</c:v>
                </c:pt>
                <c:pt idx="5">
                  <c:v>3665.7999999999997</c:v>
                </c:pt>
                <c:pt idx="6">
                  <c:v>44158</c:v>
                </c:pt>
                <c:pt idx="7">
                  <c:v>7848.4375</c:v>
                </c:pt>
                <c:pt idx="8">
                  <c:v>3367.0967741935483</c:v>
                </c:pt>
                <c:pt idx="9">
                  <c:v>3104.1935483870966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D-4BE9-BA31-80249A4C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56224"/>
        <c:axId val="549851632"/>
      </c:scatterChart>
      <c:valAx>
        <c:axId val="5498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1632"/>
        <c:crosses val="autoZero"/>
        <c:crossBetween val="midCat"/>
      </c:valAx>
      <c:valAx>
        <c:axId val="549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104775</xdr:rowOff>
    </xdr:from>
    <xdr:to>
      <xdr:col>14</xdr:col>
      <xdr:colOff>47625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16</xdr:row>
      <xdr:rowOff>171450</xdr:rowOff>
    </xdr:from>
    <xdr:to>
      <xdr:col>14</xdr:col>
      <xdr:colOff>85725</xdr:colOff>
      <xdr:row>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D17" sqref="D17"/>
    </sheetView>
  </sheetViews>
  <sheetFormatPr defaultRowHeight="15" x14ac:dyDescent="0.25"/>
  <cols>
    <col min="1" max="1" width="15.28515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42186.375</v>
      </c>
      <c r="B2">
        <v>8.3099999999999993E-2</v>
      </c>
      <c r="C2">
        <v>0.1</v>
      </c>
      <c r="D2">
        <v>4.4988999999999999</v>
      </c>
      <c r="E2" s="2">
        <f>1000*(D2-B2)/(C2)</f>
        <v>44158</v>
      </c>
      <c r="F2" s="2">
        <v>36400</v>
      </c>
    </row>
    <row r="3" spans="1:6" x14ac:dyDescent="0.25">
      <c r="A3" s="1">
        <v>42187.75</v>
      </c>
      <c r="B3">
        <v>8.3199999999999996E-2</v>
      </c>
      <c r="C3">
        <v>0.32</v>
      </c>
      <c r="D3">
        <v>2.5947</v>
      </c>
      <c r="E3" s="2">
        <f t="shared" ref="E3:E11" si="0">1000*(D3-B3)/(C3)</f>
        <v>7848.4375</v>
      </c>
      <c r="F3" s="2">
        <v>7126</v>
      </c>
    </row>
    <row r="4" spans="1:6" x14ac:dyDescent="0.25">
      <c r="A4" s="1">
        <v>42188.583333333336</v>
      </c>
      <c r="B4">
        <v>8.3199999999999996E-2</v>
      </c>
      <c r="C4">
        <v>0.31</v>
      </c>
      <c r="D4">
        <v>1.127</v>
      </c>
      <c r="E4" s="2">
        <f t="shared" si="0"/>
        <v>3367.0967741935483</v>
      </c>
      <c r="F4" s="2">
        <v>2490</v>
      </c>
    </row>
    <row r="5" spans="1:6" x14ac:dyDescent="0.25">
      <c r="A5" s="1">
        <v>42187.583333333336</v>
      </c>
      <c r="B5">
        <v>8.2600000000000007E-2</v>
      </c>
      <c r="C5">
        <v>0.31</v>
      </c>
      <c r="D5">
        <v>1.0448999999999999</v>
      </c>
      <c r="E5" s="2">
        <f t="shared" si="0"/>
        <v>3104.1935483870966</v>
      </c>
      <c r="F5" s="2">
        <v>1452</v>
      </c>
    </row>
    <row r="6" spans="1:6" x14ac:dyDescent="0.25">
      <c r="A6" s="1">
        <v>42190.583333333336</v>
      </c>
      <c r="B6">
        <v>8.3000000000000004E-2</v>
      </c>
      <c r="C6">
        <v>0.7</v>
      </c>
      <c r="D6">
        <v>0.62490000000000001</v>
      </c>
      <c r="E6" s="2">
        <f t="shared" si="0"/>
        <v>774.14285714285734</v>
      </c>
      <c r="F6" s="2">
        <v>615</v>
      </c>
    </row>
    <row r="7" spans="1:6" x14ac:dyDescent="0.25">
      <c r="A7" s="1">
        <v>42213.756944444445</v>
      </c>
      <c r="B7">
        <v>8.2799999999999999E-2</v>
      </c>
      <c r="C7">
        <v>0.6</v>
      </c>
      <c r="D7">
        <v>0.30030000000000001</v>
      </c>
      <c r="E7" s="2">
        <f t="shared" si="0"/>
        <v>362.50000000000006</v>
      </c>
      <c r="F7" s="2">
        <v>501</v>
      </c>
    </row>
    <row r="8" spans="1:6" x14ac:dyDescent="0.25">
      <c r="A8" s="1">
        <v>42185.875</v>
      </c>
      <c r="B8">
        <v>8.3099999999999993E-2</v>
      </c>
      <c r="C8">
        <v>0.63</v>
      </c>
      <c r="D8">
        <v>0.41310000000000002</v>
      </c>
      <c r="E8" s="2">
        <f t="shared" si="0"/>
        <v>523.80952380952385</v>
      </c>
      <c r="F8" s="2">
        <v>348</v>
      </c>
    </row>
    <row r="9" spans="1:6" x14ac:dyDescent="0.25">
      <c r="A9" s="1">
        <v>42195.375</v>
      </c>
      <c r="B9">
        <v>8.2699999999999996E-2</v>
      </c>
      <c r="C9">
        <v>1</v>
      </c>
      <c r="D9">
        <v>0.27989999999999998</v>
      </c>
      <c r="E9" s="2">
        <f t="shared" si="0"/>
        <v>197.2</v>
      </c>
      <c r="F9" s="2">
        <v>165.5</v>
      </c>
    </row>
    <row r="10" spans="1:6" x14ac:dyDescent="0.25">
      <c r="A10" s="1">
        <v>42190.375</v>
      </c>
      <c r="B10">
        <v>8.2900000000000001E-2</v>
      </c>
      <c r="C10">
        <v>0.4</v>
      </c>
      <c r="D10">
        <v>0.14729999999999999</v>
      </c>
      <c r="E10" s="2">
        <f t="shared" si="0"/>
        <v>160.99999999999997</v>
      </c>
      <c r="F10" s="2">
        <v>160</v>
      </c>
    </row>
    <row r="11" spans="1:6" ht="15.75" thickBot="1" x14ac:dyDescent="0.3">
      <c r="A11" s="10">
        <v>42197.583333333336</v>
      </c>
      <c r="B11" s="11">
        <v>8.2500000000000004E-2</v>
      </c>
      <c r="C11" s="11">
        <v>0.6</v>
      </c>
      <c r="D11" s="11">
        <v>0.2137</v>
      </c>
      <c r="E11" s="12">
        <f t="shared" si="0"/>
        <v>218.66666666666666</v>
      </c>
      <c r="F11" s="12">
        <v>132.5</v>
      </c>
    </row>
    <row r="12" spans="1:6" x14ac:dyDescent="0.25">
      <c r="A12" s="3">
        <v>42544.875</v>
      </c>
      <c r="B12" s="4">
        <v>8.2400000000000001E-2</v>
      </c>
      <c r="C12" s="4">
        <v>0.2</v>
      </c>
      <c r="D12" s="4">
        <v>1.9301999999999999</v>
      </c>
      <c r="E12" s="2">
        <f t="shared" ref="E12:E21" si="1">1000*(D12-B12)/(C12)</f>
        <v>9239</v>
      </c>
      <c r="F12" s="5">
        <v>7310</v>
      </c>
    </row>
    <row r="13" spans="1:6" x14ac:dyDescent="0.25">
      <c r="A13" s="1">
        <v>42551.958333333336</v>
      </c>
      <c r="B13">
        <v>8.2900000000000001E-2</v>
      </c>
      <c r="C13">
        <v>0.42499999999999999</v>
      </c>
      <c r="D13">
        <v>3.4213</v>
      </c>
      <c r="E13" s="2">
        <f t="shared" si="1"/>
        <v>7855.0588235294126</v>
      </c>
      <c r="F13" s="2">
        <v>6588</v>
      </c>
    </row>
    <row r="14" spans="1:6" x14ac:dyDescent="0.25">
      <c r="A14" s="1">
        <v>42545.638888888891</v>
      </c>
      <c r="B14">
        <v>8.2299999999999998E-2</v>
      </c>
      <c r="C14">
        <v>0.7</v>
      </c>
      <c r="D14">
        <v>0.55300000000000005</v>
      </c>
      <c r="E14" s="2">
        <f t="shared" si="1"/>
        <v>672.42857142857156</v>
      </c>
      <c r="F14" s="2">
        <v>430</v>
      </c>
    </row>
    <row r="15" spans="1:6" x14ac:dyDescent="0.25">
      <c r="A15" s="3">
        <v>42546.635416666664</v>
      </c>
      <c r="B15" s="4">
        <v>8.2699999999999996E-2</v>
      </c>
      <c r="C15" s="4">
        <v>1.1000000000000001</v>
      </c>
      <c r="D15" s="4">
        <v>0.34029999999999999</v>
      </c>
      <c r="E15" s="2">
        <f t="shared" si="1"/>
        <v>234.18181818181819</v>
      </c>
      <c r="F15" s="5">
        <v>219</v>
      </c>
    </row>
    <row r="16" spans="1:6" x14ac:dyDescent="0.25">
      <c r="A16" s="1">
        <v>42562.53125</v>
      </c>
      <c r="B16">
        <v>9.0899999999999995E-2</v>
      </c>
      <c r="C16">
        <v>0.35</v>
      </c>
      <c r="D16">
        <v>0.30349999999999999</v>
      </c>
      <c r="E16" s="2">
        <f t="shared" si="1"/>
        <v>607.42857142857156</v>
      </c>
      <c r="F16" s="2">
        <v>149</v>
      </c>
    </row>
    <row r="17" spans="1:6" x14ac:dyDescent="0.25">
      <c r="A17" s="6">
        <v>42544.4375</v>
      </c>
      <c r="B17" s="7">
        <v>8.3199999999999996E-2</v>
      </c>
      <c r="C17" s="7">
        <v>1</v>
      </c>
      <c r="D17" s="7">
        <v>0.14960000000000001</v>
      </c>
      <c r="E17" s="8">
        <f t="shared" si="1"/>
        <v>66.40000000000002</v>
      </c>
      <c r="F17" s="9">
        <v>66.7</v>
      </c>
    </row>
    <row r="18" spans="1:6" x14ac:dyDescent="0.25">
      <c r="A18" s="1">
        <v>42546.604166666664</v>
      </c>
      <c r="B18">
        <v>8.3000000000000004E-2</v>
      </c>
      <c r="C18">
        <v>1.5</v>
      </c>
      <c r="D18">
        <v>0.48149999999999998</v>
      </c>
      <c r="E18" s="2">
        <f t="shared" si="1"/>
        <v>265.66666666666663</v>
      </c>
      <c r="F18" s="2">
        <v>153</v>
      </c>
    </row>
    <row r="19" spans="1:6" x14ac:dyDescent="0.25">
      <c r="A19" s="1">
        <v>42562.416666666664</v>
      </c>
      <c r="B19">
        <v>9.0800000000000006E-2</v>
      </c>
      <c r="C19">
        <v>0.4</v>
      </c>
      <c r="D19">
        <v>0.47889999999999999</v>
      </c>
      <c r="E19" s="2">
        <f t="shared" si="1"/>
        <v>970.25</v>
      </c>
      <c r="F19" s="2"/>
    </row>
    <row r="20" spans="1:6" x14ac:dyDescent="0.25">
      <c r="A20" s="1">
        <v>42616.666666666664</v>
      </c>
      <c r="B20">
        <v>9.1200000000000003E-2</v>
      </c>
      <c r="C20">
        <v>0.3</v>
      </c>
      <c r="D20">
        <v>1.1488</v>
      </c>
      <c r="E20" s="2">
        <f t="shared" si="1"/>
        <v>3525.3333333333339</v>
      </c>
      <c r="F20" s="2"/>
    </row>
    <row r="21" spans="1:6" ht="15.75" thickBot="1" x14ac:dyDescent="0.3">
      <c r="A21" s="10">
        <v>42634.5</v>
      </c>
      <c r="B21" s="11">
        <v>9.0899999999999995E-2</v>
      </c>
      <c r="C21" s="11">
        <v>0.3</v>
      </c>
      <c r="D21" s="11">
        <v>0.5585</v>
      </c>
      <c r="E21" s="12">
        <f t="shared" si="1"/>
        <v>1558.6666666666667</v>
      </c>
      <c r="F21" s="11"/>
    </row>
    <row r="22" spans="1:6" x14ac:dyDescent="0.25">
      <c r="A22" s="13">
        <v>42892.875</v>
      </c>
      <c r="B22">
        <v>7.8600000000000003E-2</v>
      </c>
      <c r="C22">
        <v>250</v>
      </c>
      <c r="D22">
        <v>2.5666000000000002</v>
      </c>
      <c r="E22" s="2">
        <f t="shared" ref="E22:E43" si="2">1000*(D22-B22)/(C22/1000)</f>
        <v>9952.0000000000018</v>
      </c>
      <c r="F22" s="2">
        <v>11800</v>
      </c>
    </row>
    <row r="23" spans="1:6" x14ac:dyDescent="0.25">
      <c r="A23" s="13">
        <v>42976.5</v>
      </c>
      <c r="B23">
        <v>7.8799999999999995E-2</v>
      </c>
      <c r="C23">
        <v>150</v>
      </c>
      <c r="D23">
        <v>3.1842000000000001</v>
      </c>
      <c r="E23" s="2">
        <f t="shared" si="2"/>
        <v>20702.666666666668</v>
      </c>
      <c r="F23" s="2">
        <f>AVERAGE(15964,16120)</f>
        <v>16042</v>
      </c>
    </row>
    <row r="24" spans="1:6" x14ac:dyDescent="0.25">
      <c r="A24" s="13">
        <v>42970.114583333336</v>
      </c>
      <c r="B24">
        <v>7.8600000000000003E-2</v>
      </c>
      <c r="C24">
        <v>225</v>
      </c>
      <c r="D24">
        <v>2.2105999999999999</v>
      </c>
      <c r="E24" s="2">
        <f t="shared" si="2"/>
        <v>9475.5555555555529</v>
      </c>
      <c r="F24" s="2">
        <f>AVERAGE(9680,9640)</f>
        <v>9660</v>
      </c>
    </row>
    <row r="25" spans="1:6" x14ac:dyDescent="0.25">
      <c r="A25" s="13">
        <v>42978.552083333336</v>
      </c>
      <c r="B25">
        <v>7.8799999999999995E-2</v>
      </c>
      <c r="C25">
        <v>250</v>
      </c>
      <c r="D25">
        <v>1.5316000000000001</v>
      </c>
      <c r="E25" s="2">
        <f t="shared" si="2"/>
        <v>5811.2000000000007</v>
      </c>
      <c r="F25" s="2">
        <f>AVERAGE(7780,7900)</f>
        <v>7840</v>
      </c>
    </row>
    <row r="26" spans="1:6" x14ac:dyDescent="0.25">
      <c r="A26" s="13">
        <v>42915.625</v>
      </c>
      <c r="B26">
        <v>7.8700000000000006E-2</v>
      </c>
      <c r="C26">
        <v>300</v>
      </c>
      <c r="D26">
        <v>2.5026999999999999</v>
      </c>
      <c r="E26" s="2">
        <f t="shared" si="2"/>
        <v>8080</v>
      </c>
      <c r="F26" s="2">
        <f>AVERAGE(5551,5712)</f>
        <v>5631.5</v>
      </c>
    </row>
    <row r="27" spans="1:6" x14ac:dyDescent="0.25">
      <c r="A27" s="13">
        <v>42964.84375</v>
      </c>
      <c r="B27">
        <v>7.8299999999999995E-2</v>
      </c>
      <c r="C27">
        <v>500</v>
      </c>
      <c r="D27">
        <v>1.9112</v>
      </c>
      <c r="E27" s="2">
        <f t="shared" si="2"/>
        <v>3665.7999999999997</v>
      </c>
      <c r="F27" s="2">
        <f>AVERAGE(3788,3580)</f>
        <v>3684</v>
      </c>
    </row>
    <row r="28" spans="1:6" x14ac:dyDescent="0.25">
      <c r="A28" s="13">
        <v>42938.6875</v>
      </c>
      <c r="B28">
        <v>7.8700000000000006E-2</v>
      </c>
      <c r="C28">
        <v>475</v>
      </c>
      <c r="D28">
        <v>0.97970000000000002</v>
      </c>
      <c r="E28" s="2">
        <f t="shared" si="2"/>
        <v>1896.8421052631579</v>
      </c>
      <c r="F28" s="2">
        <f>AVERAGE(887,834)</f>
        <v>860.5</v>
      </c>
    </row>
    <row r="29" spans="1:6" x14ac:dyDescent="0.25">
      <c r="A29" s="13">
        <v>42921</v>
      </c>
      <c r="B29">
        <v>7.8200000000000006E-2</v>
      </c>
      <c r="C29">
        <v>450</v>
      </c>
      <c r="D29">
        <v>0.7923</v>
      </c>
      <c r="E29" s="2">
        <f t="shared" si="2"/>
        <v>1586.8888888888887</v>
      </c>
      <c r="F29" s="2">
        <v>811</v>
      </c>
    </row>
    <row r="30" spans="1:6" x14ac:dyDescent="0.25">
      <c r="A30" s="13">
        <v>42939.416666666664</v>
      </c>
      <c r="B30">
        <v>7.8600000000000003E-2</v>
      </c>
      <c r="C30">
        <v>1000</v>
      </c>
      <c r="D30">
        <v>1.1286</v>
      </c>
      <c r="E30" s="2">
        <f t="shared" si="2"/>
        <v>1050</v>
      </c>
      <c r="F30" s="2">
        <f>AVERAGE(703,694)</f>
        <v>698.5</v>
      </c>
    </row>
    <row r="31" spans="1:6" x14ac:dyDescent="0.25">
      <c r="A31" s="13">
        <v>42919.840277777781</v>
      </c>
      <c r="B31">
        <v>7.8700000000000006E-2</v>
      </c>
      <c r="C31">
        <v>500</v>
      </c>
      <c r="D31">
        <v>0.56079999999999997</v>
      </c>
      <c r="E31" s="2">
        <f t="shared" si="2"/>
        <v>964.19999999999993</v>
      </c>
      <c r="F31" s="2">
        <f>AVERAGE(673,664)</f>
        <v>668.5</v>
      </c>
    </row>
    <row r="32" spans="1:6" x14ac:dyDescent="0.25">
      <c r="A32" s="13">
        <v>42939.440972222219</v>
      </c>
      <c r="B32">
        <v>7.8700000000000006E-2</v>
      </c>
      <c r="C32">
        <f>500+500</f>
        <v>1000</v>
      </c>
      <c r="D32">
        <v>0.92600000000000005</v>
      </c>
      <c r="E32" s="2">
        <f t="shared" si="2"/>
        <v>847.30000000000007</v>
      </c>
      <c r="F32" s="2">
        <f>AVERAGE(700,644,623,697,667)</f>
        <v>666.2</v>
      </c>
    </row>
    <row r="33" spans="1:6" x14ac:dyDescent="0.25">
      <c r="A33" s="13">
        <v>42919.833333333336</v>
      </c>
      <c r="B33">
        <v>7.85E-2</v>
      </c>
      <c r="C33">
        <v>500</v>
      </c>
      <c r="D33">
        <v>0.53639999999999999</v>
      </c>
      <c r="E33" s="2">
        <f t="shared" si="2"/>
        <v>915.8</v>
      </c>
      <c r="F33" s="2">
        <v>616.5</v>
      </c>
    </row>
    <row r="34" spans="1:6" x14ac:dyDescent="0.25">
      <c r="A34" s="13">
        <v>42921.333333333336</v>
      </c>
      <c r="B34">
        <v>7.8299999999999995E-2</v>
      </c>
      <c r="C34">
        <v>475</v>
      </c>
      <c r="D34">
        <v>0.59519999999999995</v>
      </c>
      <c r="E34" s="2">
        <f t="shared" si="2"/>
        <v>1088.2105263157891</v>
      </c>
      <c r="F34" s="2">
        <f>AVERAGE(571,565)</f>
        <v>568</v>
      </c>
    </row>
    <row r="35" spans="1:6" x14ac:dyDescent="0.25">
      <c r="A35" s="13">
        <v>42921.329861111109</v>
      </c>
      <c r="B35">
        <v>7.85E-2</v>
      </c>
      <c r="C35">
        <v>470</v>
      </c>
      <c r="D35">
        <v>0.41320000000000001</v>
      </c>
      <c r="E35" s="2">
        <f t="shared" si="2"/>
        <v>712.12765957446811</v>
      </c>
      <c r="F35" s="2">
        <v>525</v>
      </c>
    </row>
    <row r="36" spans="1:6" x14ac:dyDescent="0.25">
      <c r="A36" s="13">
        <v>42919.840277777781</v>
      </c>
      <c r="B36">
        <v>7.8399999999999997E-2</v>
      </c>
      <c r="C36">
        <v>1000</v>
      </c>
      <c r="D36">
        <v>0.88100000000000001</v>
      </c>
      <c r="E36" s="2">
        <f t="shared" si="2"/>
        <v>802.6</v>
      </c>
      <c r="F36" s="2">
        <v>482</v>
      </c>
    </row>
    <row r="37" spans="1:6" x14ac:dyDescent="0.25">
      <c r="A37" s="13">
        <v>42939.434027777781</v>
      </c>
      <c r="B37">
        <v>7.8399999999999997E-2</v>
      </c>
      <c r="C37">
        <v>1000</v>
      </c>
      <c r="D37">
        <v>0.77170000000000005</v>
      </c>
      <c r="E37" s="2">
        <f t="shared" si="2"/>
        <v>693.30000000000007</v>
      </c>
      <c r="F37" s="2">
        <f>(470+435)/2</f>
        <v>452.5</v>
      </c>
    </row>
    <row r="38" spans="1:6" x14ac:dyDescent="0.25">
      <c r="A38" s="13">
        <v>42935.295138888891</v>
      </c>
      <c r="B38">
        <v>0.08</v>
      </c>
      <c r="C38">
        <v>500</v>
      </c>
      <c r="D38">
        <v>0.20610000000000001</v>
      </c>
      <c r="E38" s="2">
        <f t="shared" si="2"/>
        <v>252.2</v>
      </c>
      <c r="F38" s="2">
        <v>292</v>
      </c>
    </row>
    <row r="39" spans="1:6" x14ac:dyDescent="0.25">
      <c r="A39" s="13">
        <v>42915.625</v>
      </c>
      <c r="B39">
        <v>7.8399999999999997E-2</v>
      </c>
      <c r="C39">
        <v>1000</v>
      </c>
      <c r="D39">
        <v>0.40060000000000001</v>
      </c>
      <c r="E39" s="2">
        <f t="shared" si="2"/>
        <v>322.20000000000005</v>
      </c>
      <c r="F39" s="2">
        <f>AVERAGE(234,231)</f>
        <v>232.5</v>
      </c>
    </row>
    <row r="40" spans="1:6" x14ac:dyDescent="0.25">
      <c r="A40" s="13">
        <v>42920.902777777781</v>
      </c>
      <c r="B40">
        <v>7.8799999999999995E-2</v>
      </c>
      <c r="C40">
        <v>1000</v>
      </c>
      <c r="D40">
        <v>0.4526</v>
      </c>
      <c r="E40" s="2">
        <f t="shared" si="2"/>
        <v>373.8</v>
      </c>
      <c r="F40" s="2">
        <f>AVERAGE(223,219)</f>
        <v>221</v>
      </c>
    </row>
    <row r="41" spans="1:6" x14ac:dyDescent="0.25">
      <c r="A41" s="13">
        <v>42915.625</v>
      </c>
      <c r="B41">
        <v>7.8299999999999995E-2</v>
      </c>
      <c r="C41">
        <v>1025</v>
      </c>
      <c r="D41">
        <v>0.34079999999999999</v>
      </c>
      <c r="E41" s="2">
        <f t="shared" si="2"/>
        <v>256.09756097560978</v>
      </c>
      <c r="F41" s="2">
        <v>203</v>
      </c>
    </row>
    <row r="42" spans="1:6" x14ac:dyDescent="0.25">
      <c r="A42" s="13">
        <v>42916.541666666664</v>
      </c>
      <c r="B42">
        <v>7.8100000000000003E-2</v>
      </c>
      <c r="C42">
        <v>1500</v>
      </c>
      <c r="D42">
        <v>0.3891</v>
      </c>
      <c r="E42" s="2">
        <f t="shared" si="2"/>
        <v>207.33333333333334</v>
      </c>
      <c r="F42" s="2">
        <f>AVERAGE(100,105)</f>
        <v>102.5</v>
      </c>
    </row>
    <row r="43" spans="1:6" x14ac:dyDescent="0.25">
      <c r="A43" s="13">
        <v>42916.541666666664</v>
      </c>
      <c r="B43">
        <v>7.85E-2</v>
      </c>
      <c r="C43">
        <v>1500</v>
      </c>
      <c r="D43">
        <v>0.21779999999999999</v>
      </c>
      <c r="E43" s="2">
        <f t="shared" si="2"/>
        <v>92.86666666666666</v>
      </c>
      <c r="F43" s="2">
        <f>AVERAGE(67.9,69.5,60.4)</f>
        <v>65.933333333333337</v>
      </c>
    </row>
  </sheetData>
  <sortState ref="A23:F43">
    <sortCondition descending="1" ref="F22"/>
  </sortState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SSC=f(T)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2019-07-13T22:14:35Z</dcterms:modified>
</cp:coreProperties>
</file>