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nth-west-caucasus-sediments\data\tables\"/>
    </mc:Choice>
  </mc:AlternateContent>
  <xr:revisionPtr revIDLastSave="0" documentId="13_ncr:1_{25EC7CBD-CC57-4626-A0AC-549222E943DE}" xr6:coauthVersionLast="47" xr6:coauthVersionMax="47" xr10:uidLastSave="{00000000-0000-0000-0000-000000000000}"/>
  <bookViews>
    <workbookView xWindow="-108" yWindow="-108" windowWidth="23256" windowHeight="12576" xr2:uid="{5FA1CDFA-382A-43B7-AE5A-5C3D585A5A5B}"/>
  </bookViews>
  <sheets>
    <sheet name="simpl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" i="1" l="1"/>
  <c r="M5" i="1"/>
  <c r="M6" i="1"/>
  <c r="M7" i="1"/>
  <c r="M3" i="1"/>
  <c r="L9" i="1"/>
  <c r="J9" i="1"/>
  <c r="M11" i="1"/>
  <c r="L11" i="1"/>
  <c r="M10" i="1"/>
  <c r="L10" i="1"/>
  <c r="K11" i="1"/>
  <c r="K10" i="1"/>
  <c r="N4" i="1"/>
  <c r="N5" i="1"/>
  <c r="N6" i="1"/>
  <c r="N7" i="1"/>
  <c r="N3" i="1"/>
  <c r="K6" i="1"/>
  <c r="L6" i="1" s="1"/>
  <c r="K5" i="1"/>
  <c r="L5" i="1" s="1"/>
  <c r="K4" i="1"/>
  <c r="K3" i="1"/>
  <c r="L3" i="1" s="1"/>
  <c r="K7" i="1"/>
  <c r="L7" i="1" s="1"/>
  <c r="L4" i="1"/>
  <c r="C11" i="1"/>
  <c r="I11" i="1"/>
  <c r="J11" i="1"/>
  <c r="J10" i="1"/>
  <c r="I10" i="1"/>
  <c r="J4" i="1"/>
  <c r="J5" i="1"/>
  <c r="J6" i="1"/>
  <c r="J7" i="1"/>
  <c r="J3" i="1"/>
  <c r="I4" i="1"/>
  <c r="I5" i="1"/>
  <c r="I6" i="1"/>
  <c r="I3" i="1"/>
</calcChain>
</file>

<file path=xl/sharedStrings.xml><?xml version="1.0" encoding="utf-8"?>
<sst xmlns="http://schemas.openxmlformats.org/spreadsheetml/2006/main" count="22" uniqueCount="17">
  <si>
    <t>time1</t>
  </si>
  <si>
    <t>time2</t>
  </si>
  <si>
    <t>diff_time, years</t>
  </si>
  <si>
    <t>deposition layer, m</t>
  </si>
  <si>
    <t>volume1, km3</t>
  </si>
  <si>
    <t>volume2, km3</t>
  </si>
  <si>
    <t>level1, m.a.bs</t>
  </si>
  <si>
    <t>level2, m.a.b.s</t>
  </si>
  <si>
    <t>area1, km2</t>
  </si>
  <si>
    <t>area2, km2</t>
  </si>
  <si>
    <t>vol_change, km3</t>
  </si>
  <si>
    <t>Краснодарское вдхр.</t>
  </si>
  <si>
    <t>Тщикское вдхр.</t>
  </si>
  <si>
    <t>—</t>
  </si>
  <si>
    <t>denudation rate, mm/yr</t>
  </si>
  <si>
    <t>diff_vol_new</t>
  </si>
  <si>
    <t>sedimentation rate,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</si>
</sst>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0868E-2387-4630-8D8D-18AD13B163F6}">
  <dimension ref="A1:N16"/>
  <sheetViews>
    <sheetView tabSelected="1" zoomScale="121" workbookViewId="0">
      <selection activeCell="P16" sqref="L16:P20"/>
    </sheetView>
  </sheetViews>
  <sheetFormatPr defaultRowHeight="14.4" x14ac:dyDescent="0.3"/>
  <sheetData>
    <row r="1" spans="1:14" x14ac:dyDescent="0.3">
      <c r="A1" s="1" t="s">
        <v>0</v>
      </c>
      <c r="B1" s="1" t="s">
        <v>1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2</v>
      </c>
      <c r="K1" s="1" t="s">
        <v>3</v>
      </c>
      <c r="L1" s="1" t="s">
        <v>15</v>
      </c>
      <c r="M1" s="1" t="s">
        <v>16</v>
      </c>
      <c r="N1" s="1" t="s">
        <v>14</v>
      </c>
    </row>
    <row r="2" spans="1:14" x14ac:dyDescent="0.3">
      <c r="A2" s="1" t="s">
        <v>11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4" x14ac:dyDescent="0.3">
      <c r="A3">
        <v>1974</v>
      </c>
      <c r="B3">
        <v>1985</v>
      </c>
      <c r="C3">
        <v>2396</v>
      </c>
      <c r="D3">
        <v>2347</v>
      </c>
      <c r="E3">
        <v>33.65</v>
      </c>
      <c r="F3">
        <v>33.65</v>
      </c>
      <c r="G3">
        <v>394</v>
      </c>
      <c r="H3">
        <v>394</v>
      </c>
      <c r="I3">
        <f>C3-D3</f>
        <v>49</v>
      </c>
      <c r="J3">
        <f>B3-A3+1</f>
        <v>12</v>
      </c>
      <c r="K3" s="2">
        <f>I3/H3</f>
        <v>0.12436548223350254</v>
      </c>
      <c r="L3" s="2">
        <f>K3*H3</f>
        <v>49</v>
      </c>
      <c r="M3" s="2">
        <f>100*L3/(C3*J3)</f>
        <v>0.17042292710072343</v>
      </c>
      <c r="N3" s="2">
        <f>1000*(L3/J3)/45900</f>
        <v>8.8961510530137969E-2</v>
      </c>
    </row>
    <row r="4" spans="1:14" x14ac:dyDescent="0.3">
      <c r="A4">
        <v>1985</v>
      </c>
      <c r="B4">
        <v>1993</v>
      </c>
      <c r="C4">
        <v>2347</v>
      </c>
      <c r="D4">
        <v>1928</v>
      </c>
      <c r="E4">
        <v>33.65</v>
      </c>
      <c r="F4">
        <v>32.75</v>
      </c>
      <c r="G4">
        <v>394</v>
      </c>
      <c r="H4">
        <v>382</v>
      </c>
      <c r="I4">
        <f t="shared" ref="I4:I6" si="0">C4-D4</f>
        <v>419</v>
      </c>
      <c r="J4">
        <f t="shared" ref="J4:J9" si="1">B4-A4+1</f>
        <v>9</v>
      </c>
      <c r="K4" s="2">
        <f>I4/H4-0.9</f>
        <v>0.19685863874345555</v>
      </c>
      <c r="L4" s="2">
        <f t="shared" ref="L4:L9" si="2">K4*H4</f>
        <v>75.200000000000017</v>
      </c>
      <c r="M4" s="2">
        <f t="shared" ref="M4:M7" si="3">100*L4/(C4*J4)</f>
        <v>0.35601003645315543</v>
      </c>
      <c r="N4" s="2">
        <f t="shared" ref="N4:N7" si="4">1000*(L4/J4)/45900</f>
        <v>0.18203824739772459</v>
      </c>
    </row>
    <row r="5" spans="1:14" x14ac:dyDescent="0.3">
      <c r="A5">
        <v>1993</v>
      </c>
      <c r="B5">
        <v>2005</v>
      </c>
      <c r="C5">
        <v>1928</v>
      </c>
      <c r="D5">
        <v>1798</v>
      </c>
      <c r="E5">
        <v>32.75</v>
      </c>
      <c r="F5">
        <v>32.75</v>
      </c>
      <c r="G5">
        <v>382</v>
      </c>
      <c r="H5">
        <v>382</v>
      </c>
      <c r="I5">
        <f t="shared" si="0"/>
        <v>130</v>
      </c>
      <c r="J5">
        <f t="shared" si="1"/>
        <v>13</v>
      </c>
      <c r="K5" s="2">
        <f>I5/H5</f>
        <v>0.34031413612565448</v>
      </c>
      <c r="L5" s="2">
        <f t="shared" si="2"/>
        <v>130</v>
      </c>
      <c r="M5" s="2">
        <f t="shared" si="3"/>
        <v>0.51867219917012453</v>
      </c>
      <c r="N5" s="2">
        <f t="shared" si="4"/>
        <v>0.2178649237472767</v>
      </c>
    </row>
    <row r="6" spans="1:14" x14ac:dyDescent="0.3">
      <c r="A6">
        <v>2005</v>
      </c>
      <c r="B6">
        <v>2016</v>
      </c>
      <c r="C6">
        <v>1532</v>
      </c>
      <c r="D6">
        <v>1449</v>
      </c>
      <c r="E6">
        <v>32.75</v>
      </c>
      <c r="F6">
        <v>32.75</v>
      </c>
      <c r="G6">
        <v>229</v>
      </c>
      <c r="H6">
        <v>229</v>
      </c>
      <c r="I6">
        <f t="shared" si="0"/>
        <v>83</v>
      </c>
      <c r="J6">
        <f t="shared" si="1"/>
        <v>12</v>
      </c>
      <c r="K6" s="2">
        <f>I6/H6</f>
        <v>0.36244541484716158</v>
      </c>
      <c r="L6" s="2">
        <f t="shared" si="2"/>
        <v>83</v>
      </c>
      <c r="M6" s="2">
        <f t="shared" si="3"/>
        <v>0.45147954743255003</v>
      </c>
      <c r="N6" s="2">
        <f t="shared" si="4"/>
        <v>0.15068990559186637</v>
      </c>
    </row>
    <row r="7" spans="1:14" x14ac:dyDescent="0.3">
      <c r="A7">
        <v>2016</v>
      </c>
      <c r="B7">
        <v>2021</v>
      </c>
      <c r="C7">
        <v>1449</v>
      </c>
      <c r="D7">
        <v>1405</v>
      </c>
      <c r="E7">
        <v>32.75</v>
      </c>
      <c r="F7">
        <v>32.75</v>
      </c>
      <c r="G7">
        <v>229</v>
      </c>
      <c r="H7">
        <v>224</v>
      </c>
      <c r="I7">
        <v>24.66</v>
      </c>
      <c r="J7">
        <f t="shared" si="1"/>
        <v>6</v>
      </c>
      <c r="K7" s="2">
        <f>I7/H7</f>
        <v>0.11008928571428571</v>
      </c>
      <c r="L7" s="2">
        <f t="shared" si="2"/>
        <v>24.66</v>
      </c>
      <c r="M7" s="2">
        <f t="shared" si="3"/>
        <v>0.28364389233954451</v>
      </c>
      <c r="N7" s="2">
        <f t="shared" si="4"/>
        <v>8.954248366013072E-2</v>
      </c>
    </row>
    <row r="8" spans="1:14" x14ac:dyDescent="0.3">
      <c r="A8" s="1" t="s">
        <v>12</v>
      </c>
      <c r="M8" s="3"/>
    </row>
    <row r="9" spans="1:14" x14ac:dyDescent="0.3">
      <c r="A9">
        <v>1985</v>
      </c>
      <c r="B9">
        <v>2005</v>
      </c>
      <c r="C9" t="s">
        <v>13</v>
      </c>
      <c r="D9" t="s">
        <v>13</v>
      </c>
      <c r="E9" t="s">
        <v>13</v>
      </c>
      <c r="F9" t="s">
        <v>13</v>
      </c>
      <c r="G9" t="s">
        <v>13</v>
      </c>
      <c r="H9">
        <v>46.75</v>
      </c>
      <c r="I9" t="s">
        <v>13</v>
      </c>
      <c r="J9">
        <f t="shared" si="1"/>
        <v>21</v>
      </c>
      <c r="K9">
        <v>0.5</v>
      </c>
      <c r="L9" s="2">
        <f t="shared" si="2"/>
        <v>23.375</v>
      </c>
      <c r="M9" s="3">
        <v>23.8</v>
      </c>
    </row>
    <row r="10" spans="1:14" x14ac:dyDescent="0.3">
      <c r="A10">
        <v>2005</v>
      </c>
      <c r="B10">
        <v>2016</v>
      </c>
      <c r="C10">
        <v>266</v>
      </c>
      <c r="D10">
        <v>87.57</v>
      </c>
      <c r="E10">
        <v>32.75</v>
      </c>
      <c r="F10">
        <v>32.75</v>
      </c>
      <c r="G10">
        <v>46.75</v>
      </c>
      <c r="H10">
        <v>46.75</v>
      </c>
      <c r="I10">
        <f t="shared" ref="I10" si="5">C10-D10</f>
        <v>178.43</v>
      </c>
      <c r="J10">
        <f t="shared" ref="J10" si="6">B10-A10+1</f>
        <v>12</v>
      </c>
      <c r="K10" s="2">
        <f>I10/H10</f>
        <v>3.8166844919786098</v>
      </c>
      <c r="L10" s="2">
        <f t="shared" ref="L10:L11" si="7">K10*H10</f>
        <v>178.43</v>
      </c>
      <c r="M10" s="2">
        <f t="shared" ref="M10:M11" si="8">100*L10/C10/J10</f>
        <v>5.5899122807017543</v>
      </c>
    </row>
    <row r="11" spans="1:14" x14ac:dyDescent="0.3">
      <c r="A11">
        <v>2005</v>
      </c>
      <c r="B11">
        <v>2016</v>
      </c>
      <c r="C11">
        <f>266-135</f>
        <v>131</v>
      </c>
      <c r="D11">
        <v>87.57</v>
      </c>
      <c r="E11">
        <v>32.75</v>
      </c>
      <c r="F11">
        <v>32.75</v>
      </c>
      <c r="G11">
        <v>46.75</v>
      </c>
      <c r="H11">
        <v>46.75</v>
      </c>
      <c r="I11">
        <f t="shared" ref="I11" si="9">C11-D11</f>
        <v>43.430000000000007</v>
      </c>
      <c r="J11">
        <f t="shared" ref="J11" si="10">B11-A11+1</f>
        <v>12</v>
      </c>
      <c r="K11" s="2">
        <f>I11/H11</f>
        <v>0.92898395721925153</v>
      </c>
      <c r="L11" s="2">
        <f t="shared" si="7"/>
        <v>43.430000000000007</v>
      </c>
      <c r="M11" s="2">
        <f t="shared" si="8"/>
        <v>2.7627226463104333</v>
      </c>
    </row>
    <row r="16" spans="1:14" x14ac:dyDescent="0.3">
      <c r="N16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simple</vt:lpstr>
    </vt:vector>
  </TitlesOfParts>
  <Company>Landcare Research NZ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Anatolii Tsyplenkov</dc:creator>
  <cp:lastModifiedBy>Anatolii Tsyplenkov</cp:lastModifiedBy>
  <dcterms:created xsi:type="dcterms:W3CDTF">2023-11-07T10:25:33Z</dcterms:created>
  <dcterms:modified xsi:type="dcterms:W3CDTF">2024-04-21T03:03:46Z</dcterms:modified>
</cp:coreProperties>
</file>