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yp\YandexDisk\GIT\ssy-rtop\data\raw\"/>
    </mc:Choice>
  </mc:AlternateContent>
  <xr:revisionPtr revIDLastSave="0" documentId="13_ncr:1_{C7832973-3B95-4363-ABBB-CC5DBC2220BA}" xr6:coauthVersionLast="46" xr6:coauthVersionMax="46" xr10:uidLastSave="{00000000-0000-0000-0000-000000000000}"/>
  <bookViews>
    <workbookView xWindow="-110" yWindow="-110" windowWidth="19420" windowHeight="10560" tabRatio="495" xr2:uid="{ABED18D2-4309-467C-8DB5-37459B197176}"/>
  </bookViews>
  <sheets>
    <sheet name="summary" sheetId="11" r:id="rId1"/>
    <sheet name="data_kgs" sheetId="1" r:id="rId2"/>
    <sheet name="month_kgs" sheetId="7" r:id="rId3"/>
    <sheet name="max_daily" sheetId="8" r:id="rId4"/>
    <sheet name="tot flux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1" l="1"/>
  <c r="O12" i="11"/>
  <c r="O26" i="11"/>
  <c r="O34" i="11"/>
  <c r="O22" i="11"/>
  <c r="R86" i="1"/>
  <c r="R88" i="1"/>
  <c r="R89" i="1"/>
  <c r="R90" i="1"/>
  <c r="R92" i="1"/>
  <c r="R93" i="1"/>
  <c r="R94" i="1"/>
  <c r="R95" i="1"/>
  <c r="R96" i="1"/>
  <c r="R85" i="1"/>
  <c r="I28" i="11"/>
  <c r="J28" i="11"/>
  <c r="H28" i="11"/>
  <c r="I20" i="11"/>
  <c r="J20" i="11"/>
  <c r="H20" i="11"/>
  <c r="I31" i="11"/>
  <c r="J31" i="11"/>
  <c r="H31" i="11"/>
  <c r="H39" i="11"/>
  <c r="I39" i="11"/>
  <c r="J39" i="11"/>
  <c r="J14" i="11"/>
  <c r="I14" i="11"/>
  <c r="H14" i="11"/>
  <c r="J12" i="11"/>
  <c r="I12" i="11"/>
  <c r="H12" i="11"/>
  <c r="J13" i="11"/>
  <c r="I13" i="11"/>
  <c r="H13" i="11"/>
  <c r="Z79" i="1"/>
  <c r="X79" i="1"/>
  <c r="X80" i="1"/>
  <c r="P80" i="1"/>
  <c r="U81" i="1"/>
  <c r="X82" i="1"/>
  <c r="Y84" i="1"/>
  <c r="X84" i="1"/>
  <c r="S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V97" i="1"/>
  <c r="W97" i="1"/>
  <c r="O97" i="1"/>
  <c r="P97" i="1"/>
  <c r="Q97" i="1"/>
  <c r="R97" i="1"/>
  <c r="T97" i="1"/>
  <c r="U97" i="1"/>
  <c r="Z46" i="1"/>
  <c r="Z45" i="1"/>
  <c r="Y20" i="1"/>
  <c r="Y97" i="1" s="1"/>
  <c r="J7" i="11" l="1"/>
  <c r="H7" i="11"/>
  <c r="I7" i="11"/>
  <c r="X97" i="1"/>
  <c r="Z97" i="1"/>
  <c r="H34" i="11"/>
  <c r="J34" i="11"/>
  <c r="H26" i="11"/>
  <c r="I34" i="11"/>
  <c r="I26" i="11"/>
  <c r="J26" i="11"/>
  <c r="N97" i="1"/>
  <c r="M97" i="1"/>
  <c r="G97" i="1"/>
  <c r="C97" i="1"/>
  <c r="H30" i="11" l="1"/>
  <c r="H35" i="11" s="1"/>
  <c r="H37" i="11" s="1"/>
  <c r="H32" i="11" s="1"/>
  <c r="J30" i="11"/>
  <c r="J35" i="11" s="1"/>
  <c r="J37" i="11" s="1"/>
  <c r="J32" i="11" s="1"/>
  <c r="I30" i="11"/>
  <c r="I35" i="11" s="1"/>
  <c r="I37" i="11" s="1"/>
  <c r="I32" i="11" s="1"/>
  <c r="N100" i="1"/>
  <c r="N101" i="1" s="1"/>
  <c r="M100" i="1"/>
  <c r="M101" i="1" s="1"/>
  <c r="AK100" i="1"/>
  <c r="AK101" i="1" s="1"/>
  <c r="AI100" i="1"/>
  <c r="AI101" i="1" s="1"/>
  <c r="AD100" i="1"/>
  <c r="AD101" i="1" s="1"/>
  <c r="AC100" i="1"/>
  <c r="AC101" i="1" s="1"/>
  <c r="Z100" i="1"/>
  <c r="Z101" i="1" s="1"/>
  <c r="Y100" i="1"/>
  <c r="Y101" i="1" s="1"/>
  <c r="X100" i="1"/>
  <c r="X101" i="1" s="1"/>
  <c r="G100" i="1"/>
  <c r="G101" i="1" s="1"/>
  <c r="C100" i="1"/>
  <c r="C101" i="1" s="1"/>
  <c r="BD100" i="1"/>
  <c r="BD101" i="1" s="1"/>
  <c r="BC100" i="1"/>
  <c r="BC101" i="1" s="1"/>
  <c r="BB100" i="1"/>
  <c r="BB101" i="1" s="1"/>
  <c r="BA100" i="1"/>
  <c r="BA101" i="1" s="1"/>
  <c r="AZ100" i="1"/>
  <c r="AZ101" i="1" s="1"/>
  <c r="AY100" i="1"/>
  <c r="AY101" i="1" s="1"/>
  <c r="AX100" i="1"/>
  <c r="AX101" i="1" s="1"/>
  <c r="AW100" i="1"/>
  <c r="AW101" i="1" s="1"/>
  <c r="AR100" i="1"/>
  <c r="AR101" i="1" s="1"/>
  <c r="AQ100" i="1"/>
  <c r="AQ101" i="1" s="1"/>
  <c r="AP100" i="1"/>
  <c r="AP101" i="1" s="1"/>
  <c r="AO100" i="1"/>
  <c r="AO101" i="1" s="1"/>
  <c r="AN100" i="1"/>
  <c r="AN101" i="1" s="1"/>
  <c r="AM100" i="1"/>
  <c r="AM101" i="1" s="1"/>
  <c r="AL100" i="1"/>
  <c r="AL101" i="1" s="1"/>
  <c r="AJ100" i="1"/>
  <c r="AJ101" i="1" s="1"/>
  <c r="AH100" i="1"/>
  <c r="AH101" i="1" s="1"/>
  <c r="AG100" i="1"/>
  <c r="AG101" i="1" s="1"/>
  <c r="AF100" i="1"/>
  <c r="AF101" i="1" s="1"/>
  <c r="AE100" i="1"/>
  <c r="AE101" i="1" s="1"/>
  <c r="AB100" i="1"/>
  <c r="AB101" i="1" s="1"/>
  <c r="AA100" i="1"/>
  <c r="AA101" i="1" s="1"/>
  <c r="W100" i="1"/>
  <c r="W101" i="1" s="1"/>
  <c r="V100" i="1"/>
  <c r="V101" i="1" s="1"/>
  <c r="T100" i="1"/>
  <c r="T101" i="1" s="1"/>
  <c r="R100" i="1"/>
  <c r="R101" i="1" s="1"/>
  <c r="Q100" i="1"/>
  <c r="Q101" i="1" s="1"/>
  <c r="P100" i="1"/>
  <c r="P101" i="1" s="1"/>
  <c r="O100" i="1"/>
  <c r="O101" i="1" s="1"/>
  <c r="L97" i="1"/>
  <c r="L100" i="1" s="1"/>
  <c r="L101" i="1" s="1"/>
  <c r="K97" i="1"/>
  <c r="K100" i="1" s="1"/>
  <c r="K101" i="1" s="1"/>
  <c r="J97" i="1"/>
  <c r="J100" i="1" s="1"/>
  <c r="J101" i="1" s="1"/>
  <c r="I97" i="1"/>
  <c r="I100" i="1" s="1"/>
  <c r="I101" i="1" s="1"/>
  <c r="H97" i="1"/>
  <c r="H100" i="1" s="1"/>
  <c r="H101" i="1" s="1"/>
  <c r="F97" i="1"/>
  <c r="F100" i="1" s="1"/>
  <c r="F101" i="1" s="1"/>
  <c r="E97" i="1"/>
  <c r="E100" i="1" s="1"/>
  <c r="E101" i="1" s="1"/>
  <c r="D97" i="1"/>
  <c r="D100" i="1" s="1"/>
  <c r="D101" i="1" s="1"/>
  <c r="B97" i="1"/>
  <c r="B100" i="1" s="1"/>
  <c r="B101" i="1" s="1"/>
</calcChain>
</file>

<file path=xl/sharedStrings.xml><?xml version="1.0" encoding="utf-8"?>
<sst xmlns="http://schemas.openxmlformats.org/spreadsheetml/2006/main" count="373" uniqueCount="172">
  <si>
    <t>Терек - Казбеги</t>
  </si>
  <si>
    <t>р.Терек -г.Орджоникидзе</t>
  </si>
  <si>
    <t>Терек - Н.Ларс</t>
  </si>
  <si>
    <t>Терек - Алханч. Кан</t>
  </si>
  <si>
    <t>Терек - Эльхотово</t>
  </si>
  <si>
    <t>р.Терек - ст.Котляревская</t>
  </si>
  <si>
    <t>Терек - Станица Черноярская</t>
  </si>
  <si>
    <t>Терек - с.Ново-Никол</t>
  </si>
  <si>
    <t>Терек - Моздок</t>
  </si>
  <si>
    <t>р.Терек - с.Степное</t>
  </si>
  <si>
    <t>Терек - Каргалинская</t>
  </si>
  <si>
    <t>р.Терек, рук.Новый Терек - Каргалинский г/у</t>
  </si>
  <si>
    <t>рук.Новый Терек - с.Аликазган</t>
  </si>
  <si>
    <t>Ардон - Н.Заромас</t>
  </si>
  <si>
    <t>р.Ардон - с.Тамиск</t>
  </si>
  <si>
    <t>Фиагдон - Гусра</t>
  </si>
  <si>
    <t>р.Фиагдон - с.Тагардон</t>
  </si>
  <si>
    <t>р.Гизельдон - с.Даргавс</t>
  </si>
  <si>
    <t>р.Гизельдон - В.Кобань</t>
  </si>
  <si>
    <t>Геналдон - Тменикау</t>
  </si>
  <si>
    <t>р.Камбилеевка - с.Ольгинское</t>
  </si>
  <si>
    <t>р.Белая - с.Кора - Урсдон</t>
  </si>
  <si>
    <t>р.Урух - с.Хазнидон</t>
  </si>
  <si>
    <t>Малка - Хабаз</t>
  </si>
  <si>
    <t>Малка - Павлоградс</t>
  </si>
  <si>
    <t>р.Малка - с.Каменномостское</t>
  </si>
  <si>
    <t>р.Малка - ст.Прохладная</t>
  </si>
  <si>
    <t>Баксан - Чаалмала</t>
  </si>
  <si>
    <t>р.Баксан - с.Заюково</t>
  </si>
  <si>
    <t>Баксан - Прохладная</t>
  </si>
  <si>
    <t>Чегем 1-й - В.Чегем</t>
  </si>
  <si>
    <t>Черек - пгт Советский</t>
  </si>
  <si>
    <t>р.Черек Балкарский - пос.Бабугент</t>
  </si>
  <si>
    <t>р.Сунжа- пгт Карабулак</t>
  </si>
  <si>
    <t>р.Сунжа - г.Грозный</t>
  </si>
  <si>
    <t>р.Сунжа - с.Брагуны</t>
  </si>
  <si>
    <t>р.Асса - с.Мужичи</t>
  </si>
  <si>
    <t>р.Асса - ст-ца Нестеровская</t>
  </si>
  <si>
    <t>р.Фортанга - с.Бамут</t>
  </si>
  <si>
    <t>р.Аргун - с.Дуба-Юрт</t>
  </si>
  <si>
    <t>р.Белка - г.Гудермес</t>
  </si>
  <si>
    <t>р.Ярык-су - с.Ново-кули</t>
  </si>
  <si>
    <t>р.Акташ - с.Андрей Аул</t>
  </si>
  <si>
    <t>р.Сулак - с.Миатлы</t>
  </si>
  <si>
    <t>р.Сулак - пгт Сулак</t>
  </si>
  <si>
    <t>р.Андийское Койсу - с.Агвали</t>
  </si>
  <si>
    <t>р.Андийское Койсу - с.Чиркота</t>
  </si>
  <si>
    <t>р.Аварское Койсу - с.Голотль</t>
  </si>
  <si>
    <t>р.Аварское Койсу - Балаханский мост</t>
  </si>
  <si>
    <t>р.Кара Койсу - с.Хиндах</t>
  </si>
  <si>
    <t>р.Казикумухское Койсу - с.Гергебиль</t>
  </si>
  <si>
    <t>р.Самур - с.Лучек</t>
  </si>
  <si>
    <t>р.Самур - с.Ахты</t>
  </si>
  <si>
    <t>р.Самур - с.Усухчай</t>
  </si>
  <si>
    <t>р.Кара-Самур - с.Лучек</t>
  </si>
  <si>
    <t>р.Ахтычай - с.Ахты</t>
  </si>
  <si>
    <t>р.Чирахчай - с.Куркент</t>
  </si>
  <si>
    <t>р.Курах - с.Касумкент</t>
  </si>
  <si>
    <t xml:space="preserve">                                                                      </t>
  </si>
  <si>
    <t>среднее,кг/с</t>
  </si>
  <si>
    <r>
      <t>F, км</t>
    </r>
    <r>
      <rPr>
        <b/>
        <vertAlign val="superscript"/>
        <sz val="10"/>
        <rFont val="Arial CYR"/>
        <family val="2"/>
        <charset val="204"/>
      </rPr>
      <t>2</t>
    </r>
  </si>
  <si>
    <r>
      <t>M</t>
    </r>
    <r>
      <rPr>
        <b/>
        <vertAlign val="subscript"/>
        <sz val="10"/>
        <rFont val="Arial Cyr"/>
        <charset val="204"/>
      </rPr>
      <t xml:space="preserve">R, </t>
    </r>
    <r>
      <rPr>
        <b/>
        <sz val="10"/>
        <rFont val="Arial Cyr"/>
        <charset val="204"/>
      </rPr>
      <t>кг/км</t>
    </r>
    <r>
      <rPr>
        <b/>
        <vertAlign val="superscript"/>
        <sz val="10"/>
        <rFont val="Arial Cyr"/>
        <charset val="204"/>
      </rPr>
      <t>2</t>
    </r>
  </si>
  <si>
    <r>
      <t>M</t>
    </r>
    <r>
      <rPr>
        <b/>
        <vertAlign val="subscript"/>
        <sz val="10"/>
        <rFont val="Arial Cyr"/>
        <charset val="204"/>
      </rPr>
      <t xml:space="preserve">R, </t>
    </r>
    <r>
      <rPr>
        <b/>
        <sz val="10"/>
        <rFont val="Arial Cyr"/>
        <charset val="204"/>
      </rPr>
      <t>т/км</t>
    </r>
    <r>
      <rPr>
        <b/>
        <vertAlign val="superscript"/>
        <sz val="10"/>
        <rFont val="Arial Cyr"/>
        <charset val="204"/>
      </rPr>
      <t>2</t>
    </r>
  </si>
  <si>
    <t>Hср водосбора</t>
  </si>
  <si>
    <t>year</t>
  </si>
  <si>
    <t>р.Чегем 1-ый - с.Нижний Чегем</t>
  </si>
  <si>
    <t>month</t>
  </si>
  <si>
    <t>р.Терек - г. Владикавказ</t>
  </si>
  <si>
    <t>р.Терек - г. Моздок</t>
  </si>
  <si>
    <t>р.Терек - ст-ца. Каргалинская</t>
  </si>
  <si>
    <t>р.Баксан - г.Тырнауз</t>
  </si>
  <si>
    <t>р.Малка - с.Хабаз</t>
  </si>
  <si>
    <t>р.Фиагдон - с.Верхний Фиагдон</t>
  </si>
  <si>
    <t>р.Черек - с.Советское</t>
  </si>
  <si>
    <t>р.Баксан - ст.Прохладная</t>
  </si>
  <si>
    <t>р.Баксан - с.Кызбурун</t>
  </si>
  <si>
    <t>р.Малка - х.Павлоградский</t>
  </si>
  <si>
    <t>р.Терек - с.Казбеги</t>
  </si>
  <si>
    <t>р.Терек - с.Нижний Ларс</t>
  </si>
  <si>
    <t>р.Терек - с.Эльхотово</t>
  </si>
  <si>
    <t>р.Ардон - с.Нижний Заромаг</t>
  </si>
  <si>
    <t>р.Фиагдон - с.Гусра</t>
  </si>
  <si>
    <t>р.Гизельдон - с.Гизель</t>
  </si>
  <si>
    <t>р.Гизельдон - с.Верхняя Кобань</t>
  </si>
  <si>
    <t>р.Геналдон - с.Тменикау</t>
  </si>
  <si>
    <t>р.Чегем - с.Верхний Чегем</t>
  </si>
  <si>
    <t>р.Терек - ст.Черноярская</t>
  </si>
  <si>
    <t>р.Чегем - с.Нижний Чегем</t>
  </si>
  <si>
    <t>р.Нальчик - с.Белая Речка</t>
  </si>
  <si>
    <t>р.Аргун - с.Советское</t>
  </si>
  <si>
    <t>р.Аргун - с.Дубаюрт</t>
  </si>
  <si>
    <t>Kam-Ol</t>
  </si>
  <si>
    <t>Mal-Ka</t>
  </si>
  <si>
    <t>Mal-Pr</t>
  </si>
  <si>
    <t>Bel-Ko</t>
  </si>
  <si>
    <t>Area (reported)</t>
  </si>
  <si>
    <t>Che-Ba</t>
  </si>
  <si>
    <t>Ter-Ko</t>
  </si>
  <si>
    <t>Ter-Ka</t>
  </si>
  <si>
    <t>Ter-Nl</t>
  </si>
  <si>
    <t>Ter-El</t>
  </si>
  <si>
    <t>Ter-St</t>
  </si>
  <si>
    <t>Ard-Nz</t>
  </si>
  <si>
    <t>Ard-Ta</t>
  </si>
  <si>
    <t>Giz-Da</t>
  </si>
  <si>
    <t>Giz-Vk</t>
  </si>
  <si>
    <t>Gen-Tm</t>
  </si>
  <si>
    <t>Mal-Kh</t>
  </si>
  <si>
    <t>Mal-Pa</t>
  </si>
  <si>
    <t>Bak-Ty</t>
  </si>
  <si>
    <t>Ter-Vl</t>
  </si>
  <si>
    <t>Ter-Ch</t>
  </si>
  <si>
    <t>Ter-Mo</t>
  </si>
  <si>
    <t>Fia-Gu</t>
  </si>
  <si>
    <t>Giz-Gi</t>
  </si>
  <si>
    <t>Cheg-Nc</t>
  </si>
  <si>
    <t>Uru-Kh</t>
  </si>
  <si>
    <t>Bak-Za</t>
  </si>
  <si>
    <t>Bak-Ky</t>
  </si>
  <si>
    <t>Bak-Pr</t>
  </si>
  <si>
    <t>Fia-Ta</t>
  </si>
  <si>
    <t>Fia-Vf</t>
  </si>
  <si>
    <t>Che-So</t>
  </si>
  <si>
    <t>Nal-Be</t>
  </si>
  <si>
    <t>Sun-Gr</t>
  </si>
  <si>
    <t>Sun-Br</t>
  </si>
  <si>
    <t>Arg-So</t>
  </si>
  <si>
    <t>Arg-Du</t>
  </si>
  <si>
    <t>Ter-Kaz</t>
  </si>
  <si>
    <t>Cheg-Vc</t>
  </si>
  <si>
    <t>label</t>
  </si>
  <si>
    <t xml:space="preserve"> </t>
  </si>
  <si>
    <t>Ter-Ak</t>
  </si>
  <si>
    <t>Ter-No</t>
  </si>
  <si>
    <t>Nter-Ka</t>
  </si>
  <si>
    <t>Nter-Al</t>
  </si>
  <si>
    <t>Bak-Ch</t>
  </si>
  <si>
    <t>Sun-Ka</t>
  </si>
  <si>
    <t>Asa-Mu</t>
  </si>
  <si>
    <t>Asa-Ne</t>
  </si>
  <si>
    <t>For-Ba</t>
  </si>
  <si>
    <t>Bel-Gu</t>
  </si>
  <si>
    <t>р.Фиагдон - п.В.Фиагдон</t>
  </si>
  <si>
    <t>glacier1960</t>
  </si>
  <si>
    <t>glacier1986</t>
  </si>
  <si>
    <t>glacier2014</t>
  </si>
  <si>
    <t>hydropower type</t>
  </si>
  <si>
    <t>Влияет или нет</t>
  </si>
  <si>
    <t>нет</t>
  </si>
  <si>
    <t>деривационная ГЭС малой мощности</t>
  </si>
  <si>
    <t>ГЭС</t>
  </si>
  <si>
    <t>да</t>
  </si>
  <si>
    <t>Ввод в эксплуатацию</t>
  </si>
  <si>
    <t>Кашхатау ГЭС (2010), Аушигерская ГЭС (2002), Зарагижская ГЭС (2016)</t>
  </si>
  <si>
    <t>Кашхатау ГЭС (2010), Аушигерская ГЭС (2002)</t>
  </si>
  <si>
    <t>Баксанская ГЭС (1936)</t>
  </si>
  <si>
    <t>деривационная</t>
  </si>
  <si>
    <t>деривационная с водохранилищем</t>
  </si>
  <si>
    <t>Мухольская ГЭС (1962)</t>
  </si>
  <si>
    <t>Дзауджикауская ГЭС (1948)</t>
  </si>
  <si>
    <t>Гизельдонская ГЭС (1932)</t>
  </si>
  <si>
    <t>Фаснальская ГЭС (2008)</t>
  </si>
  <si>
    <t>Павлоподольская ГЭС (1965)</t>
  </si>
  <si>
    <t>Кора-Урсдонская (1959)</t>
  </si>
  <si>
    <t>Головная ГЭС (2009)</t>
  </si>
  <si>
    <t>Зарамагская ГЭС (2019)</t>
  </si>
  <si>
    <t>Кокадойская ГЭС (2015)</t>
  </si>
  <si>
    <t>SSL_gusarov</t>
  </si>
  <si>
    <t>Qmax_rets</t>
  </si>
  <si>
    <t>Qjune_rets</t>
  </si>
  <si>
    <t>Qjuly_rets</t>
  </si>
  <si>
    <t>Qaug_rets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</si>
</sst>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family val="2"/>
      <charset val="204"/>
    </font>
    <font>
      <b/>
      <vertAlign val="superscript"/>
      <sz val="10"/>
      <name val="Arial CYR"/>
      <family val="2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b/>
      <vertAlign val="superscript"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7" fillId="0" borderId="0" xfId="0" applyFont="1" applyFill="1"/>
    <xf numFmtId="0" fontId="7" fillId="0" borderId="3" xfId="0" applyFont="1" applyFill="1" applyBorder="1" applyAlignment="1">
      <alignment horizontal="center" vertical="center" textRotation="90" wrapText="1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 wrapText="1"/>
    </xf>
    <xf numFmtId="0" fontId="7" fillId="0" borderId="9" xfId="0" applyFont="1" applyFill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16" xfId="0" applyBorder="1" applyAlignment="1">
      <alignment wrapText="1"/>
    </xf>
    <xf numFmtId="0" fontId="8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right" vertical="center" textRotation="90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ont="1" applyFill="1" applyBorder="1"/>
    <xf numFmtId="2" fontId="0" fillId="0" borderId="0" xfId="0" applyNumberFormat="1" applyFont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41F-1D3D-45C9-9C87-7F591EC1180F}">
  <dimension ref="A1:O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4.5" x14ac:dyDescent="0.35"/>
  <cols>
    <col min="1" max="1" width="31.1796875" style="67" bestFit="1" customWidth="1"/>
    <col min="2" max="2" width="8.7265625" style="26"/>
    <col min="3" max="3" width="14" style="26" bestFit="1" customWidth="1"/>
    <col min="4" max="4" width="19.6328125" style="26" hidden="1" customWidth="1"/>
    <col min="5" max="5" width="41.54296875" style="26" hidden="1" customWidth="1"/>
    <col min="6" max="7" width="10.90625" style="26" hidden="1" customWidth="1"/>
    <col min="8" max="9" width="8.7265625" style="68"/>
    <col min="10" max="10" width="10.1796875" style="68" bestFit="1" customWidth="1"/>
    <col min="11" max="16384" width="8.7265625" style="26"/>
  </cols>
  <sheetData>
    <row r="1" spans="1:15" s="28" customFormat="1" x14ac:dyDescent="0.35">
      <c r="A1" s="66"/>
      <c r="B1" s="28" t="s">
        <v>130</v>
      </c>
      <c r="C1" s="28" t="s">
        <v>95</v>
      </c>
      <c r="D1" s="28" t="s">
        <v>152</v>
      </c>
      <c r="E1" s="28" t="s">
        <v>150</v>
      </c>
      <c r="F1" s="28" t="s">
        <v>146</v>
      </c>
      <c r="G1" s="28" t="s">
        <v>147</v>
      </c>
      <c r="H1" s="75" t="s">
        <v>143</v>
      </c>
      <c r="I1" s="75" t="s">
        <v>144</v>
      </c>
      <c r="J1" s="75" t="s">
        <v>145</v>
      </c>
      <c r="K1" s="28" t="s">
        <v>168</v>
      </c>
      <c r="L1" s="28" t="s">
        <v>169</v>
      </c>
      <c r="M1" s="28" t="s">
        <v>170</v>
      </c>
      <c r="N1" s="28" t="s">
        <v>171</v>
      </c>
      <c r="O1" s="28" t="s">
        <v>167</v>
      </c>
    </row>
    <row r="2" spans="1:15" x14ac:dyDescent="0.35">
      <c r="A2" s="74" t="s">
        <v>80</v>
      </c>
      <c r="B2" s="68" t="s">
        <v>102</v>
      </c>
      <c r="C2" s="26">
        <v>552</v>
      </c>
      <c r="D2" s="26">
        <v>2011</v>
      </c>
      <c r="E2" s="26" t="s">
        <v>165</v>
      </c>
      <c r="F2" s="26" t="s">
        <v>157</v>
      </c>
      <c r="G2" s="68" t="s">
        <v>151</v>
      </c>
      <c r="H2" s="87">
        <v>19.5</v>
      </c>
      <c r="I2" s="87">
        <v>13.4</v>
      </c>
      <c r="J2" s="87">
        <v>9.7100000000000009</v>
      </c>
    </row>
    <row r="3" spans="1:15" x14ac:dyDescent="0.35">
      <c r="A3" s="74" t="s">
        <v>14</v>
      </c>
      <c r="B3" s="68" t="s">
        <v>103</v>
      </c>
      <c r="C3" s="68">
        <v>1080</v>
      </c>
      <c r="D3" s="26">
        <v>2011</v>
      </c>
      <c r="E3" s="26" t="s">
        <v>164</v>
      </c>
      <c r="F3" t="s">
        <v>156</v>
      </c>
      <c r="G3" s="26" t="s">
        <v>148</v>
      </c>
      <c r="H3" s="87">
        <v>51.4</v>
      </c>
      <c r="I3" s="87">
        <v>41.7</v>
      </c>
      <c r="J3" s="87">
        <v>33.799999999999997</v>
      </c>
    </row>
    <row r="4" spans="1:15" x14ac:dyDescent="0.35">
      <c r="A4" s="74" t="s">
        <v>90</v>
      </c>
      <c r="B4" s="68" t="s">
        <v>127</v>
      </c>
      <c r="C4" s="26">
        <v>3190</v>
      </c>
      <c r="D4" s="26">
        <v>2015</v>
      </c>
      <c r="E4" s="68" t="s">
        <v>166</v>
      </c>
      <c r="F4" t="s">
        <v>156</v>
      </c>
      <c r="G4" s="68" t="s">
        <v>148</v>
      </c>
      <c r="H4" s="87">
        <v>35.1</v>
      </c>
      <c r="I4" s="87">
        <v>28.8</v>
      </c>
      <c r="J4" s="87">
        <v>20.8</v>
      </c>
    </row>
    <row r="5" spans="1:15" x14ac:dyDescent="0.35">
      <c r="A5" s="74" t="s">
        <v>89</v>
      </c>
      <c r="B5" s="68" t="s">
        <v>126</v>
      </c>
      <c r="C5" s="26">
        <v>1860</v>
      </c>
      <c r="D5" s="26">
        <v>2015</v>
      </c>
      <c r="E5" s="68" t="s">
        <v>166</v>
      </c>
      <c r="F5" t="s">
        <v>156</v>
      </c>
      <c r="G5" s="26" t="s">
        <v>148</v>
      </c>
      <c r="H5" s="87">
        <v>7.65</v>
      </c>
      <c r="I5" s="87"/>
      <c r="J5" s="87">
        <v>5.54</v>
      </c>
    </row>
    <row r="6" spans="1:15" x14ac:dyDescent="0.35">
      <c r="A6" s="74" t="s">
        <v>75</v>
      </c>
      <c r="B6" s="68" t="s">
        <v>118</v>
      </c>
      <c r="C6" s="26">
        <v>2190</v>
      </c>
      <c r="H6" s="68">
        <v>187</v>
      </c>
      <c r="I6" s="68">
        <v>169.8</v>
      </c>
      <c r="J6" s="68">
        <v>146.30000000000001</v>
      </c>
    </row>
    <row r="7" spans="1:15" x14ac:dyDescent="0.35">
      <c r="A7" s="74" t="s">
        <v>74</v>
      </c>
      <c r="B7" s="68" t="s">
        <v>119</v>
      </c>
      <c r="C7" s="26">
        <v>6800</v>
      </c>
      <c r="G7" s="68" t="s">
        <v>151</v>
      </c>
      <c r="H7" s="68">
        <f>H6+H12+H14</f>
        <v>455.70000000000005</v>
      </c>
      <c r="I7" s="68">
        <f t="shared" ref="I7:J7" si="0">I6+I12+I14</f>
        <v>427.3</v>
      </c>
      <c r="J7" s="68">
        <f t="shared" si="0"/>
        <v>369.8</v>
      </c>
    </row>
    <row r="8" spans="1:15" x14ac:dyDescent="0.35">
      <c r="A8" s="74" t="s">
        <v>70</v>
      </c>
      <c r="B8" s="68" t="s">
        <v>109</v>
      </c>
      <c r="C8" s="26">
        <v>838</v>
      </c>
      <c r="H8" s="68">
        <v>187</v>
      </c>
      <c r="I8" s="68">
        <v>169.8</v>
      </c>
      <c r="J8" s="68">
        <v>146.30000000000001</v>
      </c>
      <c r="K8" s="68">
        <v>-4.4000000000000004</v>
      </c>
      <c r="L8" s="26">
        <v>1.7</v>
      </c>
      <c r="M8" s="26">
        <v>-4.2</v>
      </c>
      <c r="N8" s="26">
        <v>-4.0999999999999996</v>
      </c>
    </row>
    <row r="9" spans="1:15" x14ac:dyDescent="0.35">
      <c r="A9" s="74" t="s">
        <v>28</v>
      </c>
      <c r="B9" s="68" t="s">
        <v>117</v>
      </c>
      <c r="C9" s="26">
        <v>2100</v>
      </c>
      <c r="D9" s="68">
        <v>1936</v>
      </c>
      <c r="E9" s="26" t="s">
        <v>155</v>
      </c>
      <c r="F9" t="s">
        <v>156</v>
      </c>
      <c r="G9" s="68" t="s">
        <v>151</v>
      </c>
      <c r="H9" s="68">
        <v>187</v>
      </c>
      <c r="I9" s="68">
        <v>169.8</v>
      </c>
      <c r="J9" s="68">
        <v>146.30000000000001</v>
      </c>
      <c r="K9" s="26">
        <v>0.9</v>
      </c>
      <c r="L9" s="26">
        <v>1.9</v>
      </c>
      <c r="M9" s="26">
        <v>0.7</v>
      </c>
      <c r="N9" s="26">
        <v>-0.6</v>
      </c>
    </row>
    <row r="10" spans="1:15" x14ac:dyDescent="0.35">
      <c r="A10" s="74" t="s">
        <v>21</v>
      </c>
      <c r="B10" s="26" t="s">
        <v>94</v>
      </c>
      <c r="C10" s="26">
        <v>304</v>
      </c>
      <c r="D10" s="26">
        <v>2000</v>
      </c>
      <c r="E10" s="26" t="s">
        <v>163</v>
      </c>
      <c r="F10" t="s">
        <v>156</v>
      </c>
      <c r="G10" s="68" t="s">
        <v>148</v>
      </c>
      <c r="H10" s="68">
        <v>0</v>
      </c>
      <c r="I10" s="68">
        <v>0</v>
      </c>
      <c r="J10" s="68">
        <v>0</v>
      </c>
    </row>
    <row r="11" spans="1:15" x14ac:dyDescent="0.35">
      <c r="A11" s="74" t="s">
        <v>32</v>
      </c>
      <c r="B11" s="68" t="s">
        <v>96</v>
      </c>
      <c r="C11" s="26">
        <v>695</v>
      </c>
      <c r="D11" s="26">
        <v>1962</v>
      </c>
      <c r="E11" s="26" t="s">
        <v>158</v>
      </c>
      <c r="F11" s="26" t="s">
        <v>149</v>
      </c>
      <c r="G11" s="68" t="s">
        <v>148</v>
      </c>
      <c r="H11" s="68">
        <v>115</v>
      </c>
      <c r="I11" s="68">
        <v>113</v>
      </c>
      <c r="J11" s="68">
        <v>96.8</v>
      </c>
      <c r="K11" s="68">
        <v>-4.4000000000000004</v>
      </c>
      <c r="L11" s="26">
        <v>1.4</v>
      </c>
      <c r="M11" s="26">
        <v>-0.1</v>
      </c>
      <c r="N11" s="26">
        <v>-0.6</v>
      </c>
      <c r="O11" s="89">
        <f>-63/55</f>
        <v>-1.1454545454545455</v>
      </c>
    </row>
    <row r="12" spans="1:15" x14ac:dyDescent="0.35">
      <c r="A12" s="74" t="s">
        <v>87</v>
      </c>
      <c r="B12" s="68" t="s">
        <v>115</v>
      </c>
      <c r="C12" s="26">
        <v>739</v>
      </c>
      <c r="H12" s="68">
        <f>34.6+30.1+6.6</f>
        <v>71.3</v>
      </c>
      <c r="I12" s="68">
        <f>30.1+29.3+4</f>
        <v>63.400000000000006</v>
      </c>
      <c r="J12" s="68">
        <f>25.3+24.7+2.9</f>
        <v>52.9</v>
      </c>
      <c r="O12" s="88">
        <f>-38/55</f>
        <v>-0.69090909090909092</v>
      </c>
    </row>
    <row r="13" spans="1:15" x14ac:dyDescent="0.35">
      <c r="A13" s="74" t="s">
        <v>85</v>
      </c>
      <c r="B13" s="68" t="s">
        <v>129</v>
      </c>
      <c r="C13" s="26">
        <v>433</v>
      </c>
      <c r="H13" s="68">
        <f>34.6+30.1+6.6</f>
        <v>71.3</v>
      </c>
      <c r="I13" s="68">
        <f>30.1+29.3+4</f>
        <v>63.400000000000006</v>
      </c>
      <c r="J13" s="68">
        <f>25.3+24.7+2.9</f>
        <v>52.9</v>
      </c>
    </row>
    <row r="14" spans="1:15" x14ac:dyDescent="0.35">
      <c r="A14" s="74" t="s">
        <v>73</v>
      </c>
      <c r="B14" s="68" t="s">
        <v>122</v>
      </c>
      <c r="C14" s="26">
        <v>1350</v>
      </c>
      <c r="D14" s="26">
        <v>2002</v>
      </c>
      <c r="E14" s="26" t="s">
        <v>154</v>
      </c>
      <c r="F14" s="26" t="s">
        <v>157</v>
      </c>
      <c r="G14" s="68" t="s">
        <v>151</v>
      </c>
      <c r="H14" s="68">
        <f>82.4+H11</f>
        <v>197.4</v>
      </c>
      <c r="I14" s="68">
        <f>81.1+I11</f>
        <v>194.1</v>
      </c>
      <c r="J14" s="68">
        <f>73.8+J11</f>
        <v>170.6</v>
      </c>
    </row>
    <row r="15" spans="1:15" x14ac:dyDescent="0.35">
      <c r="A15" s="74" t="s">
        <v>81</v>
      </c>
      <c r="B15" s="68" t="s">
        <v>113</v>
      </c>
      <c r="C15" s="68">
        <v>398</v>
      </c>
      <c r="H15" s="68">
        <v>12.6</v>
      </c>
      <c r="I15" s="68">
        <v>8.8000000000000007</v>
      </c>
      <c r="J15" s="68">
        <v>6.2</v>
      </c>
    </row>
    <row r="16" spans="1:15" x14ac:dyDescent="0.35">
      <c r="A16" s="74" t="s">
        <v>16</v>
      </c>
      <c r="B16" s="68" t="s">
        <v>120</v>
      </c>
      <c r="C16" s="68">
        <v>410</v>
      </c>
      <c r="H16" s="68">
        <v>12.6</v>
      </c>
      <c r="I16" s="68">
        <v>8.8000000000000007</v>
      </c>
      <c r="J16" s="68">
        <v>6.2</v>
      </c>
    </row>
    <row r="17" spans="1:15" x14ac:dyDescent="0.35">
      <c r="A17" s="74" t="s">
        <v>72</v>
      </c>
      <c r="B17" s="68" t="s">
        <v>121</v>
      </c>
      <c r="C17" s="68">
        <v>238</v>
      </c>
      <c r="H17" s="68">
        <v>12.6</v>
      </c>
      <c r="I17" s="68">
        <v>8.8000000000000007</v>
      </c>
      <c r="J17" s="68">
        <v>6.2</v>
      </c>
    </row>
    <row r="18" spans="1:15" x14ac:dyDescent="0.35">
      <c r="A18" s="74" t="s">
        <v>84</v>
      </c>
      <c r="B18" s="68" t="s">
        <v>106</v>
      </c>
      <c r="C18" s="26">
        <v>55.9</v>
      </c>
      <c r="H18" s="87">
        <v>14.6</v>
      </c>
      <c r="I18" s="87">
        <v>13.7</v>
      </c>
      <c r="J18" s="87">
        <v>11.6</v>
      </c>
    </row>
    <row r="19" spans="1:15" x14ac:dyDescent="0.35">
      <c r="A19" s="74" t="s">
        <v>17</v>
      </c>
      <c r="B19" s="68" t="s">
        <v>104</v>
      </c>
      <c r="C19" s="26">
        <v>129</v>
      </c>
      <c r="H19" s="68">
        <v>33.799999999999997</v>
      </c>
      <c r="I19" s="68">
        <v>31</v>
      </c>
      <c r="J19" s="68">
        <v>25.2</v>
      </c>
    </row>
    <row r="20" spans="1:15" x14ac:dyDescent="0.35">
      <c r="A20" s="74" t="s">
        <v>82</v>
      </c>
      <c r="B20" s="68" t="s">
        <v>114</v>
      </c>
      <c r="C20" s="68">
        <v>410</v>
      </c>
      <c r="D20" s="26">
        <v>1932</v>
      </c>
      <c r="E20" s="26" t="s">
        <v>160</v>
      </c>
      <c r="F20" s="26" t="s">
        <v>157</v>
      </c>
      <c r="G20" s="26" t="s">
        <v>151</v>
      </c>
      <c r="H20" s="68">
        <f>H21+H18</f>
        <v>48.4</v>
      </c>
      <c r="I20" s="68">
        <f t="shared" ref="I20:J20" si="1">I21+I18</f>
        <v>44.7</v>
      </c>
      <c r="J20" s="68">
        <f t="shared" si="1"/>
        <v>36.799999999999997</v>
      </c>
    </row>
    <row r="21" spans="1:15" x14ac:dyDescent="0.35">
      <c r="A21" s="74" t="s">
        <v>83</v>
      </c>
      <c r="B21" s="68" t="s">
        <v>105</v>
      </c>
      <c r="C21" s="26">
        <v>160</v>
      </c>
      <c r="D21" s="26">
        <v>1932</v>
      </c>
      <c r="E21" s="26" t="s">
        <v>160</v>
      </c>
      <c r="F21" s="26" t="s">
        <v>157</v>
      </c>
      <c r="G21" s="26" t="s">
        <v>151</v>
      </c>
      <c r="H21" s="68">
        <v>33.799999999999997</v>
      </c>
      <c r="I21" s="68">
        <v>31</v>
      </c>
      <c r="J21" s="68">
        <v>25.2</v>
      </c>
    </row>
    <row r="22" spans="1:15" x14ac:dyDescent="0.35">
      <c r="A22" s="74" t="s">
        <v>20</v>
      </c>
      <c r="B22" s="26" t="s">
        <v>91</v>
      </c>
      <c r="C22" s="26">
        <v>359</v>
      </c>
      <c r="H22" s="68">
        <v>0</v>
      </c>
      <c r="I22" s="68">
        <v>0</v>
      </c>
      <c r="J22" s="68">
        <v>0</v>
      </c>
      <c r="K22" s="26">
        <v>2.7</v>
      </c>
      <c r="L22" s="26">
        <v>5.8</v>
      </c>
      <c r="M22" s="26">
        <v>5</v>
      </c>
      <c r="N22" s="26">
        <v>3.7</v>
      </c>
      <c r="O22" s="89">
        <f>-17/55</f>
        <v>-0.30909090909090908</v>
      </c>
    </row>
    <row r="23" spans="1:15" x14ac:dyDescent="0.35">
      <c r="A23" s="74" t="s">
        <v>25</v>
      </c>
      <c r="B23" s="26" t="s">
        <v>92</v>
      </c>
      <c r="C23" s="26">
        <v>1540</v>
      </c>
      <c r="H23" s="68">
        <v>64</v>
      </c>
      <c r="I23" s="68">
        <v>57.5</v>
      </c>
      <c r="J23" s="68">
        <v>52.2</v>
      </c>
      <c r="K23" s="68">
        <v>-0.5</v>
      </c>
      <c r="L23" s="26">
        <v>5.4</v>
      </c>
      <c r="M23" s="26">
        <v>2.9</v>
      </c>
      <c r="N23" s="26">
        <v>2.4</v>
      </c>
    </row>
    <row r="24" spans="1:15" x14ac:dyDescent="0.35">
      <c r="A24" s="74" t="s">
        <v>71</v>
      </c>
      <c r="B24" s="68" t="s">
        <v>107</v>
      </c>
      <c r="C24" s="26">
        <v>1080</v>
      </c>
      <c r="H24" s="68">
        <v>64</v>
      </c>
      <c r="I24" s="68">
        <v>57.5</v>
      </c>
      <c r="J24" s="68">
        <v>52.2</v>
      </c>
    </row>
    <row r="25" spans="1:15" x14ac:dyDescent="0.35">
      <c r="A25" s="74" t="s">
        <v>76</v>
      </c>
      <c r="B25" s="68" t="s">
        <v>108</v>
      </c>
      <c r="C25" s="26">
        <v>2000</v>
      </c>
      <c r="D25" s="26">
        <v>2000</v>
      </c>
      <c r="G25" s="26" t="s">
        <v>148</v>
      </c>
      <c r="H25" s="68">
        <v>64</v>
      </c>
      <c r="I25" s="68">
        <v>57.5</v>
      </c>
      <c r="J25" s="68">
        <v>52.2</v>
      </c>
    </row>
    <row r="26" spans="1:15" x14ac:dyDescent="0.35">
      <c r="A26" s="74" t="s">
        <v>26</v>
      </c>
      <c r="B26" s="68" t="s">
        <v>93</v>
      </c>
      <c r="C26" s="26">
        <v>9820</v>
      </c>
      <c r="D26" s="26">
        <v>2002</v>
      </c>
      <c r="E26" s="26" t="s">
        <v>153</v>
      </c>
      <c r="F26" s="26" t="s">
        <v>157</v>
      </c>
      <c r="G26" s="26" t="s">
        <v>151</v>
      </c>
      <c r="H26" s="68">
        <f>H25+H8+H12+H14</f>
        <v>519.70000000000005</v>
      </c>
      <c r="I26" s="68">
        <f t="shared" ref="I26:J26" si="2">I25+I8+I12+I14</f>
        <v>484.80000000000007</v>
      </c>
      <c r="J26" s="68">
        <f t="shared" si="2"/>
        <v>422</v>
      </c>
      <c r="K26" s="68">
        <v>-0.1</v>
      </c>
      <c r="L26" s="26">
        <v>3.4</v>
      </c>
      <c r="M26" s="26">
        <v>0.8</v>
      </c>
      <c r="N26" s="26">
        <v>-1.7</v>
      </c>
      <c r="O26" s="88">
        <f>-47/55</f>
        <v>-0.8545454545454545</v>
      </c>
    </row>
    <row r="27" spans="1:15" x14ac:dyDescent="0.35">
      <c r="A27" s="74" t="s">
        <v>88</v>
      </c>
      <c r="B27" s="68" t="s">
        <v>123</v>
      </c>
      <c r="C27" s="26">
        <v>140</v>
      </c>
      <c r="H27" s="68">
        <v>0</v>
      </c>
      <c r="I27" s="68">
        <v>0</v>
      </c>
      <c r="J27" s="68">
        <v>0</v>
      </c>
      <c r="K27" s="68"/>
    </row>
    <row r="28" spans="1:15" x14ac:dyDescent="0.35">
      <c r="A28" s="74" t="s">
        <v>35</v>
      </c>
      <c r="B28" s="68" t="s">
        <v>125</v>
      </c>
      <c r="C28" s="26">
        <v>12200</v>
      </c>
      <c r="H28" s="87">
        <f>H29+H4</f>
        <v>41.04</v>
      </c>
      <c r="I28" s="87">
        <f t="shared" ref="I28:J28" si="3">I29+I4</f>
        <v>32.81</v>
      </c>
      <c r="J28" s="87">
        <f t="shared" si="3"/>
        <v>22.87</v>
      </c>
    </row>
    <row r="29" spans="1:15" x14ac:dyDescent="0.35">
      <c r="A29" s="74" t="s">
        <v>34</v>
      </c>
      <c r="B29" s="68" t="s">
        <v>124</v>
      </c>
      <c r="C29" s="26">
        <v>4820</v>
      </c>
      <c r="H29" s="87">
        <v>5.94</v>
      </c>
      <c r="I29" s="87">
        <v>4.01</v>
      </c>
      <c r="J29" s="87">
        <v>2.0699999999999998</v>
      </c>
    </row>
    <row r="30" spans="1:15" x14ac:dyDescent="0.35">
      <c r="A30" s="74" t="s">
        <v>86</v>
      </c>
      <c r="B30" s="68" t="s">
        <v>111</v>
      </c>
      <c r="C30" s="26">
        <v>19600</v>
      </c>
      <c r="H30" s="68">
        <f>H34+H26</f>
        <v>818</v>
      </c>
      <c r="I30" s="68">
        <f t="shared" ref="I30:J30" si="4">I34+I26</f>
        <v>739.50000000000011</v>
      </c>
      <c r="J30" s="68">
        <f t="shared" si="4"/>
        <v>630.70000000000005</v>
      </c>
    </row>
    <row r="31" spans="1:15" x14ac:dyDescent="0.35">
      <c r="A31" s="74" t="s">
        <v>79</v>
      </c>
      <c r="B31" s="68" t="s">
        <v>100</v>
      </c>
      <c r="C31" s="26">
        <v>6490</v>
      </c>
      <c r="H31" s="68">
        <f>H3+H16+H21+H18+H38</f>
        <v>183.8</v>
      </c>
      <c r="I31" s="68">
        <f t="shared" ref="I31:J31" si="5">I3+I16+I21+I18+I38</f>
        <v>150.80000000000001</v>
      </c>
      <c r="J31" s="68">
        <f t="shared" si="5"/>
        <v>119.69999999999999</v>
      </c>
    </row>
    <row r="32" spans="1:15" x14ac:dyDescent="0.35">
      <c r="A32" s="74" t="s">
        <v>69</v>
      </c>
      <c r="B32" s="68" t="s">
        <v>98</v>
      </c>
      <c r="C32" s="26">
        <v>37400</v>
      </c>
      <c r="H32" s="68">
        <f>H37</f>
        <v>859.04</v>
      </c>
      <c r="I32" s="68">
        <f t="shared" ref="I32:J32" si="6">I37</f>
        <v>772.31000000000017</v>
      </c>
      <c r="J32" s="68">
        <f t="shared" si="6"/>
        <v>653.57000000000005</v>
      </c>
    </row>
    <row r="33" spans="1:15" x14ac:dyDescent="0.35">
      <c r="A33" s="74" t="s">
        <v>77</v>
      </c>
      <c r="B33" s="68" t="s">
        <v>128</v>
      </c>
      <c r="C33" s="68">
        <v>778</v>
      </c>
      <c r="H33" s="87">
        <v>39.4</v>
      </c>
      <c r="I33" s="87">
        <v>28.3</v>
      </c>
      <c r="J33" s="87">
        <v>21.6</v>
      </c>
    </row>
    <row r="34" spans="1:15" x14ac:dyDescent="0.35">
      <c r="A34" s="74" t="s">
        <v>5</v>
      </c>
      <c r="B34" s="68" t="s">
        <v>97</v>
      </c>
      <c r="C34" s="68">
        <v>8920</v>
      </c>
      <c r="D34" s="26">
        <v>1928</v>
      </c>
      <c r="G34" s="26" t="s">
        <v>148</v>
      </c>
      <c r="H34" s="68">
        <f>H31+H39</f>
        <v>298.3</v>
      </c>
      <c r="I34" s="68">
        <f t="shared" ref="I34:J34" si="7">I31+I39</f>
        <v>254.70000000000002</v>
      </c>
      <c r="J34" s="68">
        <f t="shared" si="7"/>
        <v>208.7</v>
      </c>
      <c r="K34" s="26">
        <v>1.3</v>
      </c>
      <c r="L34" s="26">
        <v>1.7</v>
      </c>
      <c r="M34" s="26">
        <v>-0.7</v>
      </c>
      <c r="N34" s="26">
        <v>-1</v>
      </c>
      <c r="O34" s="88">
        <f>-62/55</f>
        <v>-1.1272727272727272</v>
      </c>
    </row>
    <row r="35" spans="1:15" x14ac:dyDescent="0.35">
      <c r="A35" s="74" t="s">
        <v>68</v>
      </c>
      <c r="B35" s="68" t="s">
        <v>112</v>
      </c>
      <c r="C35" s="26">
        <v>20600</v>
      </c>
      <c r="D35" s="26">
        <v>1965</v>
      </c>
      <c r="E35" s="26" t="s">
        <v>162</v>
      </c>
      <c r="G35" s="26" t="s">
        <v>151</v>
      </c>
      <c r="H35" s="68">
        <f>H30</f>
        <v>818</v>
      </c>
      <c r="I35" s="68">
        <f t="shared" ref="I35:J35" si="8">I30</f>
        <v>739.50000000000011</v>
      </c>
      <c r="J35" s="68">
        <f t="shared" si="8"/>
        <v>630.70000000000005</v>
      </c>
    </row>
    <row r="36" spans="1:15" x14ac:dyDescent="0.35">
      <c r="A36" s="74" t="s">
        <v>78</v>
      </c>
      <c r="B36" s="68" t="s">
        <v>99</v>
      </c>
      <c r="C36" s="68">
        <v>1010</v>
      </c>
      <c r="H36" s="87">
        <v>66.099999999999994</v>
      </c>
      <c r="I36" s="87">
        <v>49.5</v>
      </c>
      <c r="J36" s="87">
        <v>38.9</v>
      </c>
    </row>
    <row r="37" spans="1:15" x14ac:dyDescent="0.35">
      <c r="A37" s="74" t="s">
        <v>9</v>
      </c>
      <c r="B37" s="68" t="s">
        <v>101</v>
      </c>
      <c r="C37" s="26">
        <v>35400</v>
      </c>
      <c r="H37" s="68">
        <f>H35+H28</f>
        <v>859.04</v>
      </c>
      <c r="I37" s="68">
        <f t="shared" ref="I37:J37" si="9">I35+I28</f>
        <v>772.31000000000017</v>
      </c>
      <c r="J37" s="68">
        <f t="shared" si="9"/>
        <v>653.57000000000005</v>
      </c>
    </row>
    <row r="38" spans="1:15" x14ac:dyDescent="0.35">
      <c r="A38" s="74" t="s">
        <v>67</v>
      </c>
      <c r="B38" s="68" t="s">
        <v>110</v>
      </c>
      <c r="C38" s="26">
        <v>1490</v>
      </c>
      <c r="D38" s="26">
        <v>1948</v>
      </c>
      <c r="E38" s="26" t="s">
        <v>159</v>
      </c>
      <c r="F38" s="68" t="s">
        <v>156</v>
      </c>
      <c r="G38" s="26" t="s">
        <v>151</v>
      </c>
      <c r="H38" s="87">
        <v>71.400000000000006</v>
      </c>
      <c r="I38" s="87">
        <v>55.6</v>
      </c>
      <c r="J38" s="87">
        <v>42.9</v>
      </c>
      <c r="K38" s="26">
        <v>-4.0999999999999996</v>
      </c>
      <c r="L38" s="26">
        <v>1.5</v>
      </c>
      <c r="M38" s="26">
        <v>-0.7</v>
      </c>
      <c r="N38" s="26">
        <v>-3</v>
      </c>
    </row>
    <row r="39" spans="1:15" x14ac:dyDescent="0.35">
      <c r="A39" s="74" t="s">
        <v>22</v>
      </c>
      <c r="B39" s="68" t="s">
        <v>116</v>
      </c>
      <c r="C39" s="68">
        <v>1150</v>
      </c>
      <c r="D39" s="26">
        <v>2008</v>
      </c>
      <c r="E39" s="26" t="s">
        <v>161</v>
      </c>
      <c r="F39" s="68" t="s">
        <v>156</v>
      </c>
      <c r="G39" s="68" t="s">
        <v>148</v>
      </c>
      <c r="H39" s="68">
        <f>8.5+2.5+31.1+48.4+24</f>
        <v>114.5</v>
      </c>
      <c r="I39" s="68">
        <f>8.4+2.1+30.3+45.7+17.4</f>
        <v>103.9</v>
      </c>
      <c r="J39" s="68">
        <f>6.3+1+25.3+41.7+14.7</f>
        <v>89.000000000000014</v>
      </c>
      <c r="K39" s="26">
        <v>1.1000000000000001</v>
      </c>
      <c r="L39" s="26">
        <v>3.8</v>
      </c>
      <c r="M39" s="26">
        <v>1.7</v>
      </c>
      <c r="N39" s="26">
        <v>0.6</v>
      </c>
    </row>
  </sheetData>
  <sortState xmlns:xlrd2="http://schemas.microsoft.com/office/spreadsheetml/2017/richdata2" ref="A2:D39">
    <sortCondition ref="B1:B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88AA-2ECB-419B-9A4C-1A78AA781861}">
  <dimension ref="A1:BN102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24" max="24" width="11.36328125" bestFit="1" customWidth="1"/>
    <col min="27" max="27" width="9.1796875" style="22"/>
  </cols>
  <sheetData>
    <row r="1" spans="1:66" s="1" customFormat="1" ht="89.5" x14ac:dyDescent="0.35">
      <c r="A1" s="18" t="s">
        <v>64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142</v>
      </c>
      <c r="T1" s="18" t="s">
        <v>17</v>
      </c>
      <c r="U1" s="18" t="s">
        <v>82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65</v>
      </c>
      <c r="AJ1" s="18" t="s">
        <v>31</v>
      </c>
      <c r="AK1" s="18" t="s">
        <v>32</v>
      </c>
      <c r="AL1" s="18" t="s">
        <v>33</v>
      </c>
      <c r="AM1" s="18" t="s">
        <v>34</v>
      </c>
      <c r="AN1" s="18" t="s">
        <v>35</v>
      </c>
      <c r="AO1" s="18" t="s">
        <v>36</v>
      </c>
      <c r="AP1" s="18" t="s">
        <v>37</v>
      </c>
      <c r="AQ1" s="18" t="s">
        <v>38</v>
      </c>
      <c r="AR1" s="18" t="s">
        <v>39</v>
      </c>
      <c r="AS1" s="18" t="s">
        <v>89</v>
      </c>
      <c r="AT1" s="18" t="s">
        <v>75</v>
      </c>
      <c r="AU1" s="18" t="s">
        <v>70</v>
      </c>
      <c r="AV1" s="18" t="s">
        <v>88</v>
      </c>
      <c r="AW1" s="18" t="s">
        <v>40</v>
      </c>
      <c r="AX1" s="76" t="s">
        <v>41</v>
      </c>
      <c r="AY1" s="18" t="s">
        <v>42</v>
      </c>
      <c r="AZ1" s="18" t="s">
        <v>43</v>
      </c>
      <c r="BA1" s="18" t="s">
        <v>44</v>
      </c>
      <c r="BB1" s="18" t="s">
        <v>45</v>
      </c>
      <c r="BC1" s="18" t="s">
        <v>46</v>
      </c>
      <c r="BD1" s="18" t="s">
        <v>47</v>
      </c>
      <c r="BE1" s="18" t="s">
        <v>48</v>
      </c>
      <c r="BF1" s="18" t="s">
        <v>49</v>
      </c>
      <c r="BG1" s="18" t="s">
        <v>50</v>
      </c>
      <c r="BH1" s="18" t="s">
        <v>51</v>
      </c>
      <c r="BI1" s="18" t="s">
        <v>52</v>
      </c>
      <c r="BJ1" s="18" t="s">
        <v>53</v>
      </c>
      <c r="BK1" s="18" t="s">
        <v>54</v>
      </c>
      <c r="BL1" s="18" t="s">
        <v>55</v>
      </c>
      <c r="BM1" s="18" t="s">
        <v>56</v>
      </c>
      <c r="BN1" s="18" t="s">
        <v>57</v>
      </c>
    </row>
    <row r="2" spans="1:66" s="2" customFormat="1" x14ac:dyDescent="0.35">
      <c r="A2" s="77"/>
      <c r="B2" s="77" t="s">
        <v>128</v>
      </c>
      <c r="C2" s="77" t="s">
        <v>110</v>
      </c>
      <c r="D2" s="77" t="s">
        <v>99</v>
      </c>
      <c r="E2" s="77" t="s">
        <v>132</v>
      </c>
      <c r="F2" s="77" t="s">
        <v>100</v>
      </c>
      <c r="G2" s="77" t="s">
        <v>97</v>
      </c>
      <c r="H2" s="77" t="s">
        <v>111</v>
      </c>
      <c r="I2" s="77" t="s">
        <v>133</v>
      </c>
      <c r="J2" s="77" t="s">
        <v>112</v>
      </c>
      <c r="K2" s="77" t="s">
        <v>101</v>
      </c>
      <c r="L2" s="77" t="s">
        <v>98</v>
      </c>
      <c r="M2" s="77" t="s">
        <v>134</v>
      </c>
      <c r="N2" s="77" t="s">
        <v>135</v>
      </c>
      <c r="O2" s="77" t="s">
        <v>102</v>
      </c>
      <c r="P2" s="77" t="s">
        <v>103</v>
      </c>
      <c r="Q2" s="77" t="s">
        <v>113</v>
      </c>
      <c r="R2" s="77" t="s">
        <v>120</v>
      </c>
      <c r="S2" s="77" t="s">
        <v>121</v>
      </c>
      <c r="T2" s="77" t="s">
        <v>104</v>
      </c>
      <c r="U2" s="77" t="s">
        <v>114</v>
      </c>
      <c r="V2" s="77" t="s">
        <v>105</v>
      </c>
      <c r="W2" s="77" t="s">
        <v>106</v>
      </c>
      <c r="X2" s="77" t="s">
        <v>91</v>
      </c>
      <c r="Y2" s="77" t="s">
        <v>94</v>
      </c>
      <c r="Z2" s="77" t="s">
        <v>116</v>
      </c>
      <c r="AA2" s="77" t="s">
        <v>107</v>
      </c>
      <c r="AB2" s="77" t="s">
        <v>108</v>
      </c>
      <c r="AC2" s="77" t="s">
        <v>92</v>
      </c>
      <c r="AD2" s="77" t="s">
        <v>93</v>
      </c>
      <c r="AE2" s="77" t="s">
        <v>136</v>
      </c>
      <c r="AF2" s="77" t="s">
        <v>117</v>
      </c>
      <c r="AG2" s="77" t="s">
        <v>119</v>
      </c>
      <c r="AH2" s="77" t="s">
        <v>129</v>
      </c>
      <c r="AI2" s="77" t="s">
        <v>115</v>
      </c>
      <c r="AJ2" s="77" t="s">
        <v>122</v>
      </c>
      <c r="AK2" s="77" t="s">
        <v>96</v>
      </c>
      <c r="AL2" s="77" t="s">
        <v>137</v>
      </c>
      <c r="AM2" s="77" t="s">
        <v>124</v>
      </c>
      <c r="AN2" s="77" t="s">
        <v>125</v>
      </c>
      <c r="AO2" s="77" t="s">
        <v>138</v>
      </c>
      <c r="AP2" s="77" t="s">
        <v>139</v>
      </c>
      <c r="AQ2" s="77" t="s">
        <v>140</v>
      </c>
      <c r="AR2" s="77" t="s">
        <v>127</v>
      </c>
      <c r="AS2" s="77" t="s">
        <v>126</v>
      </c>
      <c r="AT2" s="77" t="s">
        <v>118</v>
      </c>
      <c r="AU2" s="77" t="s">
        <v>109</v>
      </c>
      <c r="AV2" s="77" t="s">
        <v>123</v>
      </c>
      <c r="AW2" s="77" t="s">
        <v>141</v>
      </c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</row>
    <row r="3" spans="1:66" s="2" customFormat="1" x14ac:dyDescent="0.35">
      <c r="A3" s="77">
        <v>1925</v>
      </c>
      <c r="B3" s="77">
        <v>18</v>
      </c>
      <c r="C3" s="77">
        <v>28</v>
      </c>
      <c r="D3" s="77">
        <v>14</v>
      </c>
      <c r="E3" s="77">
        <v>29</v>
      </c>
      <c r="F3" s="77">
        <v>60</v>
      </c>
      <c r="G3" s="77">
        <v>115</v>
      </c>
      <c r="H3" s="77">
        <v>190</v>
      </c>
      <c r="I3" s="77">
        <v>235</v>
      </c>
      <c r="J3" s="77">
        <v>283</v>
      </c>
      <c r="K3" s="77">
        <v>520</v>
      </c>
      <c r="L3" s="77">
        <v>410</v>
      </c>
      <c r="M3" s="77"/>
      <c r="N3" s="77"/>
      <c r="O3" s="77">
        <v>2.7</v>
      </c>
      <c r="P3" s="77">
        <v>6</v>
      </c>
      <c r="Q3" s="77">
        <v>1</v>
      </c>
      <c r="R3" s="77">
        <v>1</v>
      </c>
      <c r="S3" s="77"/>
      <c r="T3" s="77">
        <v>0.1</v>
      </c>
      <c r="U3" s="77"/>
      <c r="V3" s="77">
        <v>0.71</v>
      </c>
      <c r="W3" s="77">
        <v>0.4</v>
      </c>
      <c r="X3" s="77">
        <v>0.7</v>
      </c>
      <c r="Y3" s="77">
        <v>2.6</v>
      </c>
      <c r="Z3" s="77"/>
      <c r="AA3" s="77">
        <v>4</v>
      </c>
      <c r="AB3" s="77">
        <v>18</v>
      </c>
      <c r="AC3" s="77">
        <v>5.4</v>
      </c>
      <c r="AD3" s="77">
        <v>80</v>
      </c>
      <c r="AE3" s="77">
        <v>2</v>
      </c>
      <c r="AF3" s="77">
        <v>11</v>
      </c>
      <c r="AG3" s="77">
        <v>70</v>
      </c>
      <c r="AH3" s="77">
        <v>1.6</v>
      </c>
      <c r="AI3" s="77">
        <v>5</v>
      </c>
      <c r="AJ3" s="77">
        <v>13</v>
      </c>
      <c r="AK3" s="77"/>
      <c r="AL3" s="77">
        <v>0.9</v>
      </c>
      <c r="AM3" s="77">
        <v>46</v>
      </c>
      <c r="AN3" s="77">
        <v>240</v>
      </c>
      <c r="AO3" s="77"/>
      <c r="AP3" s="77"/>
      <c r="AQ3" s="77"/>
      <c r="AR3" s="77"/>
      <c r="AS3" s="77"/>
      <c r="AT3" s="77">
        <v>13.8233333333333</v>
      </c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</row>
    <row r="4" spans="1:66" s="2" customFormat="1" x14ac:dyDescent="0.35">
      <c r="A4" s="77">
        <v>1926</v>
      </c>
      <c r="B4" s="77">
        <v>45</v>
      </c>
      <c r="C4" s="77">
        <v>78</v>
      </c>
      <c r="D4" s="77">
        <v>55</v>
      </c>
      <c r="E4" s="77">
        <v>69</v>
      </c>
      <c r="F4" s="77">
        <v>62</v>
      </c>
      <c r="G4" s="77">
        <v>120</v>
      </c>
      <c r="H4" s="77">
        <v>230</v>
      </c>
      <c r="I4" s="77">
        <v>245</v>
      </c>
      <c r="J4" s="77">
        <v>295</v>
      </c>
      <c r="K4" s="77">
        <v>610</v>
      </c>
      <c r="L4" s="77">
        <v>490</v>
      </c>
      <c r="M4" s="77"/>
      <c r="N4" s="77"/>
      <c r="O4" s="77">
        <v>3</v>
      </c>
      <c r="P4" s="77">
        <v>9.6</v>
      </c>
      <c r="Q4" s="77">
        <v>1.7</v>
      </c>
      <c r="R4" s="77">
        <v>1.7</v>
      </c>
      <c r="S4" s="77"/>
      <c r="T4" s="77">
        <v>0.3</v>
      </c>
      <c r="U4" s="77"/>
      <c r="V4" s="77">
        <v>3.6</v>
      </c>
      <c r="W4" s="77">
        <v>0.7</v>
      </c>
      <c r="X4" s="77">
        <v>0.8</v>
      </c>
      <c r="Y4" s="77">
        <v>1.05</v>
      </c>
      <c r="Z4" s="77"/>
      <c r="AA4" s="77">
        <v>7.3</v>
      </c>
      <c r="AB4" s="77">
        <v>6.9</v>
      </c>
      <c r="AC4" s="77">
        <v>9.6</v>
      </c>
      <c r="AD4" s="77">
        <v>200</v>
      </c>
      <c r="AE4" s="77">
        <v>4.5</v>
      </c>
      <c r="AF4" s="77">
        <v>13.5</v>
      </c>
      <c r="AG4" s="77">
        <v>80</v>
      </c>
      <c r="AH4" s="77">
        <v>1.9</v>
      </c>
      <c r="AI4" s="77">
        <v>6</v>
      </c>
      <c r="AJ4" s="77">
        <v>15.5</v>
      </c>
      <c r="AK4" s="77"/>
      <c r="AL4" s="77">
        <v>1.1000000000000001</v>
      </c>
      <c r="AM4" s="77">
        <v>54</v>
      </c>
      <c r="AN4" s="77">
        <v>300</v>
      </c>
      <c r="AO4" s="77"/>
      <c r="AP4" s="77"/>
      <c r="AQ4" s="77"/>
      <c r="AR4" s="77">
        <v>86.2</v>
      </c>
      <c r="AS4" s="77"/>
      <c r="AT4" s="77">
        <v>11.7008333333333</v>
      </c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</row>
    <row r="5" spans="1:66" s="2" customFormat="1" x14ac:dyDescent="0.35">
      <c r="A5" s="77">
        <v>1927</v>
      </c>
      <c r="B5" s="77">
        <v>39.4</v>
      </c>
      <c r="C5" s="77">
        <v>63</v>
      </c>
      <c r="D5" s="77">
        <v>42</v>
      </c>
      <c r="E5" s="77">
        <v>56</v>
      </c>
      <c r="F5" s="77">
        <v>78</v>
      </c>
      <c r="G5" s="77">
        <v>135</v>
      </c>
      <c r="H5" s="77">
        <v>290</v>
      </c>
      <c r="I5" s="77">
        <v>253</v>
      </c>
      <c r="J5" s="77">
        <v>329</v>
      </c>
      <c r="K5" s="77">
        <v>900</v>
      </c>
      <c r="L5" s="77">
        <v>770</v>
      </c>
      <c r="M5" s="77"/>
      <c r="N5" s="77"/>
      <c r="O5" s="77">
        <v>4</v>
      </c>
      <c r="P5" s="77">
        <v>27.4</v>
      </c>
      <c r="Q5" s="77">
        <v>4.8</v>
      </c>
      <c r="R5" s="77">
        <v>4.8</v>
      </c>
      <c r="S5" s="77"/>
      <c r="T5" s="77">
        <v>2.9</v>
      </c>
      <c r="U5" s="77"/>
      <c r="V5" s="77">
        <v>1.8</v>
      </c>
      <c r="W5" s="77">
        <v>0.66</v>
      </c>
      <c r="X5" s="77">
        <v>2.1</v>
      </c>
      <c r="Y5" s="77">
        <v>4</v>
      </c>
      <c r="Z5" s="77"/>
      <c r="AA5" s="77">
        <v>5.3</v>
      </c>
      <c r="AB5" s="77">
        <v>14</v>
      </c>
      <c r="AC5" s="77">
        <v>7</v>
      </c>
      <c r="AD5" s="77">
        <v>123</v>
      </c>
      <c r="AE5" s="77">
        <v>11.5</v>
      </c>
      <c r="AF5" s="77">
        <v>19</v>
      </c>
      <c r="AG5" s="77">
        <v>100</v>
      </c>
      <c r="AH5" s="77">
        <v>3</v>
      </c>
      <c r="AI5" s="77">
        <v>8</v>
      </c>
      <c r="AJ5" s="77">
        <v>21.5</v>
      </c>
      <c r="AK5" s="77"/>
      <c r="AL5" s="77">
        <v>2</v>
      </c>
      <c r="AM5" s="77">
        <v>100</v>
      </c>
      <c r="AN5" s="77">
        <v>480</v>
      </c>
      <c r="AO5" s="77"/>
      <c r="AP5" s="77"/>
      <c r="AQ5" s="77"/>
      <c r="AR5" s="77">
        <v>138</v>
      </c>
      <c r="AS5" s="77">
        <v>39.72</v>
      </c>
      <c r="AT5" s="77">
        <v>58.26</v>
      </c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</row>
    <row r="6" spans="1:66" s="2" customFormat="1" x14ac:dyDescent="0.35">
      <c r="A6" s="77">
        <v>1928</v>
      </c>
      <c r="B6" s="77">
        <v>5.6</v>
      </c>
      <c r="C6" s="77">
        <v>29</v>
      </c>
      <c r="D6" s="77">
        <v>15</v>
      </c>
      <c r="E6" s="77">
        <v>30</v>
      </c>
      <c r="F6" s="77">
        <v>94</v>
      </c>
      <c r="G6" s="77">
        <v>120</v>
      </c>
      <c r="H6" s="77">
        <v>220</v>
      </c>
      <c r="I6" s="77">
        <v>245</v>
      </c>
      <c r="J6" s="77">
        <v>295</v>
      </c>
      <c r="K6" s="77">
        <v>820</v>
      </c>
      <c r="L6" s="77">
        <v>690</v>
      </c>
      <c r="M6" s="77"/>
      <c r="N6" s="77"/>
      <c r="O6" s="77">
        <v>3</v>
      </c>
      <c r="P6" s="77">
        <v>16</v>
      </c>
      <c r="Q6" s="77">
        <v>1.6</v>
      </c>
      <c r="R6" s="77">
        <v>1.6</v>
      </c>
      <c r="S6" s="77"/>
      <c r="T6" s="77">
        <v>0.8</v>
      </c>
      <c r="U6" s="77"/>
      <c r="V6" s="77">
        <v>0.7</v>
      </c>
      <c r="W6" s="77">
        <v>1.8</v>
      </c>
      <c r="X6" s="77">
        <v>7</v>
      </c>
      <c r="Y6" s="77">
        <v>2.9</v>
      </c>
      <c r="Z6" s="77"/>
      <c r="AA6" s="77">
        <v>8.3000000000000007</v>
      </c>
      <c r="AB6" s="77">
        <v>2.2000000000000002</v>
      </c>
      <c r="AC6" s="77">
        <v>11</v>
      </c>
      <c r="AD6" s="77">
        <v>265</v>
      </c>
      <c r="AE6" s="77">
        <v>4.5</v>
      </c>
      <c r="AF6" s="77">
        <v>13.5</v>
      </c>
      <c r="AG6" s="77">
        <v>80</v>
      </c>
      <c r="AH6" s="77">
        <v>1.9</v>
      </c>
      <c r="AI6" s="77">
        <v>6</v>
      </c>
      <c r="AJ6" s="77">
        <v>16</v>
      </c>
      <c r="AK6" s="77">
        <v>11</v>
      </c>
      <c r="AL6" s="77">
        <v>5</v>
      </c>
      <c r="AM6" s="77">
        <v>170</v>
      </c>
      <c r="AN6" s="77">
        <v>749</v>
      </c>
      <c r="AO6" s="77"/>
      <c r="AP6" s="77"/>
      <c r="AQ6" s="77"/>
      <c r="AR6" s="77">
        <v>119</v>
      </c>
      <c r="AS6" s="77">
        <v>90.271666666666704</v>
      </c>
      <c r="AT6" s="77">
        <v>6.8916666666666702</v>
      </c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 s="2" customFormat="1" x14ac:dyDescent="0.35">
      <c r="A7" s="77">
        <v>1929</v>
      </c>
      <c r="B7" s="77">
        <v>16</v>
      </c>
      <c r="C7" s="77">
        <v>94</v>
      </c>
      <c r="D7" s="77">
        <v>67</v>
      </c>
      <c r="E7" s="77">
        <v>84</v>
      </c>
      <c r="F7" s="77">
        <v>75</v>
      </c>
      <c r="G7" s="77">
        <v>133</v>
      </c>
      <c r="H7" s="77">
        <v>280</v>
      </c>
      <c r="I7" s="77">
        <v>251</v>
      </c>
      <c r="J7" s="77">
        <v>325</v>
      </c>
      <c r="K7" s="77">
        <v>720</v>
      </c>
      <c r="L7" s="77">
        <v>600</v>
      </c>
      <c r="M7" s="77"/>
      <c r="N7" s="77"/>
      <c r="O7" s="77">
        <v>3.9</v>
      </c>
      <c r="P7" s="77">
        <v>90</v>
      </c>
      <c r="Q7" s="77">
        <v>8</v>
      </c>
      <c r="R7" s="77">
        <v>8</v>
      </c>
      <c r="S7" s="77"/>
      <c r="T7" s="77">
        <v>2</v>
      </c>
      <c r="U7" s="77"/>
      <c r="V7" s="77">
        <v>1.5</v>
      </c>
      <c r="W7" s="77">
        <v>5</v>
      </c>
      <c r="X7" s="77">
        <v>1.4</v>
      </c>
      <c r="Y7" s="77">
        <v>3.8</v>
      </c>
      <c r="Z7" s="77"/>
      <c r="AA7" s="77">
        <v>4</v>
      </c>
      <c r="AB7" s="77">
        <v>18.5</v>
      </c>
      <c r="AC7" s="77">
        <v>5.3</v>
      </c>
      <c r="AD7" s="77">
        <v>80</v>
      </c>
      <c r="AE7" s="77">
        <v>10</v>
      </c>
      <c r="AF7" s="77">
        <v>18</v>
      </c>
      <c r="AG7" s="77">
        <v>95</v>
      </c>
      <c r="AH7" s="77">
        <v>1.8</v>
      </c>
      <c r="AI7" s="77">
        <v>5.6</v>
      </c>
      <c r="AJ7" s="77">
        <v>32.200000000000003</v>
      </c>
      <c r="AK7" s="77">
        <v>21.8</v>
      </c>
      <c r="AL7" s="77">
        <v>1.5</v>
      </c>
      <c r="AM7" s="77">
        <v>110</v>
      </c>
      <c r="AN7" s="77">
        <v>396</v>
      </c>
      <c r="AO7" s="77"/>
      <c r="AP7" s="77"/>
      <c r="AQ7" s="77"/>
      <c r="AR7" s="77">
        <v>144</v>
      </c>
      <c r="AS7" s="77">
        <v>55.813333333333297</v>
      </c>
      <c r="AT7" s="77">
        <v>68.371666666666698</v>
      </c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 s="2" customFormat="1" x14ac:dyDescent="0.35">
      <c r="A8" s="77">
        <v>1930</v>
      </c>
      <c r="B8" s="77">
        <v>6.4</v>
      </c>
      <c r="C8" s="77">
        <v>91</v>
      </c>
      <c r="D8" s="77">
        <v>64</v>
      </c>
      <c r="E8" s="77">
        <v>65</v>
      </c>
      <c r="F8" s="77">
        <v>75</v>
      </c>
      <c r="G8" s="77">
        <v>133</v>
      </c>
      <c r="H8" s="77">
        <v>280</v>
      </c>
      <c r="I8" s="77">
        <v>251</v>
      </c>
      <c r="J8" s="77">
        <v>325</v>
      </c>
      <c r="K8" s="77">
        <v>380</v>
      </c>
      <c r="L8" s="77">
        <v>300</v>
      </c>
      <c r="M8" s="77"/>
      <c r="N8" s="77"/>
      <c r="O8" s="77">
        <v>4.5999999999999996</v>
      </c>
      <c r="P8" s="77">
        <v>8.8000000000000007</v>
      </c>
      <c r="Q8" s="77">
        <v>1.6</v>
      </c>
      <c r="R8" s="77">
        <v>1.6</v>
      </c>
      <c r="S8" s="77"/>
      <c r="T8" s="77">
        <v>0.2</v>
      </c>
      <c r="U8" s="77"/>
      <c r="V8" s="77">
        <v>0.8</v>
      </c>
      <c r="W8" s="77">
        <v>0.6</v>
      </c>
      <c r="X8" s="77">
        <v>0.6</v>
      </c>
      <c r="Y8" s="77">
        <v>3.8</v>
      </c>
      <c r="Z8" s="77"/>
      <c r="AA8" s="77">
        <v>10</v>
      </c>
      <c r="AB8" s="77">
        <v>7</v>
      </c>
      <c r="AC8" s="77">
        <v>14</v>
      </c>
      <c r="AD8" s="77">
        <v>400</v>
      </c>
      <c r="AE8" s="77">
        <v>10</v>
      </c>
      <c r="AF8" s="77">
        <v>18</v>
      </c>
      <c r="AG8" s="77">
        <v>95</v>
      </c>
      <c r="AH8" s="77">
        <v>1.8</v>
      </c>
      <c r="AI8" s="77">
        <v>5.6</v>
      </c>
      <c r="AJ8" s="77">
        <v>20</v>
      </c>
      <c r="AK8" s="77"/>
      <c r="AL8" s="77">
        <v>0.8</v>
      </c>
      <c r="AM8" s="77">
        <v>41</v>
      </c>
      <c r="AN8" s="77">
        <v>200</v>
      </c>
      <c r="AO8" s="77"/>
      <c r="AP8" s="77"/>
      <c r="AQ8" s="77"/>
      <c r="AR8" s="77">
        <v>162</v>
      </c>
      <c r="AS8" s="77">
        <v>80.3333333333333</v>
      </c>
      <c r="AT8" s="77">
        <v>10.199999999999999</v>
      </c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 s="2" customFormat="1" x14ac:dyDescent="0.35">
      <c r="A9" s="77">
        <v>1931</v>
      </c>
      <c r="B9" s="77">
        <v>32</v>
      </c>
      <c r="C9" s="77">
        <v>77</v>
      </c>
      <c r="D9" s="77">
        <v>54</v>
      </c>
      <c r="E9" s="77">
        <v>26</v>
      </c>
      <c r="F9" s="77">
        <v>150</v>
      </c>
      <c r="G9" s="77">
        <v>184</v>
      </c>
      <c r="H9" s="77">
        <v>380</v>
      </c>
      <c r="I9" s="77">
        <v>360</v>
      </c>
      <c r="J9" s="77">
        <v>434</v>
      </c>
      <c r="K9" s="77">
        <v>1100</v>
      </c>
      <c r="L9" s="77">
        <v>990</v>
      </c>
      <c r="M9" s="77"/>
      <c r="N9" s="77"/>
      <c r="O9" s="77">
        <v>10</v>
      </c>
      <c r="P9" s="77">
        <v>20</v>
      </c>
      <c r="Q9" s="77">
        <v>3.6</v>
      </c>
      <c r="R9" s="77">
        <v>3.6</v>
      </c>
      <c r="S9" s="77"/>
      <c r="T9" s="77">
        <v>1.3</v>
      </c>
      <c r="U9" s="77"/>
      <c r="V9" s="77">
        <v>1.2</v>
      </c>
      <c r="W9" s="77">
        <v>3</v>
      </c>
      <c r="X9" s="77">
        <v>8</v>
      </c>
      <c r="Y9" s="77">
        <v>9</v>
      </c>
      <c r="Z9" s="77"/>
      <c r="AA9" s="77">
        <v>5</v>
      </c>
      <c r="AB9" s="77">
        <v>16</v>
      </c>
      <c r="AC9" s="77">
        <v>6.6</v>
      </c>
      <c r="AD9" s="77">
        <v>120</v>
      </c>
      <c r="AE9" s="77">
        <v>28</v>
      </c>
      <c r="AF9" s="77">
        <v>29</v>
      </c>
      <c r="AG9" s="77">
        <v>130</v>
      </c>
      <c r="AH9" s="77">
        <v>4</v>
      </c>
      <c r="AI9" s="77">
        <v>10.8</v>
      </c>
      <c r="AJ9" s="77">
        <v>34</v>
      </c>
      <c r="AK9" s="77">
        <v>23</v>
      </c>
      <c r="AL9" s="77">
        <v>6</v>
      </c>
      <c r="AM9" s="77">
        <v>180</v>
      </c>
      <c r="AN9" s="77">
        <v>800</v>
      </c>
      <c r="AO9" s="77"/>
      <c r="AP9" s="77"/>
      <c r="AQ9" s="77"/>
      <c r="AR9" s="77">
        <v>138</v>
      </c>
      <c r="AS9" s="77">
        <v>157.09166666666701</v>
      </c>
      <c r="AT9" s="77">
        <v>22.323333333333299</v>
      </c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 s="2" customFormat="1" x14ac:dyDescent="0.35">
      <c r="A10" s="77">
        <v>1932</v>
      </c>
      <c r="B10" s="77">
        <v>9.8000000000000007</v>
      </c>
      <c r="C10" s="77">
        <v>19</v>
      </c>
      <c r="D10" s="77">
        <v>7</v>
      </c>
      <c r="E10" s="77">
        <v>22</v>
      </c>
      <c r="F10" s="77">
        <v>97</v>
      </c>
      <c r="G10" s="77">
        <v>159</v>
      </c>
      <c r="H10" s="77">
        <v>330</v>
      </c>
      <c r="I10" s="77">
        <v>318</v>
      </c>
      <c r="J10" s="77">
        <v>380</v>
      </c>
      <c r="K10" s="77">
        <v>1200</v>
      </c>
      <c r="L10" s="77">
        <v>1100</v>
      </c>
      <c r="M10" s="77"/>
      <c r="N10" s="77"/>
      <c r="O10" s="77">
        <v>11</v>
      </c>
      <c r="P10" s="77">
        <v>15</v>
      </c>
      <c r="Q10" s="77">
        <v>2.7</v>
      </c>
      <c r="R10" s="77">
        <v>2.7</v>
      </c>
      <c r="S10" s="77"/>
      <c r="T10" s="77">
        <v>0.7</v>
      </c>
      <c r="U10" s="77"/>
      <c r="V10" s="77">
        <v>1</v>
      </c>
      <c r="W10" s="77">
        <v>1.5</v>
      </c>
      <c r="X10" s="77">
        <v>6</v>
      </c>
      <c r="Y10" s="77">
        <v>5.7</v>
      </c>
      <c r="Z10" s="77"/>
      <c r="AA10" s="77">
        <v>2.8</v>
      </c>
      <c r="AB10" s="77">
        <v>18</v>
      </c>
      <c r="AC10" s="77">
        <v>5.4</v>
      </c>
      <c r="AD10" s="77">
        <v>85</v>
      </c>
      <c r="AE10" s="77">
        <v>6</v>
      </c>
      <c r="AF10" s="77">
        <v>15</v>
      </c>
      <c r="AG10" s="77">
        <v>113</v>
      </c>
      <c r="AH10" s="77">
        <v>3.8</v>
      </c>
      <c r="AI10" s="77">
        <v>9.1999999999999993</v>
      </c>
      <c r="AJ10" s="77">
        <v>19.2</v>
      </c>
      <c r="AK10" s="77">
        <v>14.9</v>
      </c>
      <c r="AL10" s="77">
        <v>4.5</v>
      </c>
      <c r="AM10" s="77">
        <v>170</v>
      </c>
      <c r="AN10" s="77">
        <v>720</v>
      </c>
      <c r="AO10" s="77">
        <v>5.3</v>
      </c>
      <c r="AP10" s="77">
        <v>13.8</v>
      </c>
      <c r="AQ10" s="77"/>
      <c r="AR10" s="77">
        <v>119</v>
      </c>
      <c r="AS10" s="77">
        <v>94.527500000000003</v>
      </c>
      <c r="AT10" s="77">
        <v>17.137499999999999</v>
      </c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 s="2" customFormat="1" x14ac:dyDescent="0.35">
      <c r="A11" s="77">
        <v>1933</v>
      </c>
      <c r="B11" s="77">
        <v>24</v>
      </c>
      <c r="C11" s="77">
        <v>31</v>
      </c>
      <c r="D11" s="77">
        <v>16</v>
      </c>
      <c r="E11" s="77">
        <v>31</v>
      </c>
      <c r="F11" s="77">
        <v>71</v>
      </c>
      <c r="G11" s="77">
        <v>120</v>
      </c>
      <c r="H11" s="77">
        <v>550</v>
      </c>
      <c r="I11" s="77">
        <v>245</v>
      </c>
      <c r="J11" s="77">
        <v>240</v>
      </c>
      <c r="K11" s="77">
        <v>820</v>
      </c>
      <c r="L11" s="77">
        <v>690</v>
      </c>
      <c r="M11" s="77"/>
      <c r="N11" s="77"/>
      <c r="O11" s="77">
        <v>3.1</v>
      </c>
      <c r="P11" s="77">
        <v>5.6</v>
      </c>
      <c r="Q11" s="77">
        <v>0.9</v>
      </c>
      <c r="R11" s="77">
        <v>0.9</v>
      </c>
      <c r="S11" s="77"/>
      <c r="T11" s="77">
        <v>0.2</v>
      </c>
      <c r="U11" s="77"/>
      <c r="V11" s="77">
        <v>0.7</v>
      </c>
      <c r="W11" s="77">
        <v>0.6</v>
      </c>
      <c r="X11" s="77">
        <v>4.7</v>
      </c>
      <c r="Y11" s="77">
        <v>3.4</v>
      </c>
      <c r="Z11" s="77"/>
      <c r="AA11" s="77">
        <v>6.6</v>
      </c>
      <c r="AB11" s="77">
        <v>9</v>
      </c>
      <c r="AC11" s="77">
        <v>8.8000000000000007</v>
      </c>
      <c r="AD11" s="77">
        <v>175</v>
      </c>
      <c r="AE11" s="77">
        <v>6</v>
      </c>
      <c r="AF11" s="77">
        <v>15</v>
      </c>
      <c r="AG11" s="77">
        <v>200</v>
      </c>
      <c r="AH11" s="77">
        <v>1.2</v>
      </c>
      <c r="AI11" s="77">
        <v>4.8</v>
      </c>
      <c r="AJ11" s="77">
        <v>15</v>
      </c>
      <c r="AK11" s="77">
        <v>10</v>
      </c>
      <c r="AL11" s="77">
        <v>3.5</v>
      </c>
      <c r="AM11" s="77">
        <v>140</v>
      </c>
      <c r="AN11" s="77">
        <v>564</v>
      </c>
      <c r="AO11" s="77">
        <v>3.8</v>
      </c>
      <c r="AP11" s="77">
        <v>9.8000000000000007</v>
      </c>
      <c r="AQ11" s="77"/>
      <c r="AR11" s="77">
        <v>119</v>
      </c>
      <c r="AS11" s="77">
        <v>105.943333333333</v>
      </c>
      <c r="AT11" s="77">
        <v>21.387166666666701</v>
      </c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 s="2" customFormat="1" x14ac:dyDescent="0.35">
      <c r="A12" s="77">
        <v>1934</v>
      </c>
      <c r="B12" s="77">
        <v>5.9</v>
      </c>
      <c r="C12" s="77">
        <v>35</v>
      </c>
      <c r="D12" s="77">
        <v>20</v>
      </c>
      <c r="E12" s="77">
        <v>33</v>
      </c>
      <c r="F12" s="77">
        <v>46</v>
      </c>
      <c r="G12" s="77">
        <v>84</v>
      </c>
      <c r="H12" s="77">
        <v>170</v>
      </c>
      <c r="I12" s="77">
        <v>177</v>
      </c>
      <c r="J12" s="77">
        <v>170</v>
      </c>
      <c r="K12" s="77">
        <v>490</v>
      </c>
      <c r="L12" s="77">
        <v>390</v>
      </c>
      <c r="M12" s="77"/>
      <c r="N12" s="77"/>
      <c r="O12" s="77">
        <v>2.2000000000000002</v>
      </c>
      <c r="P12" s="77">
        <v>5.2</v>
      </c>
      <c r="Q12" s="77">
        <v>2.6</v>
      </c>
      <c r="R12" s="77">
        <v>2.6</v>
      </c>
      <c r="S12" s="77"/>
      <c r="T12" s="77">
        <v>0.2</v>
      </c>
      <c r="U12" s="77"/>
      <c r="V12" s="77">
        <v>0.7</v>
      </c>
      <c r="W12" s="77">
        <v>0.6</v>
      </c>
      <c r="X12" s="77">
        <v>1</v>
      </c>
      <c r="Y12" s="77">
        <v>1.5</v>
      </c>
      <c r="Z12" s="77"/>
      <c r="AA12" s="77">
        <v>2.4</v>
      </c>
      <c r="AB12" s="77">
        <v>25.5</v>
      </c>
      <c r="AC12" s="77">
        <v>2.7</v>
      </c>
      <c r="AD12" s="77">
        <v>35</v>
      </c>
      <c r="AE12" s="77">
        <v>1.1000000000000001</v>
      </c>
      <c r="AF12" s="77">
        <v>12</v>
      </c>
      <c r="AG12" s="77">
        <v>59</v>
      </c>
      <c r="AH12" s="77">
        <v>1.1000000000000001</v>
      </c>
      <c r="AI12" s="77">
        <v>1.8</v>
      </c>
      <c r="AJ12" s="77">
        <v>11</v>
      </c>
      <c r="AK12" s="77">
        <v>7.2</v>
      </c>
      <c r="AL12" s="77">
        <v>1.1000000000000001</v>
      </c>
      <c r="AM12" s="77">
        <v>52</v>
      </c>
      <c r="AN12" s="77">
        <v>300</v>
      </c>
      <c r="AO12" s="77">
        <v>2.7</v>
      </c>
      <c r="AP12" s="77">
        <v>6.9</v>
      </c>
      <c r="AQ12" s="77"/>
      <c r="AR12" s="77">
        <v>88</v>
      </c>
      <c r="AS12" s="77">
        <v>94.570833333333297</v>
      </c>
      <c r="AT12" s="77">
        <v>11.862500000000001</v>
      </c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 s="2" customFormat="1" x14ac:dyDescent="0.35">
      <c r="A13" s="77">
        <v>1935</v>
      </c>
      <c r="B13" s="77">
        <v>17</v>
      </c>
      <c r="C13" s="77">
        <v>27</v>
      </c>
      <c r="D13" s="77">
        <v>13</v>
      </c>
      <c r="E13" s="77">
        <v>28</v>
      </c>
      <c r="F13" s="77">
        <v>66</v>
      </c>
      <c r="G13" s="77">
        <v>110</v>
      </c>
      <c r="H13" s="77">
        <v>190</v>
      </c>
      <c r="I13" s="77">
        <v>225</v>
      </c>
      <c r="J13" s="77">
        <v>210</v>
      </c>
      <c r="K13" s="77">
        <v>560</v>
      </c>
      <c r="L13" s="77">
        <v>400</v>
      </c>
      <c r="M13" s="77"/>
      <c r="N13" s="77"/>
      <c r="O13" s="77">
        <v>2.2999999999999998</v>
      </c>
      <c r="P13" s="77">
        <v>8.1999999999999993</v>
      </c>
      <c r="Q13" s="77">
        <v>0.94</v>
      </c>
      <c r="R13" s="77">
        <v>0.94</v>
      </c>
      <c r="S13" s="77"/>
      <c r="T13" s="77">
        <v>0.3</v>
      </c>
      <c r="U13" s="77"/>
      <c r="V13" s="77">
        <v>1.1100000000000001</v>
      </c>
      <c r="W13" s="77">
        <v>1.22</v>
      </c>
      <c r="X13" s="77">
        <v>0.34</v>
      </c>
      <c r="Y13" s="77">
        <v>1.7</v>
      </c>
      <c r="Z13" s="77"/>
      <c r="AA13" s="77">
        <v>3.7</v>
      </c>
      <c r="AB13" s="77">
        <v>8</v>
      </c>
      <c r="AC13" s="77">
        <v>8.9</v>
      </c>
      <c r="AD13" s="77">
        <v>150</v>
      </c>
      <c r="AE13" s="77">
        <v>11</v>
      </c>
      <c r="AF13" s="77">
        <v>18</v>
      </c>
      <c r="AG13" s="77">
        <v>78</v>
      </c>
      <c r="AH13" s="77">
        <v>2.2999999999999998</v>
      </c>
      <c r="AI13" s="77">
        <v>6.2</v>
      </c>
      <c r="AJ13" s="77">
        <v>22</v>
      </c>
      <c r="AK13" s="77">
        <v>14.8</v>
      </c>
      <c r="AL13" s="77">
        <v>0.82</v>
      </c>
      <c r="AM13" s="77">
        <v>38</v>
      </c>
      <c r="AN13" s="77">
        <v>180</v>
      </c>
      <c r="AO13" s="77">
        <v>3</v>
      </c>
      <c r="AP13" s="77">
        <v>7.8</v>
      </c>
      <c r="AQ13" s="77"/>
      <c r="AR13" s="77">
        <v>150</v>
      </c>
      <c r="AS13" s="77">
        <v>61.039166666666702</v>
      </c>
      <c r="AT13" s="77">
        <v>20.945833333333301</v>
      </c>
      <c r="AU13" s="77"/>
      <c r="AV13" s="77"/>
      <c r="AW13" s="77">
        <v>24</v>
      </c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 s="2" customFormat="1" x14ac:dyDescent="0.35">
      <c r="A14" s="77">
        <v>1936</v>
      </c>
      <c r="B14" s="77">
        <v>29</v>
      </c>
      <c r="C14" s="77">
        <v>62</v>
      </c>
      <c r="D14" s="77">
        <v>42</v>
      </c>
      <c r="E14" s="77">
        <v>55</v>
      </c>
      <c r="F14" s="77">
        <v>65</v>
      </c>
      <c r="G14" s="77">
        <v>140</v>
      </c>
      <c r="H14" s="77">
        <v>380</v>
      </c>
      <c r="I14" s="77">
        <v>284</v>
      </c>
      <c r="J14" s="77">
        <v>350</v>
      </c>
      <c r="K14" s="77">
        <v>1000</v>
      </c>
      <c r="L14" s="77">
        <v>1100</v>
      </c>
      <c r="M14" s="77"/>
      <c r="N14" s="77"/>
      <c r="O14" s="77">
        <v>3.9</v>
      </c>
      <c r="P14" s="77">
        <v>22</v>
      </c>
      <c r="Q14" s="77">
        <v>4</v>
      </c>
      <c r="R14" s="77">
        <v>4</v>
      </c>
      <c r="S14" s="77"/>
      <c r="T14" s="77">
        <v>2.9</v>
      </c>
      <c r="U14" s="77"/>
      <c r="V14" s="77">
        <v>1.7</v>
      </c>
      <c r="W14" s="77">
        <v>2.7</v>
      </c>
      <c r="X14" s="77">
        <v>1.2</v>
      </c>
      <c r="Y14" s="77">
        <v>2.2999999999999998</v>
      </c>
      <c r="Z14" s="77"/>
      <c r="AA14" s="77">
        <v>8.8000000000000007</v>
      </c>
      <c r="AB14" s="77">
        <v>6</v>
      </c>
      <c r="AC14" s="77">
        <v>9.9</v>
      </c>
      <c r="AD14" s="77">
        <v>250</v>
      </c>
      <c r="AE14" s="77">
        <v>36</v>
      </c>
      <c r="AF14" s="77">
        <v>34</v>
      </c>
      <c r="AG14" s="77">
        <v>140</v>
      </c>
      <c r="AH14" s="77">
        <v>4.5</v>
      </c>
      <c r="AI14" s="77">
        <v>13</v>
      </c>
      <c r="AJ14" s="77">
        <v>36</v>
      </c>
      <c r="AK14" s="77">
        <v>24.1</v>
      </c>
      <c r="AL14" s="77">
        <v>3.6</v>
      </c>
      <c r="AM14" s="77">
        <v>190</v>
      </c>
      <c r="AN14" s="77">
        <v>410</v>
      </c>
      <c r="AO14" s="77">
        <v>9</v>
      </c>
      <c r="AP14" s="77">
        <v>36</v>
      </c>
      <c r="AQ14" s="77"/>
      <c r="AR14" s="77">
        <v>156</v>
      </c>
      <c r="AS14" s="77">
        <v>162.03583333333299</v>
      </c>
      <c r="AT14" s="77">
        <v>44.7558333333333</v>
      </c>
      <c r="AU14" s="77"/>
      <c r="AV14" s="77"/>
      <c r="AW14" s="77">
        <v>81</v>
      </c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 s="2" customFormat="1" x14ac:dyDescent="0.35">
      <c r="A15" s="77">
        <v>1937</v>
      </c>
      <c r="B15" s="77">
        <v>88</v>
      </c>
      <c r="C15" s="77">
        <v>110</v>
      </c>
      <c r="D15" s="77">
        <v>80</v>
      </c>
      <c r="E15" s="77">
        <v>93</v>
      </c>
      <c r="F15" s="77">
        <v>120</v>
      </c>
      <c r="G15" s="77">
        <v>170</v>
      </c>
      <c r="H15" s="77">
        <v>460</v>
      </c>
      <c r="I15" s="77">
        <v>340</v>
      </c>
      <c r="J15" s="77">
        <v>500</v>
      </c>
      <c r="K15" s="77">
        <v>1000</v>
      </c>
      <c r="L15" s="77">
        <v>980</v>
      </c>
      <c r="M15" s="77"/>
      <c r="N15" s="77"/>
      <c r="O15" s="77">
        <v>7.2</v>
      </c>
      <c r="P15" s="77">
        <v>40</v>
      </c>
      <c r="Q15" s="77">
        <v>7.5</v>
      </c>
      <c r="R15" s="77">
        <v>7.5</v>
      </c>
      <c r="S15" s="77"/>
      <c r="T15" s="77">
        <v>8.9</v>
      </c>
      <c r="U15" s="77"/>
      <c r="V15" s="77">
        <v>3.6</v>
      </c>
      <c r="W15" s="77">
        <v>19</v>
      </c>
      <c r="X15" s="77">
        <v>0.75</v>
      </c>
      <c r="Y15" s="77">
        <v>5.8</v>
      </c>
      <c r="Z15" s="77"/>
      <c r="AA15" s="77">
        <v>10</v>
      </c>
      <c r="AB15" s="77">
        <v>22.5</v>
      </c>
      <c r="AC15" s="77">
        <v>3.9</v>
      </c>
      <c r="AD15" s="77">
        <v>51</v>
      </c>
      <c r="AE15" s="77">
        <v>14</v>
      </c>
      <c r="AF15" s="77">
        <v>32</v>
      </c>
      <c r="AG15" s="77">
        <v>120</v>
      </c>
      <c r="AH15" s="77">
        <v>7.7</v>
      </c>
      <c r="AI15" s="77">
        <v>40</v>
      </c>
      <c r="AJ15" s="77">
        <v>36</v>
      </c>
      <c r="AK15" s="77">
        <v>21</v>
      </c>
      <c r="AL15" s="77">
        <v>1.4</v>
      </c>
      <c r="AM15" s="77">
        <v>80</v>
      </c>
      <c r="AN15" s="77">
        <v>450</v>
      </c>
      <c r="AO15" s="77"/>
      <c r="AP15" s="77"/>
      <c r="AQ15" s="77"/>
      <c r="AR15" s="77">
        <v>203</v>
      </c>
      <c r="AS15" s="77">
        <v>75.113333333333301</v>
      </c>
      <c r="AT15" s="77"/>
      <c r="AU15" s="77"/>
      <c r="AV15" s="77"/>
      <c r="AW15" s="77">
        <v>23</v>
      </c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 s="2" customFormat="1" x14ac:dyDescent="0.35">
      <c r="A16" s="77">
        <v>1938</v>
      </c>
      <c r="B16" s="77">
        <v>19.5</v>
      </c>
      <c r="C16" s="77">
        <v>38</v>
      </c>
      <c r="D16" s="77">
        <v>22</v>
      </c>
      <c r="E16" s="77">
        <v>37</v>
      </c>
      <c r="F16" s="77">
        <v>43</v>
      </c>
      <c r="G16" s="77">
        <v>140</v>
      </c>
      <c r="H16" s="77">
        <v>250</v>
      </c>
      <c r="I16" s="77">
        <v>284</v>
      </c>
      <c r="J16" s="77">
        <v>240</v>
      </c>
      <c r="K16" s="77">
        <v>540</v>
      </c>
      <c r="L16" s="77">
        <v>600</v>
      </c>
      <c r="M16" s="77"/>
      <c r="N16" s="77"/>
      <c r="O16" s="77">
        <v>4.4000000000000004</v>
      </c>
      <c r="P16" s="77">
        <v>19</v>
      </c>
      <c r="Q16" s="77">
        <v>3.6</v>
      </c>
      <c r="R16" s="77">
        <v>3.6</v>
      </c>
      <c r="S16" s="77"/>
      <c r="T16" s="77">
        <v>1.2</v>
      </c>
      <c r="U16" s="77"/>
      <c r="V16" s="77">
        <v>1.3</v>
      </c>
      <c r="W16" s="77">
        <v>1.9</v>
      </c>
      <c r="X16" s="77">
        <v>0.51</v>
      </c>
      <c r="Y16" s="77">
        <v>4.0999999999999996</v>
      </c>
      <c r="Z16" s="77"/>
      <c r="AA16" s="77">
        <v>4.9000000000000004</v>
      </c>
      <c r="AB16" s="77">
        <v>15.1</v>
      </c>
      <c r="AC16" s="77">
        <v>6.5</v>
      </c>
      <c r="AD16" s="77">
        <v>110</v>
      </c>
      <c r="AE16" s="77">
        <v>3.5</v>
      </c>
      <c r="AF16" s="77">
        <v>13</v>
      </c>
      <c r="AG16" s="77">
        <v>84</v>
      </c>
      <c r="AH16" s="77">
        <v>1.4</v>
      </c>
      <c r="AI16" s="77">
        <v>4.4000000000000004</v>
      </c>
      <c r="AJ16" s="77">
        <v>22</v>
      </c>
      <c r="AK16" s="77">
        <v>15</v>
      </c>
      <c r="AL16" s="77">
        <v>1.1000000000000001</v>
      </c>
      <c r="AM16" s="77">
        <v>48</v>
      </c>
      <c r="AN16" s="77">
        <v>280</v>
      </c>
      <c r="AO16" s="77">
        <v>2.9</v>
      </c>
      <c r="AP16" s="77">
        <v>7.5</v>
      </c>
      <c r="AQ16" s="77"/>
      <c r="AR16" s="77">
        <v>220</v>
      </c>
      <c r="AS16" s="77">
        <v>90.376333333333307</v>
      </c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 s="2" customFormat="1" x14ac:dyDescent="0.35">
      <c r="A17" s="77">
        <v>1939</v>
      </c>
      <c r="B17" s="77">
        <v>23</v>
      </c>
      <c r="C17" s="77">
        <v>47</v>
      </c>
      <c r="D17" s="77">
        <v>29</v>
      </c>
      <c r="E17" s="77">
        <v>43</v>
      </c>
      <c r="F17" s="77">
        <v>150</v>
      </c>
      <c r="G17" s="77">
        <v>150</v>
      </c>
      <c r="H17" s="77">
        <v>450</v>
      </c>
      <c r="I17" s="77">
        <v>302</v>
      </c>
      <c r="J17" s="77">
        <v>370</v>
      </c>
      <c r="K17" s="77">
        <v>1200</v>
      </c>
      <c r="L17" s="77">
        <v>1100</v>
      </c>
      <c r="M17" s="77"/>
      <c r="N17" s="77"/>
      <c r="O17" s="77">
        <v>5.2</v>
      </c>
      <c r="P17" s="77">
        <v>16</v>
      </c>
      <c r="Q17" s="77">
        <v>2.9</v>
      </c>
      <c r="R17" s="77">
        <v>2.9</v>
      </c>
      <c r="S17" s="77"/>
      <c r="T17" s="77">
        <v>0.8</v>
      </c>
      <c r="U17" s="77"/>
      <c r="V17" s="77">
        <v>1.1000000000000001</v>
      </c>
      <c r="W17" s="77">
        <v>2</v>
      </c>
      <c r="X17" s="77">
        <v>4.5999999999999996</v>
      </c>
      <c r="Y17" s="77">
        <v>8.5</v>
      </c>
      <c r="Z17" s="77"/>
      <c r="AA17" s="77">
        <v>9</v>
      </c>
      <c r="AB17" s="77">
        <v>2</v>
      </c>
      <c r="AC17" s="77">
        <v>12</v>
      </c>
      <c r="AD17" s="77">
        <v>200</v>
      </c>
      <c r="AE17" s="77">
        <v>28</v>
      </c>
      <c r="AF17" s="77">
        <v>29</v>
      </c>
      <c r="AG17" s="77">
        <v>150</v>
      </c>
      <c r="AH17" s="77">
        <v>4.0999999999999996</v>
      </c>
      <c r="AI17" s="77">
        <v>12</v>
      </c>
      <c r="AJ17" s="77">
        <v>28</v>
      </c>
      <c r="AK17" s="77">
        <v>19</v>
      </c>
      <c r="AL17" s="77">
        <v>3.2</v>
      </c>
      <c r="AM17" s="77">
        <v>170</v>
      </c>
      <c r="AN17" s="77">
        <v>600</v>
      </c>
      <c r="AO17" s="77">
        <v>8</v>
      </c>
      <c r="AP17" s="77">
        <v>32</v>
      </c>
      <c r="AQ17" s="77"/>
      <c r="AR17" s="77">
        <v>128</v>
      </c>
      <c r="AS17" s="77">
        <v>114.775833333333</v>
      </c>
      <c r="AT17" s="77"/>
      <c r="AU17" s="77"/>
      <c r="AV17" s="77"/>
      <c r="AW17" s="77">
        <v>150</v>
      </c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 s="2" customFormat="1" x14ac:dyDescent="0.35">
      <c r="A18" s="77">
        <v>1940</v>
      </c>
      <c r="B18" s="77">
        <v>33</v>
      </c>
      <c r="C18" s="77">
        <v>88</v>
      </c>
      <c r="D18" s="77">
        <v>62</v>
      </c>
      <c r="E18" s="77">
        <v>76</v>
      </c>
      <c r="F18" s="77">
        <v>160</v>
      </c>
      <c r="G18" s="77">
        <v>110</v>
      </c>
      <c r="H18" s="77">
        <v>170</v>
      </c>
      <c r="I18" s="77">
        <v>227</v>
      </c>
      <c r="J18" s="77">
        <v>320</v>
      </c>
      <c r="K18" s="77">
        <v>730</v>
      </c>
      <c r="L18" s="77">
        <v>720</v>
      </c>
      <c r="M18" s="77"/>
      <c r="N18" s="77"/>
      <c r="O18" s="77">
        <v>2.4</v>
      </c>
      <c r="P18" s="77">
        <v>29</v>
      </c>
      <c r="Q18" s="77">
        <v>5.4</v>
      </c>
      <c r="R18" s="77">
        <v>5.4</v>
      </c>
      <c r="S18" s="77"/>
      <c r="T18" s="77">
        <v>3.5</v>
      </c>
      <c r="U18" s="77"/>
      <c r="V18" s="77">
        <v>1.9</v>
      </c>
      <c r="W18" s="77">
        <v>6</v>
      </c>
      <c r="X18" s="77">
        <v>1.4</v>
      </c>
      <c r="Y18" s="77">
        <v>2.2999999999999998</v>
      </c>
      <c r="Z18" s="77"/>
      <c r="AA18" s="77">
        <v>2.9</v>
      </c>
      <c r="AB18" s="77">
        <v>22.5</v>
      </c>
      <c r="AC18" s="77">
        <v>3.9</v>
      </c>
      <c r="AD18" s="77">
        <v>170</v>
      </c>
      <c r="AE18" s="77">
        <v>12.5</v>
      </c>
      <c r="AF18" s="77">
        <v>20</v>
      </c>
      <c r="AG18" s="77">
        <v>65</v>
      </c>
      <c r="AH18" s="77">
        <v>2.2000000000000002</v>
      </c>
      <c r="AI18" s="77">
        <v>6.5</v>
      </c>
      <c r="AJ18" s="77">
        <v>31</v>
      </c>
      <c r="AK18" s="77">
        <v>21</v>
      </c>
      <c r="AL18" s="77">
        <v>1.3</v>
      </c>
      <c r="AM18" s="77">
        <v>73</v>
      </c>
      <c r="AN18" s="77">
        <v>330</v>
      </c>
      <c r="AO18" s="77">
        <v>5.7</v>
      </c>
      <c r="AP18" s="77">
        <v>15</v>
      </c>
      <c r="AQ18" s="77"/>
      <c r="AR18" s="77">
        <v>160</v>
      </c>
      <c r="AS18" s="77">
        <v>41.314166666666701</v>
      </c>
      <c r="AT18" s="77"/>
      <c r="AU18" s="77"/>
      <c r="AV18" s="77"/>
      <c r="AW18" s="77">
        <v>32</v>
      </c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 s="2" customFormat="1" x14ac:dyDescent="0.35">
      <c r="A19" s="77">
        <v>1941</v>
      </c>
      <c r="B19" s="77">
        <v>16</v>
      </c>
      <c r="C19" s="77">
        <v>29</v>
      </c>
      <c r="D19" s="77">
        <v>15</v>
      </c>
      <c r="E19" s="77">
        <v>30</v>
      </c>
      <c r="F19" s="77">
        <v>30</v>
      </c>
      <c r="G19" s="77">
        <v>64</v>
      </c>
      <c r="H19" s="77">
        <v>40</v>
      </c>
      <c r="I19" s="77">
        <v>140</v>
      </c>
      <c r="J19" s="77">
        <v>170</v>
      </c>
      <c r="K19" s="77">
        <v>670</v>
      </c>
      <c r="L19" s="77">
        <v>560</v>
      </c>
      <c r="M19" s="77"/>
      <c r="N19" s="77"/>
      <c r="O19" s="77">
        <v>0.8</v>
      </c>
      <c r="P19" s="77">
        <v>20</v>
      </c>
      <c r="Q19" s="77">
        <v>3.7</v>
      </c>
      <c r="R19" s="77">
        <v>3.7</v>
      </c>
      <c r="S19" s="77"/>
      <c r="T19" s="77">
        <v>1.3</v>
      </c>
      <c r="U19" s="77"/>
      <c r="V19" s="77">
        <v>1.2</v>
      </c>
      <c r="W19" s="77">
        <v>3</v>
      </c>
      <c r="X19" s="77">
        <v>1.5</v>
      </c>
      <c r="Y19" s="77">
        <v>0.42</v>
      </c>
      <c r="Z19" s="77"/>
      <c r="AA19" s="77">
        <v>5.5</v>
      </c>
      <c r="AB19" s="77">
        <v>13</v>
      </c>
      <c r="AC19" s="77">
        <v>7.3</v>
      </c>
      <c r="AD19" s="77">
        <v>130</v>
      </c>
      <c r="AE19" s="77">
        <v>1</v>
      </c>
      <c r="AF19" s="77">
        <v>4</v>
      </c>
      <c r="AG19" s="77">
        <v>20</v>
      </c>
      <c r="AH19" s="77">
        <v>0.8</v>
      </c>
      <c r="AI19" s="77">
        <v>2.5</v>
      </c>
      <c r="AJ19" s="77">
        <v>6</v>
      </c>
      <c r="AK19" s="77"/>
      <c r="AL19" s="77">
        <v>1.6</v>
      </c>
      <c r="AM19" s="77">
        <v>85</v>
      </c>
      <c r="AN19" s="77">
        <v>420</v>
      </c>
      <c r="AO19" s="77">
        <v>7.2</v>
      </c>
      <c r="AP19" s="77">
        <v>19</v>
      </c>
      <c r="AQ19" s="77"/>
      <c r="AR19" s="77"/>
      <c r="AS19" s="77">
        <v>62.46</v>
      </c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 s="2" customFormat="1" x14ac:dyDescent="0.35">
      <c r="A20" s="77">
        <v>1942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>
        <f>AVERAGE(0.049,0.049,0.07,1.2,4.7,1.9)</f>
        <v>1.3280000000000001</v>
      </c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 s="2" customFormat="1" x14ac:dyDescent="0.35">
      <c r="A21" s="77">
        <v>1943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 s="2" customFormat="1" x14ac:dyDescent="0.35">
      <c r="A22" s="77">
        <v>1944</v>
      </c>
      <c r="B22" s="77">
        <v>110</v>
      </c>
      <c r="C22" s="77">
        <v>130</v>
      </c>
      <c r="D22" s="77">
        <v>100</v>
      </c>
      <c r="E22" s="77">
        <v>110</v>
      </c>
      <c r="F22" s="77">
        <v>148</v>
      </c>
      <c r="G22" s="77">
        <v>180</v>
      </c>
      <c r="H22" s="77">
        <v>500</v>
      </c>
      <c r="I22" s="77">
        <v>357</v>
      </c>
      <c r="J22" s="77">
        <v>429</v>
      </c>
      <c r="K22" s="77">
        <v>1600</v>
      </c>
      <c r="L22" s="77">
        <v>1700</v>
      </c>
      <c r="M22" s="77"/>
      <c r="N22" s="77"/>
      <c r="O22" s="77">
        <v>8.3000000000000007</v>
      </c>
      <c r="P22" s="77">
        <v>88</v>
      </c>
      <c r="Q22" s="77">
        <v>7</v>
      </c>
      <c r="R22" s="77">
        <v>7</v>
      </c>
      <c r="S22" s="77"/>
      <c r="T22" s="77">
        <v>10</v>
      </c>
      <c r="U22" s="77"/>
      <c r="V22" s="77">
        <v>3.5</v>
      </c>
      <c r="W22" s="77">
        <v>7</v>
      </c>
      <c r="X22" s="77">
        <v>2.6</v>
      </c>
      <c r="Y22" s="77">
        <v>8.9</v>
      </c>
      <c r="Z22" s="77"/>
      <c r="AA22" s="77">
        <v>9.4</v>
      </c>
      <c r="AB22" s="77">
        <v>1.8</v>
      </c>
      <c r="AC22" s="77">
        <v>12.4</v>
      </c>
      <c r="AD22" s="77">
        <v>350</v>
      </c>
      <c r="AE22" s="77">
        <v>60</v>
      </c>
      <c r="AF22" s="77">
        <v>50</v>
      </c>
      <c r="AG22" s="77">
        <v>165</v>
      </c>
      <c r="AH22" s="77">
        <v>4.5</v>
      </c>
      <c r="AI22" s="77">
        <v>13.6</v>
      </c>
      <c r="AJ22" s="77">
        <v>45</v>
      </c>
      <c r="AK22" s="77"/>
      <c r="AL22" s="77">
        <v>2.2999999999999998</v>
      </c>
      <c r="AM22" s="77">
        <v>120</v>
      </c>
      <c r="AN22" s="77">
        <v>515</v>
      </c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 s="2" customFormat="1" x14ac:dyDescent="0.35">
      <c r="A23" s="77">
        <v>1945</v>
      </c>
      <c r="B23" s="77">
        <v>11</v>
      </c>
      <c r="C23" s="77">
        <v>20</v>
      </c>
      <c r="D23" s="77">
        <v>8</v>
      </c>
      <c r="E23" s="77">
        <v>23</v>
      </c>
      <c r="F23" s="77">
        <v>19</v>
      </c>
      <c r="G23" s="77">
        <v>43</v>
      </c>
      <c r="H23" s="77">
        <v>25</v>
      </c>
      <c r="I23" s="77">
        <v>98</v>
      </c>
      <c r="J23" s="77">
        <v>125</v>
      </c>
      <c r="K23" s="77">
        <v>460</v>
      </c>
      <c r="L23" s="77">
        <v>570</v>
      </c>
      <c r="M23" s="77"/>
      <c r="N23" s="77"/>
      <c r="O23" s="77">
        <v>0.6</v>
      </c>
      <c r="P23" s="77">
        <v>8</v>
      </c>
      <c r="Q23" s="77">
        <v>1.4</v>
      </c>
      <c r="R23" s="77">
        <v>1.4</v>
      </c>
      <c r="S23" s="77"/>
      <c r="T23" s="77">
        <v>0.1</v>
      </c>
      <c r="U23" s="77"/>
      <c r="V23" s="77">
        <v>0.8</v>
      </c>
      <c r="W23" s="77">
        <v>0.5</v>
      </c>
      <c r="X23" s="77">
        <v>1.4</v>
      </c>
      <c r="Y23" s="77">
        <v>0.2</v>
      </c>
      <c r="Z23" s="77"/>
      <c r="AA23" s="77">
        <v>3.4</v>
      </c>
      <c r="AB23" s="77">
        <v>20</v>
      </c>
      <c r="AC23" s="77">
        <v>4.5999999999999996</v>
      </c>
      <c r="AD23" s="77">
        <v>80</v>
      </c>
      <c r="AE23" s="77">
        <v>1</v>
      </c>
      <c r="AF23" s="77">
        <v>3</v>
      </c>
      <c r="AG23" s="77">
        <v>15</v>
      </c>
      <c r="AH23" s="77">
        <v>0.8</v>
      </c>
      <c r="AI23" s="77">
        <v>2.2000000000000002</v>
      </c>
      <c r="AJ23" s="77">
        <v>6</v>
      </c>
      <c r="AK23" s="77"/>
      <c r="AL23" s="77">
        <v>1.5</v>
      </c>
      <c r="AM23" s="77">
        <v>71</v>
      </c>
      <c r="AN23" s="77">
        <v>390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 s="2" customFormat="1" x14ac:dyDescent="0.35">
      <c r="A24" s="77">
        <v>1946</v>
      </c>
      <c r="B24" s="77">
        <v>17</v>
      </c>
      <c r="C24" s="77">
        <v>31</v>
      </c>
      <c r="D24" s="77">
        <v>10</v>
      </c>
      <c r="E24" s="77">
        <v>31</v>
      </c>
      <c r="F24" s="77">
        <v>32</v>
      </c>
      <c r="G24" s="77">
        <v>68</v>
      </c>
      <c r="H24" s="77">
        <v>39</v>
      </c>
      <c r="I24" s="77">
        <v>145</v>
      </c>
      <c r="J24" s="77">
        <v>183</v>
      </c>
      <c r="K24" s="77">
        <v>770</v>
      </c>
      <c r="L24" s="77">
        <v>650</v>
      </c>
      <c r="M24" s="77"/>
      <c r="N24" s="77"/>
      <c r="O24" s="77">
        <v>0.9</v>
      </c>
      <c r="P24" s="77">
        <v>9</v>
      </c>
      <c r="Q24" s="77">
        <v>1.6</v>
      </c>
      <c r="R24" s="77">
        <v>1.6</v>
      </c>
      <c r="S24" s="77"/>
      <c r="T24" s="77">
        <v>0.2</v>
      </c>
      <c r="U24" s="77"/>
      <c r="V24" s="77">
        <v>0.9</v>
      </c>
      <c r="W24" s="77">
        <v>0.6</v>
      </c>
      <c r="X24" s="77">
        <v>0.9</v>
      </c>
      <c r="Y24" s="77">
        <v>0.5</v>
      </c>
      <c r="Z24" s="77"/>
      <c r="AA24" s="77">
        <v>5.0999999999999996</v>
      </c>
      <c r="AB24" s="77">
        <v>14.5</v>
      </c>
      <c r="AC24" s="77">
        <v>6.8</v>
      </c>
      <c r="AD24" s="77">
        <v>120</v>
      </c>
      <c r="AE24" s="77">
        <v>1</v>
      </c>
      <c r="AF24" s="77">
        <v>4</v>
      </c>
      <c r="AG24" s="77">
        <v>20</v>
      </c>
      <c r="AH24" s="77">
        <v>0.8</v>
      </c>
      <c r="AI24" s="77">
        <v>2.5</v>
      </c>
      <c r="AJ24" s="77">
        <v>6</v>
      </c>
      <c r="AK24" s="77"/>
      <c r="AL24" s="77">
        <v>1.1000000000000001</v>
      </c>
      <c r="AM24" s="77">
        <v>55</v>
      </c>
      <c r="AN24" s="77">
        <v>300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 s="2" customFormat="1" x14ac:dyDescent="0.35">
      <c r="A25" s="77">
        <v>1947</v>
      </c>
      <c r="B25" s="77">
        <v>9</v>
      </c>
      <c r="C25" s="77">
        <v>16</v>
      </c>
      <c r="D25" s="77">
        <v>11</v>
      </c>
      <c r="E25" s="77">
        <v>19</v>
      </c>
      <c r="F25" s="77">
        <v>25</v>
      </c>
      <c r="G25" s="77">
        <v>36</v>
      </c>
      <c r="H25" s="77">
        <v>20</v>
      </c>
      <c r="I25" s="77">
        <v>86</v>
      </c>
      <c r="J25" s="77">
        <v>108</v>
      </c>
      <c r="K25" s="77">
        <v>290</v>
      </c>
      <c r="L25" s="77">
        <v>260</v>
      </c>
      <c r="M25" s="77"/>
      <c r="N25" s="77"/>
      <c r="O25" s="77">
        <v>0.4</v>
      </c>
      <c r="P25" s="77">
        <v>9</v>
      </c>
      <c r="Q25" s="77">
        <v>1.6</v>
      </c>
      <c r="R25" s="77">
        <v>1.6</v>
      </c>
      <c r="S25" s="77"/>
      <c r="T25" s="77">
        <v>0.2</v>
      </c>
      <c r="U25" s="77"/>
      <c r="V25" s="77">
        <v>0.9</v>
      </c>
      <c r="W25" s="77">
        <v>0.6</v>
      </c>
      <c r="X25" s="77"/>
      <c r="Y25" s="77">
        <v>0.3</v>
      </c>
      <c r="Z25" s="77"/>
      <c r="AA25" s="77">
        <v>3.4</v>
      </c>
      <c r="AB25" s="77">
        <v>20.5</v>
      </c>
      <c r="AC25" s="77">
        <v>4.5</v>
      </c>
      <c r="AD25" s="77">
        <v>75</v>
      </c>
      <c r="AE25" s="77">
        <v>1</v>
      </c>
      <c r="AF25" s="77">
        <v>3</v>
      </c>
      <c r="AG25" s="77">
        <v>15</v>
      </c>
      <c r="AH25" s="77">
        <v>0.8</v>
      </c>
      <c r="AI25" s="77">
        <v>2.2000000000000002</v>
      </c>
      <c r="AJ25" s="77">
        <v>6</v>
      </c>
      <c r="AK25" s="77"/>
      <c r="AL25" s="77">
        <v>0.3</v>
      </c>
      <c r="AM25" s="77">
        <v>19</v>
      </c>
      <c r="AN25" s="77">
        <v>50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 s="2" customFormat="1" x14ac:dyDescent="0.35">
      <c r="A26" s="77">
        <v>1948</v>
      </c>
      <c r="B26" s="77">
        <v>27</v>
      </c>
      <c r="C26" s="77">
        <v>47</v>
      </c>
      <c r="D26" s="77">
        <v>30</v>
      </c>
      <c r="E26" s="77">
        <v>43</v>
      </c>
      <c r="F26" s="77">
        <v>46</v>
      </c>
      <c r="G26" s="77">
        <v>95</v>
      </c>
      <c r="H26" s="77">
        <v>110</v>
      </c>
      <c r="I26" s="77">
        <v>198</v>
      </c>
      <c r="J26" s="77">
        <v>241</v>
      </c>
      <c r="K26" s="77">
        <v>430</v>
      </c>
      <c r="L26" s="77">
        <v>370</v>
      </c>
      <c r="M26" s="77"/>
      <c r="N26" s="77"/>
      <c r="O26" s="77">
        <v>1.8</v>
      </c>
      <c r="P26" s="77">
        <v>17</v>
      </c>
      <c r="Q26" s="77">
        <v>3.1</v>
      </c>
      <c r="R26" s="77">
        <v>3.1</v>
      </c>
      <c r="S26" s="77"/>
      <c r="T26" s="77">
        <v>0.9</v>
      </c>
      <c r="U26" s="77"/>
      <c r="V26" s="77">
        <v>1.1000000000000001</v>
      </c>
      <c r="W26" s="77">
        <v>2</v>
      </c>
      <c r="X26" s="77"/>
      <c r="Y26" s="77">
        <v>1.5</v>
      </c>
      <c r="Z26" s="77"/>
      <c r="AA26" s="77">
        <v>6.2</v>
      </c>
      <c r="AB26" s="77">
        <v>10.5</v>
      </c>
      <c r="AC26" s="77">
        <v>8.1999999999999993</v>
      </c>
      <c r="AD26" s="77">
        <v>155</v>
      </c>
      <c r="AE26" s="77">
        <v>2</v>
      </c>
      <c r="AF26" s="77">
        <v>6</v>
      </c>
      <c r="AG26" s="77">
        <v>45</v>
      </c>
      <c r="AH26" s="77">
        <v>0.8</v>
      </c>
      <c r="AI26" s="77">
        <v>2.4</v>
      </c>
      <c r="AJ26" s="77">
        <v>8</v>
      </c>
      <c r="AK26" s="77"/>
      <c r="AL26" s="77">
        <v>0.3</v>
      </c>
      <c r="AM26" s="77">
        <v>24</v>
      </c>
      <c r="AN26" s="77">
        <v>51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 s="2" customFormat="1" x14ac:dyDescent="0.35">
      <c r="A27" s="77">
        <v>1949</v>
      </c>
      <c r="B27" s="77">
        <v>47</v>
      </c>
      <c r="C27" s="77">
        <v>74</v>
      </c>
      <c r="D27" s="77">
        <v>47</v>
      </c>
      <c r="E27" s="77">
        <v>62</v>
      </c>
      <c r="F27" s="77">
        <v>45</v>
      </c>
      <c r="G27" s="77">
        <v>93</v>
      </c>
      <c r="H27" s="77">
        <v>103</v>
      </c>
      <c r="I27" s="77">
        <v>192</v>
      </c>
      <c r="J27" s="77">
        <v>370</v>
      </c>
      <c r="K27" s="77">
        <v>360</v>
      </c>
      <c r="L27" s="77">
        <v>310</v>
      </c>
      <c r="M27" s="77"/>
      <c r="N27" s="77"/>
      <c r="O27" s="77">
        <v>1.7</v>
      </c>
      <c r="P27" s="77">
        <v>27</v>
      </c>
      <c r="Q27" s="77">
        <v>5</v>
      </c>
      <c r="R27" s="77">
        <v>5</v>
      </c>
      <c r="S27" s="77"/>
      <c r="T27" s="77">
        <v>2.8</v>
      </c>
      <c r="U27" s="77"/>
      <c r="V27" s="77">
        <v>1.7</v>
      </c>
      <c r="W27" s="77">
        <v>6</v>
      </c>
      <c r="X27" s="77"/>
      <c r="Y27" s="77">
        <v>1.5</v>
      </c>
      <c r="Z27" s="77"/>
      <c r="AA27" s="77">
        <v>8</v>
      </c>
      <c r="AB27" s="77">
        <v>4</v>
      </c>
      <c r="AC27" s="77">
        <v>10.6</v>
      </c>
      <c r="AD27" s="77">
        <v>250</v>
      </c>
      <c r="AE27" s="77">
        <v>1.5</v>
      </c>
      <c r="AF27" s="77">
        <v>5</v>
      </c>
      <c r="AG27" s="77">
        <v>40</v>
      </c>
      <c r="AH27" s="77">
        <v>0.7</v>
      </c>
      <c r="AI27" s="77">
        <v>2</v>
      </c>
      <c r="AJ27" s="77">
        <v>7.8</v>
      </c>
      <c r="AK27" s="77"/>
      <c r="AL27" s="77">
        <v>0.3</v>
      </c>
      <c r="AM27" s="77">
        <v>26</v>
      </c>
      <c r="AN27" s="77">
        <v>51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 s="2" customFormat="1" x14ac:dyDescent="0.35">
      <c r="A28" s="77">
        <v>1950</v>
      </c>
      <c r="B28" s="77">
        <v>20</v>
      </c>
      <c r="C28" s="77">
        <v>36</v>
      </c>
      <c r="D28" s="77">
        <v>19</v>
      </c>
      <c r="E28" s="77">
        <v>35</v>
      </c>
      <c r="F28" s="77">
        <v>26</v>
      </c>
      <c r="G28" s="77">
        <v>33</v>
      </c>
      <c r="H28" s="77">
        <v>20</v>
      </c>
      <c r="I28" s="77">
        <v>77</v>
      </c>
      <c r="J28" s="77">
        <v>210</v>
      </c>
      <c r="K28" s="77">
        <v>250</v>
      </c>
      <c r="L28" s="77">
        <v>270</v>
      </c>
      <c r="M28" s="77"/>
      <c r="N28" s="77"/>
      <c r="O28" s="77">
        <v>0.4</v>
      </c>
      <c r="P28" s="77">
        <v>6.5</v>
      </c>
      <c r="Q28" s="77">
        <v>1.1000000000000001</v>
      </c>
      <c r="R28" s="77">
        <v>1.1000000000000001</v>
      </c>
      <c r="S28" s="77"/>
      <c r="T28" s="77">
        <v>0.2</v>
      </c>
      <c r="U28" s="77"/>
      <c r="V28" s="77">
        <v>0.7</v>
      </c>
      <c r="W28" s="77">
        <v>0.6</v>
      </c>
      <c r="X28" s="77"/>
      <c r="Y28" s="77">
        <v>0.3</v>
      </c>
      <c r="Z28" s="77"/>
      <c r="AA28" s="77">
        <v>4.9000000000000004</v>
      </c>
      <c r="AB28" s="77">
        <v>15.1</v>
      </c>
      <c r="AC28" s="77">
        <v>6.5</v>
      </c>
      <c r="AD28" s="77">
        <v>110</v>
      </c>
      <c r="AE28" s="77">
        <v>40</v>
      </c>
      <c r="AF28" s="77">
        <v>35</v>
      </c>
      <c r="AG28" s="77">
        <v>15</v>
      </c>
      <c r="AH28" s="77">
        <v>0.8</v>
      </c>
      <c r="AI28" s="77">
        <v>2.2000000000000002</v>
      </c>
      <c r="AJ28" s="77">
        <v>6</v>
      </c>
      <c r="AK28" s="77"/>
      <c r="AL28" s="77">
        <v>0.4</v>
      </c>
      <c r="AM28" s="77">
        <v>26</v>
      </c>
      <c r="AN28" s="77">
        <v>100</v>
      </c>
      <c r="AO28" s="77"/>
      <c r="AP28" s="77"/>
      <c r="AQ28" s="77"/>
      <c r="AR28" s="77">
        <v>47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 s="2" customFormat="1" x14ac:dyDescent="0.35">
      <c r="A29" s="77">
        <v>1951</v>
      </c>
      <c r="B29" s="77">
        <v>23</v>
      </c>
      <c r="C29" s="77">
        <v>43</v>
      </c>
      <c r="D29" s="77">
        <v>35</v>
      </c>
      <c r="E29" s="77">
        <v>42</v>
      </c>
      <c r="F29" s="77">
        <v>61</v>
      </c>
      <c r="G29" s="77">
        <v>76</v>
      </c>
      <c r="H29" s="77">
        <v>49</v>
      </c>
      <c r="I29" s="77">
        <v>163</v>
      </c>
      <c r="J29" s="77">
        <v>240</v>
      </c>
      <c r="K29" s="77">
        <v>360</v>
      </c>
      <c r="L29" s="77">
        <v>370</v>
      </c>
      <c r="M29" s="77"/>
      <c r="N29" s="77"/>
      <c r="O29" s="77">
        <v>1.1000000000000001</v>
      </c>
      <c r="P29" s="77">
        <v>8.5</v>
      </c>
      <c r="Q29" s="77">
        <v>1.5</v>
      </c>
      <c r="R29" s="77">
        <v>1.5</v>
      </c>
      <c r="S29" s="77"/>
      <c r="T29" s="77">
        <v>0.73</v>
      </c>
      <c r="U29" s="77"/>
      <c r="V29" s="77">
        <v>1</v>
      </c>
      <c r="W29" s="77">
        <v>1.6</v>
      </c>
      <c r="X29" s="77"/>
      <c r="Y29" s="77">
        <v>2.6</v>
      </c>
      <c r="Z29" s="77"/>
      <c r="AA29" s="77">
        <v>3.7</v>
      </c>
      <c r="AB29" s="77">
        <v>19.3</v>
      </c>
      <c r="AC29" s="77">
        <v>5</v>
      </c>
      <c r="AD29" s="77">
        <v>99</v>
      </c>
      <c r="AE29" s="77">
        <v>50</v>
      </c>
      <c r="AF29" s="77">
        <v>40</v>
      </c>
      <c r="AG29" s="77">
        <v>23</v>
      </c>
      <c r="AH29" s="77">
        <v>0.8</v>
      </c>
      <c r="AI29" s="77">
        <v>2.5</v>
      </c>
      <c r="AJ29" s="77">
        <v>19</v>
      </c>
      <c r="AK29" s="77">
        <v>13</v>
      </c>
      <c r="AL29" s="77">
        <v>0.6</v>
      </c>
      <c r="AM29" s="77">
        <v>43</v>
      </c>
      <c r="AN29" s="77">
        <v>130</v>
      </c>
      <c r="AO29" s="77"/>
      <c r="AP29" s="77"/>
      <c r="AQ29" s="77"/>
      <c r="AR29" s="77">
        <v>68</v>
      </c>
      <c r="AS29" s="77"/>
      <c r="AT29" s="77"/>
      <c r="AU29" s="77">
        <v>2.2416666666666699E-2</v>
      </c>
      <c r="AV29" s="77">
        <v>11.9478333333333</v>
      </c>
      <c r="AW29" s="77">
        <v>6.4</v>
      </c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 s="2" customFormat="1" x14ac:dyDescent="0.35">
      <c r="A30" s="77">
        <v>1952</v>
      </c>
      <c r="B30" s="77">
        <v>24</v>
      </c>
      <c r="C30" s="77">
        <v>44</v>
      </c>
      <c r="D30" s="77">
        <v>27</v>
      </c>
      <c r="E30" s="77">
        <v>41</v>
      </c>
      <c r="F30" s="77">
        <v>46</v>
      </c>
      <c r="G30" s="77">
        <v>120</v>
      </c>
      <c r="H30" s="77">
        <v>220</v>
      </c>
      <c r="I30" s="77">
        <v>243</v>
      </c>
      <c r="J30" s="77">
        <v>260</v>
      </c>
      <c r="K30" s="77">
        <v>390</v>
      </c>
      <c r="L30" s="77">
        <v>410</v>
      </c>
      <c r="M30" s="77"/>
      <c r="N30" s="77"/>
      <c r="O30" s="77">
        <v>3</v>
      </c>
      <c r="P30" s="77">
        <v>13</v>
      </c>
      <c r="Q30" s="77">
        <v>2.4</v>
      </c>
      <c r="R30" s="77">
        <v>2.4</v>
      </c>
      <c r="S30" s="77"/>
      <c r="T30" s="77">
        <v>0.86</v>
      </c>
      <c r="U30" s="77"/>
      <c r="V30" s="77">
        <v>1.1000000000000001</v>
      </c>
      <c r="W30" s="77">
        <v>1.1000000000000001</v>
      </c>
      <c r="X30" s="77"/>
      <c r="Y30" s="77">
        <v>1.5</v>
      </c>
      <c r="Z30" s="77"/>
      <c r="AA30" s="77">
        <v>3.7</v>
      </c>
      <c r="AB30" s="77">
        <v>19.3</v>
      </c>
      <c r="AC30" s="77">
        <v>5</v>
      </c>
      <c r="AD30" s="77">
        <v>140</v>
      </c>
      <c r="AE30" s="77">
        <v>55</v>
      </c>
      <c r="AF30" s="77">
        <v>45</v>
      </c>
      <c r="AG30" s="77">
        <v>78</v>
      </c>
      <c r="AH30" s="77">
        <v>1.9</v>
      </c>
      <c r="AI30" s="77">
        <v>5.9</v>
      </c>
      <c r="AJ30" s="77">
        <v>26.5</v>
      </c>
      <c r="AK30" s="77">
        <v>18</v>
      </c>
      <c r="AL30" s="77">
        <v>0.5</v>
      </c>
      <c r="AM30" s="77">
        <v>36</v>
      </c>
      <c r="AN30" s="77">
        <v>110</v>
      </c>
      <c r="AO30" s="77"/>
      <c r="AP30" s="77"/>
      <c r="AQ30" s="77"/>
      <c r="AR30" s="77">
        <v>44</v>
      </c>
      <c r="AS30" s="77"/>
      <c r="AT30" s="77"/>
      <c r="AU30" s="77">
        <v>14.737083333333301</v>
      </c>
      <c r="AV30" s="77">
        <v>4.5771666666666704</v>
      </c>
      <c r="AW30" s="77">
        <v>13</v>
      </c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s="2" customFormat="1" x14ac:dyDescent="0.35">
      <c r="A31" s="77">
        <v>1953</v>
      </c>
      <c r="B31" s="77"/>
      <c r="C31" s="77">
        <v>260</v>
      </c>
      <c r="D31" s="77"/>
      <c r="E31" s="77"/>
      <c r="F31" s="77">
        <v>130</v>
      </c>
      <c r="G31" s="77">
        <v>180</v>
      </c>
      <c r="H31" s="77">
        <v>500</v>
      </c>
      <c r="I31" s="77">
        <v>355</v>
      </c>
      <c r="J31" s="77">
        <v>300</v>
      </c>
      <c r="K31" s="77">
        <v>370</v>
      </c>
      <c r="L31" s="77">
        <v>400</v>
      </c>
      <c r="M31" s="77"/>
      <c r="N31" s="77"/>
      <c r="O31" s="77">
        <v>8.3000000000000007</v>
      </c>
      <c r="P31" s="77">
        <v>87</v>
      </c>
      <c r="Q31" s="77">
        <v>15</v>
      </c>
      <c r="R31" s="77">
        <v>15</v>
      </c>
      <c r="S31" s="77"/>
      <c r="T31" s="77">
        <v>9.5</v>
      </c>
      <c r="U31" s="77"/>
      <c r="V31" s="77">
        <v>3.8</v>
      </c>
      <c r="W31" s="77">
        <v>29</v>
      </c>
      <c r="X31" s="77"/>
      <c r="Y31" s="77">
        <v>8.1</v>
      </c>
      <c r="Z31" s="77"/>
      <c r="AA31" s="77">
        <v>3</v>
      </c>
      <c r="AB31" s="77">
        <v>22</v>
      </c>
      <c r="AC31" s="77">
        <v>4</v>
      </c>
      <c r="AD31" s="77">
        <v>170</v>
      </c>
      <c r="AE31" s="77">
        <v>45</v>
      </c>
      <c r="AF31" s="77">
        <v>37</v>
      </c>
      <c r="AG31" s="77">
        <v>165</v>
      </c>
      <c r="AH31" s="77">
        <v>4.5999999999999996</v>
      </c>
      <c r="AI31" s="77">
        <v>13.5</v>
      </c>
      <c r="AJ31" s="77">
        <v>60</v>
      </c>
      <c r="AK31" s="77">
        <v>90</v>
      </c>
      <c r="AL31" s="77">
        <v>0.8</v>
      </c>
      <c r="AM31" s="77">
        <v>29</v>
      </c>
      <c r="AN31" s="77">
        <v>210</v>
      </c>
      <c r="AO31" s="77"/>
      <c r="AP31" s="77"/>
      <c r="AQ31" s="77"/>
      <c r="AR31" s="77">
        <v>67</v>
      </c>
      <c r="AS31" s="77"/>
      <c r="AT31" s="77"/>
      <c r="AU31" s="77">
        <v>2.7576666666666698</v>
      </c>
      <c r="AV31" s="77">
        <v>1.1409166666666699</v>
      </c>
      <c r="AW31" s="77">
        <v>18</v>
      </c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</row>
    <row r="32" spans="1:66" s="2" customFormat="1" x14ac:dyDescent="0.35">
      <c r="A32" s="77">
        <v>1954</v>
      </c>
      <c r="B32" s="77">
        <v>55</v>
      </c>
      <c r="C32" s="77">
        <v>84</v>
      </c>
      <c r="D32" s="77">
        <v>59</v>
      </c>
      <c r="E32" s="77">
        <v>72</v>
      </c>
      <c r="F32" s="77">
        <v>69</v>
      </c>
      <c r="G32" s="77">
        <v>180</v>
      </c>
      <c r="H32" s="77">
        <v>500</v>
      </c>
      <c r="I32" s="77">
        <v>352</v>
      </c>
      <c r="J32" s="77">
        <v>180</v>
      </c>
      <c r="K32" s="77">
        <v>310</v>
      </c>
      <c r="L32" s="77">
        <v>290</v>
      </c>
      <c r="M32" s="77"/>
      <c r="N32" s="77"/>
      <c r="O32" s="77">
        <v>8.3000000000000007</v>
      </c>
      <c r="P32" s="77">
        <v>24</v>
      </c>
      <c r="Q32" s="77">
        <v>4.4000000000000004</v>
      </c>
      <c r="R32" s="77">
        <v>4.4000000000000004</v>
      </c>
      <c r="S32" s="77"/>
      <c r="T32" s="77">
        <v>0.86</v>
      </c>
      <c r="U32" s="77"/>
      <c r="V32" s="77">
        <v>1.1000000000000001</v>
      </c>
      <c r="W32" s="77">
        <v>3.1</v>
      </c>
      <c r="X32" s="77"/>
      <c r="Y32" s="77">
        <v>3.3</v>
      </c>
      <c r="Z32" s="77"/>
      <c r="AA32" s="77">
        <v>3.9</v>
      </c>
      <c r="AB32" s="77">
        <v>18.8</v>
      </c>
      <c r="AC32" s="77">
        <v>5.2</v>
      </c>
      <c r="AD32" s="77">
        <v>170</v>
      </c>
      <c r="AE32" s="77">
        <v>35</v>
      </c>
      <c r="AF32" s="77">
        <v>33</v>
      </c>
      <c r="AG32" s="77">
        <v>165</v>
      </c>
      <c r="AH32" s="77">
        <v>4.5999999999999996</v>
      </c>
      <c r="AI32" s="77">
        <v>13.5</v>
      </c>
      <c r="AJ32" s="77">
        <v>25</v>
      </c>
      <c r="AK32" s="77">
        <v>17</v>
      </c>
      <c r="AL32" s="77">
        <v>0.3</v>
      </c>
      <c r="AM32" s="77">
        <v>19</v>
      </c>
      <c r="AN32" s="77">
        <v>61</v>
      </c>
      <c r="AO32" s="77"/>
      <c r="AP32" s="77"/>
      <c r="AQ32" s="77"/>
      <c r="AR32" s="77">
        <v>43</v>
      </c>
      <c r="AS32" s="77"/>
      <c r="AT32" s="77"/>
      <c r="AU32" s="77"/>
      <c r="AV32" s="77">
        <v>6.6245833333333302</v>
      </c>
      <c r="AW32" s="77">
        <v>5.4</v>
      </c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</row>
    <row r="33" spans="1:66" s="2" customFormat="1" x14ac:dyDescent="0.35">
      <c r="A33" s="77">
        <v>1955</v>
      </c>
      <c r="B33" s="77">
        <v>21</v>
      </c>
      <c r="C33" s="77">
        <v>37</v>
      </c>
      <c r="D33" s="77">
        <v>21</v>
      </c>
      <c r="E33" s="77">
        <v>36</v>
      </c>
      <c r="F33" s="77">
        <v>32</v>
      </c>
      <c r="G33" s="77">
        <v>84</v>
      </c>
      <c r="H33" s="77">
        <v>60</v>
      </c>
      <c r="I33" s="77">
        <v>160</v>
      </c>
      <c r="J33" s="77">
        <v>100</v>
      </c>
      <c r="K33" s="77">
        <v>210</v>
      </c>
      <c r="L33" s="77">
        <v>220</v>
      </c>
      <c r="M33" s="77"/>
      <c r="N33" s="77"/>
      <c r="O33" s="77">
        <v>1.4</v>
      </c>
      <c r="P33" s="77">
        <v>14</v>
      </c>
      <c r="Q33" s="77">
        <v>2.5</v>
      </c>
      <c r="R33" s="77">
        <v>2.5</v>
      </c>
      <c r="S33" s="77"/>
      <c r="T33" s="77">
        <v>0.56000000000000005</v>
      </c>
      <c r="U33" s="77"/>
      <c r="V33" s="77">
        <v>1</v>
      </c>
      <c r="W33" s="77">
        <v>1.8</v>
      </c>
      <c r="X33" s="77"/>
      <c r="Y33" s="77">
        <v>0.5</v>
      </c>
      <c r="Z33" s="77"/>
      <c r="AA33" s="77">
        <v>2.8</v>
      </c>
      <c r="AB33" s="77">
        <v>23</v>
      </c>
      <c r="AC33" s="77">
        <v>3.7</v>
      </c>
      <c r="AD33" s="77">
        <v>80</v>
      </c>
      <c r="AE33" s="77">
        <v>35</v>
      </c>
      <c r="AF33" s="77">
        <v>32</v>
      </c>
      <c r="AG33" s="77">
        <v>26</v>
      </c>
      <c r="AH33" s="77">
        <v>1.2</v>
      </c>
      <c r="AI33" s="77">
        <v>3.6</v>
      </c>
      <c r="AJ33" s="77">
        <v>18</v>
      </c>
      <c r="AK33" s="77">
        <v>12</v>
      </c>
      <c r="AL33" s="77">
        <v>0.4</v>
      </c>
      <c r="AM33" s="77">
        <v>20</v>
      </c>
      <c r="AN33" s="77">
        <v>97</v>
      </c>
      <c r="AO33" s="77"/>
      <c r="AP33" s="77"/>
      <c r="AQ33" s="77"/>
      <c r="AR33" s="77">
        <v>65</v>
      </c>
      <c r="AS33" s="77"/>
      <c r="AT33" s="77"/>
      <c r="AU33" s="77"/>
      <c r="AV33" s="77">
        <v>2.8010000000000002</v>
      </c>
      <c r="AW33" s="77">
        <v>1.7</v>
      </c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</row>
    <row r="34" spans="1:66" s="2" customFormat="1" x14ac:dyDescent="0.35">
      <c r="A34" s="77">
        <v>1956</v>
      </c>
      <c r="B34" s="77">
        <v>43</v>
      </c>
      <c r="C34" s="77">
        <v>71</v>
      </c>
      <c r="D34" s="77">
        <v>48</v>
      </c>
      <c r="E34" s="77">
        <v>61</v>
      </c>
      <c r="F34" s="77">
        <v>63</v>
      </c>
      <c r="G34" s="77">
        <v>110</v>
      </c>
      <c r="H34" s="77">
        <v>270</v>
      </c>
      <c r="I34" s="77">
        <v>220</v>
      </c>
      <c r="J34" s="77">
        <v>140</v>
      </c>
      <c r="K34" s="77">
        <v>210</v>
      </c>
      <c r="L34" s="77">
        <v>200</v>
      </c>
      <c r="M34" s="77"/>
      <c r="N34" s="77"/>
      <c r="O34" s="77">
        <v>2.5</v>
      </c>
      <c r="P34" s="77">
        <v>47</v>
      </c>
      <c r="Q34" s="77">
        <v>9</v>
      </c>
      <c r="R34" s="77">
        <v>9</v>
      </c>
      <c r="S34" s="77"/>
      <c r="T34" s="77">
        <v>0.52</v>
      </c>
      <c r="U34" s="77"/>
      <c r="V34" s="77">
        <v>1</v>
      </c>
      <c r="W34" s="77">
        <v>1.9</v>
      </c>
      <c r="X34" s="77"/>
      <c r="Y34" s="77">
        <v>2.8</v>
      </c>
      <c r="Z34" s="77"/>
      <c r="AA34" s="77">
        <v>2.7</v>
      </c>
      <c r="AB34" s="77">
        <v>23</v>
      </c>
      <c r="AC34" s="77">
        <v>3.6</v>
      </c>
      <c r="AD34" s="77">
        <v>79</v>
      </c>
      <c r="AE34" s="77">
        <v>15.5</v>
      </c>
      <c r="AF34" s="77">
        <v>22</v>
      </c>
      <c r="AG34" s="77">
        <v>94</v>
      </c>
      <c r="AH34" s="77">
        <v>2.5</v>
      </c>
      <c r="AI34" s="77">
        <v>7.5</v>
      </c>
      <c r="AJ34" s="77">
        <v>13.5</v>
      </c>
      <c r="AK34" s="77">
        <v>9.1</v>
      </c>
      <c r="AL34" s="77">
        <v>0.4</v>
      </c>
      <c r="AM34" s="77">
        <v>27</v>
      </c>
      <c r="AN34" s="77">
        <v>88</v>
      </c>
      <c r="AO34" s="77"/>
      <c r="AP34" s="77"/>
      <c r="AQ34" s="77"/>
      <c r="AR34" s="77">
        <v>41</v>
      </c>
      <c r="AS34" s="77"/>
      <c r="AT34" s="77"/>
      <c r="AU34" s="77"/>
      <c r="AV34" s="77">
        <v>6.26033333333333</v>
      </c>
      <c r="AW34" s="77">
        <v>8</v>
      </c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</row>
    <row r="35" spans="1:66" s="2" customFormat="1" x14ac:dyDescent="0.35">
      <c r="A35" s="77">
        <v>1957</v>
      </c>
      <c r="B35" s="77">
        <v>10</v>
      </c>
      <c r="C35" s="77">
        <v>17</v>
      </c>
      <c r="D35" s="77">
        <v>5</v>
      </c>
      <c r="E35" s="77">
        <v>21</v>
      </c>
      <c r="F35" s="77">
        <v>25</v>
      </c>
      <c r="G35" s="77">
        <v>57</v>
      </c>
      <c r="H35" s="77">
        <v>30</v>
      </c>
      <c r="I35" s="77">
        <v>170</v>
      </c>
      <c r="J35" s="77">
        <v>95</v>
      </c>
      <c r="K35" s="77">
        <v>170</v>
      </c>
      <c r="L35" s="77">
        <v>180</v>
      </c>
      <c r="M35" s="77"/>
      <c r="N35" s="77"/>
      <c r="O35" s="77">
        <v>0.6</v>
      </c>
      <c r="P35" s="77">
        <v>15</v>
      </c>
      <c r="Q35" s="77">
        <v>2.7</v>
      </c>
      <c r="R35" s="77">
        <v>2.7</v>
      </c>
      <c r="S35" s="77"/>
      <c r="T35" s="77">
        <v>0.34</v>
      </c>
      <c r="U35" s="77"/>
      <c r="V35" s="77">
        <v>0.9</v>
      </c>
      <c r="W35" s="77">
        <v>1.9</v>
      </c>
      <c r="X35" s="77"/>
      <c r="Y35" s="77">
        <v>0.3</v>
      </c>
      <c r="Z35" s="77"/>
      <c r="AA35" s="77">
        <v>3.4</v>
      </c>
      <c r="AB35" s="77">
        <v>20.5</v>
      </c>
      <c r="AC35" s="77">
        <v>4.5999999999999996</v>
      </c>
      <c r="AD35" s="77">
        <v>86</v>
      </c>
      <c r="AE35" s="77">
        <v>15.5</v>
      </c>
      <c r="AF35" s="77">
        <v>23</v>
      </c>
      <c r="AG35" s="77">
        <v>18</v>
      </c>
      <c r="AH35" s="77">
        <v>0.8</v>
      </c>
      <c r="AI35" s="77">
        <v>2.2999999999999998</v>
      </c>
      <c r="AJ35" s="77">
        <v>19</v>
      </c>
      <c r="AK35" s="77">
        <v>13</v>
      </c>
      <c r="AL35" s="77">
        <v>0.4</v>
      </c>
      <c r="AM35" s="77">
        <v>24</v>
      </c>
      <c r="AN35" s="77">
        <v>88</v>
      </c>
      <c r="AO35" s="77"/>
      <c r="AP35" s="77"/>
      <c r="AQ35" s="77"/>
      <c r="AR35" s="77">
        <v>48</v>
      </c>
      <c r="AS35" s="77"/>
      <c r="AT35" s="77"/>
      <c r="AU35" s="77"/>
      <c r="AV35" s="77">
        <v>13.8080833333333</v>
      </c>
      <c r="AW35" s="77">
        <v>10</v>
      </c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</row>
    <row r="36" spans="1:66" s="2" customFormat="1" x14ac:dyDescent="0.35">
      <c r="A36" s="77">
        <v>1958</v>
      </c>
      <c r="B36" s="77">
        <v>34</v>
      </c>
      <c r="C36" s="77">
        <v>57</v>
      </c>
      <c r="D36" s="77">
        <v>39</v>
      </c>
      <c r="E36" s="77">
        <v>51</v>
      </c>
      <c r="F36" s="77">
        <v>84</v>
      </c>
      <c r="G36" s="77">
        <v>100</v>
      </c>
      <c r="H36" s="77">
        <v>125</v>
      </c>
      <c r="I36" s="77">
        <v>207</v>
      </c>
      <c r="J36" s="77">
        <v>170</v>
      </c>
      <c r="K36" s="77">
        <v>610</v>
      </c>
      <c r="L36" s="77">
        <v>400</v>
      </c>
      <c r="M36" s="77"/>
      <c r="N36" s="77"/>
      <c r="O36" s="77">
        <v>2</v>
      </c>
      <c r="P36" s="77">
        <v>28</v>
      </c>
      <c r="Q36" s="77">
        <v>5.2</v>
      </c>
      <c r="R36" s="77">
        <v>5.2</v>
      </c>
      <c r="S36" s="77"/>
      <c r="T36" s="77">
        <v>0.53</v>
      </c>
      <c r="U36" s="77"/>
      <c r="V36" s="77">
        <v>1</v>
      </c>
      <c r="W36" s="77">
        <v>1.4</v>
      </c>
      <c r="X36" s="77"/>
      <c r="Y36" s="77">
        <v>4.5</v>
      </c>
      <c r="Z36" s="77"/>
      <c r="AA36" s="77">
        <v>5.8</v>
      </c>
      <c r="AB36" s="77">
        <v>12</v>
      </c>
      <c r="AC36" s="77">
        <v>7.7</v>
      </c>
      <c r="AD36" s="77">
        <v>210</v>
      </c>
      <c r="AE36" s="77">
        <v>54</v>
      </c>
      <c r="AF36" s="77">
        <v>44</v>
      </c>
      <c r="AG36" s="77">
        <v>49</v>
      </c>
      <c r="AH36" s="77">
        <v>1</v>
      </c>
      <c r="AI36" s="77">
        <v>2.8</v>
      </c>
      <c r="AJ36" s="77">
        <v>22</v>
      </c>
      <c r="AK36" s="77">
        <v>15</v>
      </c>
      <c r="AL36" s="77">
        <v>6</v>
      </c>
      <c r="AM36" s="77">
        <v>180</v>
      </c>
      <c r="AN36" s="77">
        <v>400</v>
      </c>
      <c r="AO36" s="77"/>
      <c r="AP36" s="77"/>
      <c r="AQ36" s="77"/>
      <c r="AR36" s="77">
        <v>330</v>
      </c>
      <c r="AS36" s="77"/>
      <c r="AT36" s="77"/>
      <c r="AU36" s="77">
        <v>4.8958333333333304</v>
      </c>
      <c r="AV36" s="77">
        <v>1.44858333333333</v>
      </c>
      <c r="AW36" s="77">
        <v>120</v>
      </c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</row>
    <row r="37" spans="1:66" s="2" customFormat="1" x14ac:dyDescent="0.35">
      <c r="A37" s="77">
        <v>1959</v>
      </c>
      <c r="B37" s="77">
        <v>43</v>
      </c>
      <c r="C37" s="77">
        <v>69</v>
      </c>
      <c r="D37" s="77">
        <v>47</v>
      </c>
      <c r="E37" s="77">
        <v>60</v>
      </c>
      <c r="F37" s="77">
        <v>51</v>
      </c>
      <c r="G37" s="77">
        <v>92</v>
      </c>
      <c r="H37" s="77">
        <v>85</v>
      </c>
      <c r="I37" s="77">
        <v>181</v>
      </c>
      <c r="J37" s="77">
        <v>130</v>
      </c>
      <c r="K37" s="77">
        <v>540</v>
      </c>
      <c r="L37" s="77">
        <v>310</v>
      </c>
      <c r="M37" s="77"/>
      <c r="N37" s="77"/>
      <c r="O37" s="77">
        <v>1.6</v>
      </c>
      <c r="P37" s="77">
        <v>22</v>
      </c>
      <c r="Q37" s="77">
        <v>4</v>
      </c>
      <c r="R37" s="77">
        <v>4</v>
      </c>
      <c r="S37" s="77"/>
      <c r="T37" s="77">
        <v>2.4</v>
      </c>
      <c r="U37" s="77"/>
      <c r="V37" s="77">
        <v>1.5</v>
      </c>
      <c r="W37" s="77">
        <v>5</v>
      </c>
      <c r="X37" s="77">
        <v>0.7</v>
      </c>
      <c r="Y37" s="77">
        <v>1.8</v>
      </c>
      <c r="Z37" s="77"/>
      <c r="AA37" s="77">
        <v>3</v>
      </c>
      <c r="AB37" s="77">
        <v>22</v>
      </c>
      <c r="AC37" s="77">
        <v>4</v>
      </c>
      <c r="AD37" s="77">
        <v>370</v>
      </c>
      <c r="AE37" s="77">
        <v>80</v>
      </c>
      <c r="AF37" s="77">
        <v>110</v>
      </c>
      <c r="AG37" s="77">
        <v>33</v>
      </c>
      <c r="AH37" s="77">
        <v>0.6</v>
      </c>
      <c r="AI37" s="77">
        <v>1.1000000000000001</v>
      </c>
      <c r="AJ37" s="77">
        <v>34</v>
      </c>
      <c r="AK37" s="77">
        <v>23</v>
      </c>
      <c r="AL37" s="77">
        <v>1</v>
      </c>
      <c r="AM37" s="77">
        <v>120</v>
      </c>
      <c r="AN37" s="77">
        <v>260</v>
      </c>
      <c r="AO37" s="77"/>
      <c r="AP37" s="77"/>
      <c r="AQ37" s="77"/>
      <c r="AR37" s="77">
        <v>130</v>
      </c>
      <c r="AS37" s="77"/>
      <c r="AT37" s="77"/>
      <c r="AU37" s="77">
        <v>12.46</v>
      </c>
      <c r="AV37" s="77">
        <v>7.5127499999999996</v>
      </c>
      <c r="AW37" s="77">
        <v>39</v>
      </c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</row>
    <row r="38" spans="1:66" s="2" customFormat="1" x14ac:dyDescent="0.35">
      <c r="A38" s="77">
        <v>1960</v>
      </c>
      <c r="B38" s="77">
        <v>55</v>
      </c>
      <c r="C38" s="77">
        <v>83</v>
      </c>
      <c r="D38" s="77">
        <v>58</v>
      </c>
      <c r="E38" s="77">
        <v>72</v>
      </c>
      <c r="F38" s="77">
        <v>64</v>
      </c>
      <c r="G38" s="77">
        <v>140</v>
      </c>
      <c r="H38" s="77">
        <v>315</v>
      </c>
      <c r="I38" s="77">
        <v>282</v>
      </c>
      <c r="J38" s="77">
        <v>160</v>
      </c>
      <c r="K38" s="77">
        <v>560</v>
      </c>
      <c r="L38" s="77">
        <v>330</v>
      </c>
      <c r="M38" s="77"/>
      <c r="N38" s="77"/>
      <c r="O38" s="77">
        <v>4.4000000000000004</v>
      </c>
      <c r="P38" s="77">
        <v>53</v>
      </c>
      <c r="Q38" s="77">
        <v>10</v>
      </c>
      <c r="R38" s="77">
        <v>10</v>
      </c>
      <c r="S38" s="77"/>
      <c r="T38" s="77">
        <v>0.54</v>
      </c>
      <c r="U38" s="77"/>
      <c r="V38" s="77">
        <v>0.9</v>
      </c>
      <c r="W38" s="77">
        <v>1.5</v>
      </c>
      <c r="X38" s="77">
        <v>0.5</v>
      </c>
      <c r="Y38" s="77">
        <v>2.9</v>
      </c>
      <c r="Z38" s="77"/>
      <c r="AA38" s="77">
        <v>3.5</v>
      </c>
      <c r="AB38" s="77">
        <v>20.5</v>
      </c>
      <c r="AC38" s="77">
        <v>4.7</v>
      </c>
      <c r="AD38" s="77">
        <v>850</v>
      </c>
      <c r="AE38" s="77">
        <v>35</v>
      </c>
      <c r="AF38" s="77">
        <v>34</v>
      </c>
      <c r="AG38" s="77">
        <v>108</v>
      </c>
      <c r="AH38" s="77">
        <v>3.1</v>
      </c>
      <c r="AI38" s="77">
        <v>8.8000000000000007</v>
      </c>
      <c r="AJ38" s="77">
        <v>16</v>
      </c>
      <c r="AK38" s="77">
        <v>11</v>
      </c>
      <c r="AL38" s="77">
        <v>0.8</v>
      </c>
      <c r="AM38" s="77">
        <v>51</v>
      </c>
      <c r="AN38" s="77">
        <v>210</v>
      </c>
      <c r="AO38" s="77"/>
      <c r="AP38" s="77"/>
      <c r="AQ38" s="77"/>
      <c r="AR38" s="77">
        <v>75</v>
      </c>
      <c r="AS38" s="77"/>
      <c r="AT38" s="77"/>
      <c r="AU38" s="77"/>
      <c r="AV38" s="77">
        <v>0.20708333333333301</v>
      </c>
      <c r="AW38" s="77">
        <v>24</v>
      </c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</row>
    <row r="39" spans="1:66" s="2" customFormat="1" x14ac:dyDescent="0.35">
      <c r="A39" s="77">
        <v>1961</v>
      </c>
      <c r="B39" s="77">
        <v>120</v>
      </c>
      <c r="C39" s="77">
        <v>170</v>
      </c>
      <c r="D39" s="77">
        <v>126</v>
      </c>
      <c r="E39" s="77">
        <v>142</v>
      </c>
      <c r="F39" s="77">
        <v>49</v>
      </c>
      <c r="G39" s="77">
        <v>100</v>
      </c>
      <c r="H39" s="77">
        <v>125</v>
      </c>
      <c r="I39" s="77">
        <v>207</v>
      </c>
      <c r="J39" s="77">
        <v>250</v>
      </c>
      <c r="K39" s="77">
        <v>620</v>
      </c>
      <c r="L39" s="77">
        <v>380</v>
      </c>
      <c r="M39" s="77"/>
      <c r="N39" s="77"/>
      <c r="O39" s="77">
        <v>2</v>
      </c>
      <c r="P39" s="77">
        <v>20</v>
      </c>
      <c r="Q39" s="77">
        <v>3.7</v>
      </c>
      <c r="R39" s="77">
        <v>3.7</v>
      </c>
      <c r="S39" s="77"/>
      <c r="T39" s="77">
        <v>3.4</v>
      </c>
      <c r="U39" s="77"/>
      <c r="V39" s="77">
        <v>1.9</v>
      </c>
      <c r="W39" s="77">
        <v>6</v>
      </c>
      <c r="X39" s="77">
        <v>0.6</v>
      </c>
      <c r="Y39" s="77">
        <v>1.8</v>
      </c>
      <c r="Z39" s="77"/>
      <c r="AA39" s="77">
        <v>4.5999999999999996</v>
      </c>
      <c r="AB39" s="77">
        <v>16</v>
      </c>
      <c r="AC39" s="77">
        <v>6.2</v>
      </c>
      <c r="AD39" s="77">
        <v>720</v>
      </c>
      <c r="AE39" s="77">
        <v>28</v>
      </c>
      <c r="AF39" s="77">
        <v>28</v>
      </c>
      <c r="AG39" s="77">
        <v>49</v>
      </c>
      <c r="AH39" s="77">
        <v>1</v>
      </c>
      <c r="AI39" s="77">
        <v>2.8</v>
      </c>
      <c r="AJ39" s="77">
        <v>13.4</v>
      </c>
      <c r="AK39" s="77">
        <v>8.9</v>
      </c>
      <c r="AL39" s="77">
        <v>0.9</v>
      </c>
      <c r="AM39" s="77">
        <v>44</v>
      </c>
      <c r="AN39" s="77">
        <v>240</v>
      </c>
      <c r="AO39" s="77"/>
      <c r="AP39" s="77"/>
      <c r="AQ39" s="77"/>
      <c r="AR39" s="77">
        <v>120</v>
      </c>
      <c r="AS39" s="77"/>
      <c r="AT39" s="77"/>
      <c r="AU39" s="77"/>
      <c r="AV39" s="77">
        <v>8.4114166666666694</v>
      </c>
      <c r="AW39" s="77">
        <v>44</v>
      </c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</row>
    <row r="40" spans="1:66" s="2" customFormat="1" x14ac:dyDescent="0.35">
      <c r="A40" s="77">
        <v>1962</v>
      </c>
      <c r="B40" s="77">
        <v>22</v>
      </c>
      <c r="C40" s="77">
        <v>38</v>
      </c>
      <c r="D40" s="77">
        <v>13</v>
      </c>
      <c r="E40" s="77">
        <v>35</v>
      </c>
      <c r="F40" s="77">
        <v>27</v>
      </c>
      <c r="G40" s="77">
        <v>53</v>
      </c>
      <c r="H40" s="77">
        <v>30</v>
      </c>
      <c r="I40" s="77">
        <v>117</v>
      </c>
      <c r="J40" s="77">
        <v>146</v>
      </c>
      <c r="K40" s="77">
        <v>320</v>
      </c>
      <c r="L40" s="77">
        <v>240</v>
      </c>
      <c r="M40" s="77"/>
      <c r="N40" s="77"/>
      <c r="O40" s="77">
        <v>0.6</v>
      </c>
      <c r="P40" s="77">
        <v>19</v>
      </c>
      <c r="Q40" s="77">
        <v>3.5</v>
      </c>
      <c r="R40" s="77">
        <v>3.5</v>
      </c>
      <c r="S40" s="77"/>
      <c r="T40" s="77">
        <v>0.89</v>
      </c>
      <c r="U40" s="77"/>
      <c r="V40" s="77">
        <v>1.1000000000000001</v>
      </c>
      <c r="W40" s="77">
        <v>2</v>
      </c>
      <c r="X40" s="77">
        <v>0.2</v>
      </c>
      <c r="Y40" s="77">
        <v>0.2</v>
      </c>
      <c r="Z40" s="77"/>
      <c r="AA40" s="77">
        <v>3.2</v>
      </c>
      <c r="AB40" s="77">
        <v>22</v>
      </c>
      <c r="AC40" s="77">
        <v>4.3</v>
      </c>
      <c r="AD40" s="77">
        <v>650</v>
      </c>
      <c r="AE40" s="77">
        <v>1</v>
      </c>
      <c r="AF40" s="77">
        <v>3</v>
      </c>
      <c r="AG40" s="77">
        <v>18</v>
      </c>
      <c r="AH40" s="77">
        <v>1.1000000000000001</v>
      </c>
      <c r="AI40" s="77">
        <v>3.3</v>
      </c>
      <c r="AJ40" s="77">
        <v>20.5</v>
      </c>
      <c r="AK40" s="77">
        <v>14</v>
      </c>
      <c r="AL40" s="77">
        <v>0.4</v>
      </c>
      <c r="AM40" s="77">
        <v>19</v>
      </c>
      <c r="AN40" s="77">
        <v>84</v>
      </c>
      <c r="AO40" s="77"/>
      <c r="AP40" s="77"/>
      <c r="AQ40" s="77"/>
      <c r="AR40" s="77">
        <v>97</v>
      </c>
      <c r="AS40" s="77"/>
      <c r="AT40" s="77"/>
      <c r="AU40" s="77"/>
      <c r="AV40" s="77">
        <v>9.1323333333333299</v>
      </c>
      <c r="AW40" s="77">
        <v>12</v>
      </c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</row>
    <row r="41" spans="1:66" s="2" customFormat="1" x14ac:dyDescent="0.35">
      <c r="A41" s="77">
        <v>1963</v>
      </c>
      <c r="B41" s="77">
        <v>55</v>
      </c>
      <c r="C41" s="77">
        <v>83</v>
      </c>
      <c r="D41" s="77">
        <v>59</v>
      </c>
      <c r="E41" s="77">
        <v>71</v>
      </c>
      <c r="F41" s="77">
        <v>135</v>
      </c>
      <c r="G41" s="77">
        <v>170</v>
      </c>
      <c r="H41" s="77">
        <v>455</v>
      </c>
      <c r="I41" s="77">
        <v>340</v>
      </c>
      <c r="J41" s="77">
        <v>405</v>
      </c>
      <c r="K41" s="77">
        <v>900</v>
      </c>
      <c r="L41" s="77">
        <v>640</v>
      </c>
      <c r="M41" s="77"/>
      <c r="N41" s="77"/>
      <c r="O41" s="77">
        <v>7.2</v>
      </c>
      <c r="P41" s="77">
        <v>52</v>
      </c>
      <c r="Q41" s="77">
        <v>10</v>
      </c>
      <c r="R41" s="77">
        <v>10</v>
      </c>
      <c r="S41" s="77"/>
      <c r="T41" s="77">
        <v>1.4</v>
      </c>
      <c r="U41" s="77"/>
      <c r="V41" s="77">
        <v>1.3</v>
      </c>
      <c r="W41" s="77">
        <v>3.2</v>
      </c>
      <c r="X41" s="77">
        <v>2.1</v>
      </c>
      <c r="Y41" s="77">
        <v>0.9</v>
      </c>
      <c r="Z41" s="77"/>
      <c r="AA41" s="77">
        <v>4.4000000000000004</v>
      </c>
      <c r="AB41" s="77">
        <v>17</v>
      </c>
      <c r="AC41" s="77">
        <v>5.8</v>
      </c>
      <c r="AD41" s="77">
        <v>93</v>
      </c>
      <c r="AE41" s="77">
        <v>54</v>
      </c>
      <c r="AF41" s="77">
        <v>43</v>
      </c>
      <c r="AG41" s="77">
        <v>153</v>
      </c>
      <c r="AH41" s="77">
        <v>4.2</v>
      </c>
      <c r="AI41" s="77">
        <v>12.6</v>
      </c>
      <c r="AJ41" s="77">
        <v>16.3</v>
      </c>
      <c r="AK41" s="77">
        <v>11</v>
      </c>
      <c r="AL41" s="77">
        <v>2</v>
      </c>
      <c r="AM41" s="77">
        <v>100</v>
      </c>
      <c r="AN41" s="77">
        <v>480</v>
      </c>
      <c r="AO41" s="77"/>
      <c r="AP41" s="77"/>
      <c r="AQ41" s="77">
        <v>15</v>
      </c>
      <c r="AR41" s="77">
        <v>160</v>
      </c>
      <c r="AS41" s="77"/>
      <c r="AT41" s="77"/>
      <c r="AU41" s="77"/>
      <c r="AV41" s="77">
        <v>0.28449999999999998</v>
      </c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</row>
    <row r="42" spans="1:66" s="2" customFormat="1" x14ac:dyDescent="0.35">
      <c r="A42" s="77">
        <v>1964</v>
      </c>
      <c r="B42" s="77">
        <v>21</v>
      </c>
      <c r="C42" s="77">
        <v>36</v>
      </c>
      <c r="D42" s="77">
        <v>20</v>
      </c>
      <c r="E42" s="77">
        <v>33</v>
      </c>
      <c r="F42" s="77">
        <v>38</v>
      </c>
      <c r="G42" s="77">
        <v>79</v>
      </c>
      <c r="H42" s="77">
        <v>50</v>
      </c>
      <c r="I42" s="77">
        <v>167</v>
      </c>
      <c r="J42" s="77">
        <v>207</v>
      </c>
      <c r="K42" s="77">
        <v>550</v>
      </c>
      <c r="L42" s="77">
        <v>390</v>
      </c>
      <c r="M42" s="77"/>
      <c r="N42" s="77"/>
      <c r="O42" s="77">
        <v>1.2</v>
      </c>
      <c r="P42" s="77">
        <v>16</v>
      </c>
      <c r="Q42" s="77">
        <v>2.9</v>
      </c>
      <c r="R42" s="77">
        <v>2.9</v>
      </c>
      <c r="S42" s="77"/>
      <c r="T42" s="77">
        <v>0.8</v>
      </c>
      <c r="U42" s="77"/>
      <c r="V42" s="77">
        <v>1.1000000000000001</v>
      </c>
      <c r="W42" s="77">
        <v>1.8</v>
      </c>
      <c r="X42" s="77">
        <v>0.68</v>
      </c>
      <c r="Y42" s="77">
        <v>0.7</v>
      </c>
      <c r="Z42" s="77"/>
      <c r="AA42" s="77">
        <v>1.8</v>
      </c>
      <c r="AB42" s="77">
        <v>25.8</v>
      </c>
      <c r="AC42" s="77">
        <v>2.6</v>
      </c>
      <c r="AD42" s="77">
        <v>35</v>
      </c>
      <c r="AE42" s="77">
        <v>1</v>
      </c>
      <c r="AF42" s="77">
        <v>4</v>
      </c>
      <c r="AG42" s="77">
        <v>23</v>
      </c>
      <c r="AH42" s="77">
        <v>1</v>
      </c>
      <c r="AI42" s="77">
        <v>2.8</v>
      </c>
      <c r="AJ42" s="77">
        <v>8.9</v>
      </c>
      <c r="AK42" s="77">
        <v>6.1</v>
      </c>
      <c r="AL42" s="77">
        <v>0.9</v>
      </c>
      <c r="AM42" s="77">
        <v>44</v>
      </c>
      <c r="AN42" s="77">
        <v>240</v>
      </c>
      <c r="AO42" s="77"/>
      <c r="AP42" s="77"/>
      <c r="AQ42" s="77">
        <v>5.5</v>
      </c>
      <c r="AR42" s="77">
        <v>88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</row>
    <row r="43" spans="1:66" s="2" customFormat="1" x14ac:dyDescent="0.35">
      <c r="A43" s="77">
        <v>1965</v>
      </c>
      <c r="B43" s="77">
        <v>14</v>
      </c>
      <c r="C43" s="77">
        <v>25</v>
      </c>
      <c r="D43" s="77">
        <v>12</v>
      </c>
      <c r="E43" s="77">
        <v>26</v>
      </c>
      <c r="F43" s="77">
        <v>37</v>
      </c>
      <c r="G43" s="77">
        <v>76</v>
      </c>
      <c r="H43" s="77">
        <v>46</v>
      </c>
      <c r="I43" s="77">
        <v>160</v>
      </c>
      <c r="J43" s="77">
        <v>200</v>
      </c>
      <c r="K43" s="77">
        <v>430</v>
      </c>
      <c r="L43" s="77">
        <v>290</v>
      </c>
      <c r="M43" s="77"/>
      <c r="N43" s="77"/>
      <c r="O43" s="77">
        <v>1.1000000000000001</v>
      </c>
      <c r="P43" s="77">
        <v>13</v>
      </c>
      <c r="Q43" s="77">
        <v>2.4</v>
      </c>
      <c r="R43" s="77">
        <v>2.4</v>
      </c>
      <c r="S43" s="77"/>
      <c r="T43" s="77">
        <v>0.5</v>
      </c>
      <c r="U43" s="77"/>
      <c r="V43" s="77">
        <v>0.9</v>
      </c>
      <c r="W43" s="77">
        <v>1.2</v>
      </c>
      <c r="X43" s="77">
        <v>0.74</v>
      </c>
      <c r="Y43" s="77">
        <v>0.3</v>
      </c>
      <c r="Z43" s="77"/>
      <c r="AA43" s="77">
        <v>3.4</v>
      </c>
      <c r="AB43" s="77">
        <v>20.5</v>
      </c>
      <c r="AC43" s="77">
        <v>4.5</v>
      </c>
      <c r="AD43" s="77">
        <v>63</v>
      </c>
      <c r="AE43" s="77">
        <v>1</v>
      </c>
      <c r="AF43" s="77">
        <v>4</v>
      </c>
      <c r="AG43" s="77">
        <v>22</v>
      </c>
      <c r="AH43" s="77">
        <v>2.2000000000000002</v>
      </c>
      <c r="AI43" s="77">
        <v>6.5</v>
      </c>
      <c r="AJ43" s="77">
        <v>19</v>
      </c>
      <c r="AK43" s="77">
        <v>13</v>
      </c>
      <c r="AL43" s="77">
        <v>1</v>
      </c>
      <c r="AM43" s="77">
        <v>48</v>
      </c>
      <c r="AN43" s="77">
        <v>260</v>
      </c>
      <c r="AO43" s="77">
        <v>2</v>
      </c>
      <c r="AP43" s="77">
        <v>5.4</v>
      </c>
      <c r="AQ43" s="77" t="s">
        <v>58</v>
      </c>
      <c r="AR43" s="77">
        <v>47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</row>
    <row r="44" spans="1:66" s="2" customFormat="1" x14ac:dyDescent="0.35">
      <c r="A44" s="77">
        <v>1966</v>
      </c>
      <c r="B44" s="77">
        <v>35</v>
      </c>
      <c r="C44" s="77">
        <v>59</v>
      </c>
      <c r="D44" s="77">
        <v>39</v>
      </c>
      <c r="E44" s="77">
        <v>53</v>
      </c>
      <c r="F44" s="77">
        <v>56</v>
      </c>
      <c r="G44" s="77">
        <v>110</v>
      </c>
      <c r="H44" s="77">
        <v>170</v>
      </c>
      <c r="I44" s="77">
        <v>227</v>
      </c>
      <c r="J44" s="77">
        <v>271</v>
      </c>
      <c r="K44" s="77">
        <v>630</v>
      </c>
      <c r="L44" s="77">
        <v>440</v>
      </c>
      <c r="M44" s="77">
        <v>360</v>
      </c>
      <c r="N44" s="77"/>
      <c r="O44" s="77">
        <v>2.5</v>
      </c>
      <c r="P44" s="77">
        <v>23</v>
      </c>
      <c r="Q44" s="77">
        <v>4.2</v>
      </c>
      <c r="R44" s="77">
        <v>4.2</v>
      </c>
      <c r="S44" s="77"/>
      <c r="T44" s="77">
        <v>1.9</v>
      </c>
      <c r="U44" s="77"/>
      <c r="V44" s="77">
        <v>1.4</v>
      </c>
      <c r="W44" s="77">
        <v>4.5</v>
      </c>
      <c r="X44" s="77">
        <v>1.3</v>
      </c>
      <c r="Y44" s="77">
        <v>1.1000000000000001</v>
      </c>
      <c r="Z44" s="77">
        <v>22</v>
      </c>
      <c r="AA44" s="77">
        <v>6</v>
      </c>
      <c r="AB44" s="77">
        <v>11.5</v>
      </c>
      <c r="AC44" s="77">
        <v>7.8</v>
      </c>
      <c r="AD44" s="77">
        <v>210</v>
      </c>
      <c r="AE44" s="77">
        <v>5</v>
      </c>
      <c r="AF44" s="77">
        <v>10</v>
      </c>
      <c r="AG44" s="77">
        <v>65</v>
      </c>
      <c r="AH44" s="77">
        <v>6</v>
      </c>
      <c r="AI44" s="77">
        <v>20</v>
      </c>
      <c r="AJ44" s="77">
        <v>41.5</v>
      </c>
      <c r="AK44" s="77">
        <v>28</v>
      </c>
      <c r="AL44" s="77">
        <v>1.1000000000000001</v>
      </c>
      <c r="AM44" s="77">
        <v>51</v>
      </c>
      <c r="AN44" s="77">
        <v>300</v>
      </c>
      <c r="AO44" s="77">
        <v>1.8</v>
      </c>
      <c r="AP44" s="77">
        <v>4.8</v>
      </c>
      <c r="AQ44" s="77">
        <v>16</v>
      </c>
      <c r="AR44" s="77">
        <v>51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</row>
    <row r="45" spans="1:66" s="2" customFormat="1" x14ac:dyDescent="0.35">
      <c r="A45" s="77">
        <v>1967</v>
      </c>
      <c r="B45" s="77">
        <v>126</v>
      </c>
      <c r="C45" s="77">
        <v>170</v>
      </c>
      <c r="D45" s="77">
        <v>126</v>
      </c>
      <c r="E45" s="77">
        <v>142</v>
      </c>
      <c r="F45" s="77">
        <v>160</v>
      </c>
      <c r="G45" s="77">
        <v>190</v>
      </c>
      <c r="H45" s="77">
        <v>550</v>
      </c>
      <c r="I45" s="77">
        <v>377</v>
      </c>
      <c r="J45" s="77">
        <v>450</v>
      </c>
      <c r="K45" s="77">
        <v>1263</v>
      </c>
      <c r="L45" s="77">
        <v>920</v>
      </c>
      <c r="M45" s="77">
        <v>890</v>
      </c>
      <c r="N45" s="77"/>
      <c r="O45" s="77">
        <v>9.6</v>
      </c>
      <c r="P45" s="77">
        <v>57</v>
      </c>
      <c r="Q45" s="77">
        <v>11.2</v>
      </c>
      <c r="R45" s="77">
        <v>11.2</v>
      </c>
      <c r="S45" s="77"/>
      <c r="T45" s="77">
        <v>10.199999999999999</v>
      </c>
      <c r="U45" s="77"/>
      <c r="V45" s="77">
        <v>3.8</v>
      </c>
      <c r="W45" s="77">
        <v>7</v>
      </c>
      <c r="X45" s="77">
        <v>4.2</v>
      </c>
      <c r="Y45" s="77">
        <v>1.9</v>
      </c>
      <c r="Z45" s="77">
        <f>AVERAGE(0.058,0.026,0.079,6.2)</f>
        <v>1.5907500000000001</v>
      </c>
      <c r="AA45" s="77">
        <v>8.3000000000000007</v>
      </c>
      <c r="AB45" s="77">
        <v>2</v>
      </c>
      <c r="AC45" s="77">
        <v>11</v>
      </c>
      <c r="AD45" s="77">
        <v>340</v>
      </c>
      <c r="AE45" s="77">
        <v>55</v>
      </c>
      <c r="AF45" s="77">
        <v>48</v>
      </c>
      <c r="AG45" s="77">
        <v>180</v>
      </c>
      <c r="AH45" s="77">
        <v>4.8</v>
      </c>
      <c r="AI45" s="77">
        <v>11</v>
      </c>
      <c r="AJ45" s="77">
        <v>22</v>
      </c>
      <c r="AK45" s="77">
        <v>15</v>
      </c>
      <c r="AL45" s="77">
        <v>3.4</v>
      </c>
      <c r="AM45" s="77">
        <v>160</v>
      </c>
      <c r="AN45" s="77">
        <v>620</v>
      </c>
      <c r="AO45" s="77">
        <v>5.7</v>
      </c>
      <c r="AP45" s="77">
        <v>15</v>
      </c>
      <c r="AQ45" s="77">
        <v>35</v>
      </c>
      <c r="AR45" s="77">
        <v>160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</row>
    <row r="46" spans="1:66" s="2" customFormat="1" x14ac:dyDescent="0.35">
      <c r="A46" s="77">
        <v>1968</v>
      </c>
      <c r="B46" s="77">
        <v>19</v>
      </c>
      <c r="C46" s="77">
        <v>34</v>
      </c>
      <c r="D46" s="77">
        <v>19</v>
      </c>
      <c r="E46" s="77">
        <v>32</v>
      </c>
      <c r="F46" s="77">
        <v>38</v>
      </c>
      <c r="G46" s="77">
        <v>79</v>
      </c>
      <c r="H46" s="77">
        <v>58</v>
      </c>
      <c r="I46" s="77">
        <v>167</v>
      </c>
      <c r="J46" s="77">
        <v>207</v>
      </c>
      <c r="K46" s="77">
        <v>580</v>
      </c>
      <c r="L46" s="77">
        <v>460</v>
      </c>
      <c r="M46" s="77"/>
      <c r="N46" s="77"/>
      <c r="O46" s="77">
        <v>1.3</v>
      </c>
      <c r="P46" s="77">
        <v>12</v>
      </c>
      <c r="Q46" s="77">
        <v>2.1</v>
      </c>
      <c r="R46" s="77">
        <v>2.1</v>
      </c>
      <c r="S46" s="77"/>
      <c r="T46" s="77">
        <v>5</v>
      </c>
      <c r="U46" s="77"/>
      <c r="V46" s="77">
        <v>1</v>
      </c>
      <c r="W46" s="77">
        <v>1.2</v>
      </c>
      <c r="X46" s="77">
        <v>1.7</v>
      </c>
      <c r="Y46" s="77">
        <v>0.96</v>
      </c>
      <c r="Z46" s="77">
        <f>AVERAGE(13,0.81,0.32,0.13,0.041)</f>
        <v>2.8602000000000003</v>
      </c>
      <c r="AA46" s="77">
        <v>5.5</v>
      </c>
      <c r="AB46" s="77">
        <v>13</v>
      </c>
      <c r="AC46" s="77">
        <v>7.3</v>
      </c>
      <c r="AD46" s="77">
        <v>59</v>
      </c>
      <c r="AE46" s="77">
        <v>1</v>
      </c>
      <c r="AF46" s="77">
        <v>4.0999999999999996</v>
      </c>
      <c r="AG46" s="77">
        <v>25</v>
      </c>
      <c r="AH46" s="77">
        <v>1.9</v>
      </c>
      <c r="AI46" s="77">
        <v>5.9</v>
      </c>
      <c r="AJ46" s="77">
        <v>14.1</v>
      </c>
      <c r="AK46" s="77">
        <v>9.6</v>
      </c>
      <c r="AL46" s="77">
        <v>0.8</v>
      </c>
      <c r="AM46" s="77">
        <v>40</v>
      </c>
      <c r="AN46" s="77">
        <v>210</v>
      </c>
      <c r="AO46" s="77">
        <v>3.5</v>
      </c>
      <c r="AP46" s="77">
        <v>5.7</v>
      </c>
      <c r="AQ46" s="77">
        <v>19</v>
      </c>
      <c r="AR46" s="77">
        <v>42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</row>
    <row r="47" spans="1:66" s="2" customFormat="1" x14ac:dyDescent="0.35">
      <c r="A47" s="77">
        <v>1969</v>
      </c>
      <c r="B47" s="77">
        <v>10</v>
      </c>
      <c r="C47" s="77">
        <v>17</v>
      </c>
      <c r="D47" s="77">
        <v>6</v>
      </c>
      <c r="E47" s="77">
        <v>20</v>
      </c>
      <c r="F47" s="77">
        <v>24</v>
      </c>
      <c r="G47" s="77">
        <v>54</v>
      </c>
      <c r="H47" s="77">
        <v>28</v>
      </c>
      <c r="I47" s="77">
        <v>117</v>
      </c>
      <c r="J47" s="77">
        <v>145</v>
      </c>
      <c r="K47" s="77">
        <v>320</v>
      </c>
      <c r="L47" s="77">
        <v>250</v>
      </c>
      <c r="M47" s="77"/>
      <c r="N47" s="77"/>
      <c r="O47" s="77">
        <v>0.5</v>
      </c>
      <c r="P47" s="77">
        <v>15</v>
      </c>
      <c r="Q47" s="77">
        <v>2.7</v>
      </c>
      <c r="R47" s="77">
        <v>2.7</v>
      </c>
      <c r="S47" s="77"/>
      <c r="T47" s="77">
        <v>0.7</v>
      </c>
      <c r="U47" s="77"/>
      <c r="V47" s="77">
        <v>1</v>
      </c>
      <c r="W47" s="77">
        <v>1.5</v>
      </c>
      <c r="X47" s="77">
        <v>1.3</v>
      </c>
      <c r="Y47" s="77">
        <v>3.4</v>
      </c>
      <c r="Z47" s="77">
        <v>7.2</v>
      </c>
      <c r="AA47" s="77">
        <v>3.8</v>
      </c>
      <c r="AB47" s="77">
        <v>19</v>
      </c>
      <c r="AC47" s="77">
        <v>5.0999999999999996</v>
      </c>
      <c r="AD47" s="77">
        <v>52</v>
      </c>
      <c r="AE47" s="77">
        <v>3</v>
      </c>
      <c r="AF47" s="77">
        <v>3</v>
      </c>
      <c r="AG47" s="77">
        <v>16</v>
      </c>
      <c r="AH47" s="77">
        <v>1.3</v>
      </c>
      <c r="AI47" s="77">
        <v>3.9</v>
      </c>
      <c r="AJ47" s="77">
        <v>19</v>
      </c>
      <c r="AK47" s="77">
        <v>13</v>
      </c>
      <c r="AL47" s="77">
        <v>0.6</v>
      </c>
      <c r="AM47" s="77">
        <v>30</v>
      </c>
      <c r="AN47" s="77">
        <v>140</v>
      </c>
      <c r="AO47" s="77">
        <v>1.6</v>
      </c>
      <c r="AP47" s="77">
        <v>3.9</v>
      </c>
      <c r="AQ47" s="77">
        <v>12</v>
      </c>
      <c r="AR47" s="77">
        <v>43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</row>
    <row r="48" spans="1:66" s="2" customFormat="1" x14ac:dyDescent="0.35">
      <c r="A48" s="77">
        <v>1970</v>
      </c>
      <c r="B48" s="77">
        <v>18</v>
      </c>
      <c r="C48" s="77">
        <v>33</v>
      </c>
      <c r="D48" s="77">
        <v>19</v>
      </c>
      <c r="E48" s="77">
        <v>31</v>
      </c>
      <c r="F48" s="77">
        <v>63</v>
      </c>
      <c r="G48" s="77">
        <v>120</v>
      </c>
      <c r="H48" s="77">
        <v>225</v>
      </c>
      <c r="I48" s="77">
        <v>243</v>
      </c>
      <c r="J48" s="77">
        <v>295</v>
      </c>
      <c r="K48" s="77">
        <v>610</v>
      </c>
      <c r="L48" s="77">
        <v>390</v>
      </c>
      <c r="M48" s="77"/>
      <c r="N48" s="77"/>
      <c r="O48" s="77">
        <v>3.1</v>
      </c>
      <c r="P48" s="77">
        <v>20</v>
      </c>
      <c r="Q48" s="77">
        <v>3.6</v>
      </c>
      <c r="R48" s="77">
        <v>3.6</v>
      </c>
      <c r="S48" s="77"/>
      <c r="T48" s="77">
        <v>1.3</v>
      </c>
      <c r="U48" s="77"/>
      <c r="V48" s="77">
        <v>1.2</v>
      </c>
      <c r="W48" s="77">
        <v>3</v>
      </c>
      <c r="X48" s="77">
        <v>1.6</v>
      </c>
      <c r="Y48" s="77">
        <v>6.4</v>
      </c>
      <c r="Z48" s="77">
        <v>8.1</v>
      </c>
      <c r="AA48" s="77">
        <v>3.6</v>
      </c>
      <c r="AB48" s="77">
        <v>19.8</v>
      </c>
      <c r="AC48" s="77">
        <v>4.8</v>
      </c>
      <c r="AD48" s="77">
        <v>70</v>
      </c>
      <c r="AE48" s="77">
        <v>4.5</v>
      </c>
      <c r="AF48" s="77">
        <v>13.5</v>
      </c>
      <c r="AG48" s="77">
        <v>80</v>
      </c>
      <c r="AH48" s="77">
        <v>1.7</v>
      </c>
      <c r="AI48" s="77">
        <v>5.2</v>
      </c>
      <c r="AJ48" s="77">
        <v>17.7</v>
      </c>
      <c r="AK48" s="77">
        <v>12</v>
      </c>
      <c r="AL48" s="77">
        <v>1.3</v>
      </c>
      <c r="AM48" s="77">
        <v>61</v>
      </c>
      <c r="AN48" s="77">
        <v>353</v>
      </c>
      <c r="AO48" s="77">
        <v>6.3</v>
      </c>
      <c r="AP48" s="77">
        <v>15</v>
      </c>
      <c r="AQ48" s="77">
        <v>16</v>
      </c>
      <c r="AR48" s="77">
        <v>52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</row>
    <row r="49" spans="1:66" s="2" customFormat="1" x14ac:dyDescent="0.35">
      <c r="A49" s="77">
        <v>1971</v>
      </c>
      <c r="B49" s="77">
        <v>34</v>
      </c>
      <c r="C49" s="77">
        <v>57</v>
      </c>
      <c r="D49" s="77">
        <v>39</v>
      </c>
      <c r="E49" s="77">
        <v>51</v>
      </c>
      <c r="F49" s="77">
        <v>56</v>
      </c>
      <c r="G49" s="77">
        <v>110</v>
      </c>
      <c r="H49" s="77">
        <v>170</v>
      </c>
      <c r="I49" s="77">
        <v>227</v>
      </c>
      <c r="J49" s="77">
        <v>271</v>
      </c>
      <c r="K49" s="77">
        <v>380</v>
      </c>
      <c r="L49" s="77">
        <v>300</v>
      </c>
      <c r="M49" s="77"/>
      <c r="N49" s="77"/>
      <c r="O49" s="77">
        <v>2.5</v>
      </c>
      <c r="P49" s="77">
        <v>8.5</v>
      </c>
      <c r="Q49" s="77">
        <v>1.3</v>
      </c>
      <c r="R49" s="77">
        <v>1.3</v>
      </c>
      <c r="S49" s="77"/>
      <c r="T49" s="77">
        <v>0.2</v>
      </c>
      <c r="U49" s="77"/>
      <c r="V49" s="77">
        <v>0.8</v>
      </c>
      <c r="W49" s="77">
        <v>0.6</v>
      </c>
      <c r="X49" s="77">
        <v>0.53</v>
      </c>
      <c r="Y49" s="77">
        <v>2.6</v>
      </c>
      <c r="Z49" s="77"/>
      <c r="AA49" s="77">
        <v>3.6</v>
      </c>
      <c r="AB49" s="77">
        <v>19.8</v>
      </c>
      <c r="AC49" s="77">
        <v>4.9000000000000004</v>
      </c>
      <c r="AD49" s="77">
        <v>64</v>
      </c>
      <c r="AE49" s="77">
        <v>5</v>
      </c>
      <c r="AF49" s="77">
        <v>10</v>
      </c>
      <c r="AG49" s="77">
        <v>65</v>
      </c>
      <c r="AH49" s="77">
        <v>2</v>
      </c>
      <c r="AI49" s="77">
        <v>6</v>
      </c>
      <c r="AJ49" s="77">
        <v>11.5</v>
      </c>
      <c r="AK49" s="77"/>
      <c r="AL49" s="77">
        <v>0.8</v>
      </c>
      <c r="AM49" s="77">
        <v>39</v>
      </c>
      <c r="AN49" s="77">
        <v>200</v>
      </c>
      <c r="AO49" s="77">
        <v>3.1</v>
      </c>
      <c r="AP49" s="77">
        <v>10</v>
      </c>
      <c r="AQ49" s="77">
        <v>26</v>
      </c>
      <c r="AR49" s="77">
        <v>31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</row>
    <row r="50" spans="1:66" s="2" customFormat="1" x14ac:dyDescent="0.35">
      <c r="A50" s="77">
        <v>1972</v>
      </c>
      <c r="B50" s="77">
        <v>7</v>
      </c>
      <c r="C50" s="77">
        <v>13</v>
      </c>
      <c r="D50" s="77">
        <v>2</v>
      </c>
      <c r="E50" s="77">
        <v>16</v>
      </c>
      <c r="F50" s="77">
        <v>23</v>
      </c>
      <c r="G50" s="77">
        <v>51</v>
      </c>
      <c r="H50" s="77">
        <v>27</v>
      </c>
      <c r="I50" s="77">
        <v>113</v>
      </c>
      <c r="J50" s="77">
        <v>143</v>
      </c>
      <c r="K50" s="77">
        <v>330</v>
      </c>
      <c r="L50" s="77">
        <v>210</v>
      </c>
      <c r="M50" s="77"/>
      <c r="N50" s="77"/>
      <c r="O50" s="77">
        <v>0.5</v>
      </c>
      <c r="P50" s="77">
        <v>12</v>
      </c>
      <c r="Q50" s="77">
        <v>2.2000000000000002</v>
      </c>
      <c r="R50" s="77">
        <v>2.2000000000000002</v>
      </c>
      <c r="S50" s="77"/>
      <c r="T50" s="77">
        <v>0.5</v>
      </c>
      <c r="U50" s="77"/>
      <c r="V50" s="77">
        <v>0.9</v>
      </c>
      <c r="W50" s="77">
        <v>1.2</v>
      </c>
      <c r="X50" s="77">
        <v>0.18</v>
      </c>
      <c r="Y50" s="77">
        <v>4</v>
      </c>
      <c r="Z50" s="77"/>
      <c r="AA50" s="77">
        <v>7.5</v>
      </c>
      <c r="AB50" s="77">
        <v>6</v>
      </c>
      <c r="AC50" s="77">
        <v>12</v>
      </c>
      <c r="AD50" s="77">
        <v>100</v>
      </c>
      <c r="AE50" s="77">
        <v>1</v>
      </c>
      <c r="AF50" s="77">
        <v>3</v>
      </c>
      <c r="AG50" s="77">
        <v>16</v>
      </c>
      <c r="AH50" s="77">
        <v>0.8</v>
      </c>
      <c r="AI50" s="77">
        <v>2</v>
      </c>
      <c r="AJ50" s="77">
        <v>6</v>
      </c>
      <c r="AK50" s="77"/>
      <c r="AL50" s="77">
        <v>0.2</v>
      </c>
      <c r="AM50" s="77">
        <v>22</v>
      </c>
      <c r="AN50" s="77">
        <v>40</v>
      </c>
      <c r="AO50" s="77">
        <v>0.83</v>
      </c>
      <c r="AP50" s="77">
        <v>3.5</v>
      </c>
      <c r="AQ50" s="77">
        <v>1.7</v>
      </c>
      <c r="AR50" s="77">
        <v>46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</row>
    <row r="51" spans="1:66" s="2" customFormat="1" x14ac:dyDescent="0.35">
      <c r="A51" s="77">
        <v>1973</v>
      </c>
      <c r="B51" s="77">
        <v>15</v>
      </c>
      <c r="C51" s="77">
        <v>27</v>
      </c>
      <c r="D51" s="77">
        <v>12</v>
      </c>
      <c r="E51" s="77">
        <v>26</v>
      </c>
      <c r="F51" s="77">
        <v>43</v>
      </c>
      <c r="G51" s="77">
        <v>89</v>
      </c>
      <c r="H51" s="77">
        <v>71</v>
      </c>
      <c r="I51" s="77">
        <v>181</v>
      </c>
      <c r="J51" s="77">
        <v>227</v>
      </c>
      <c r="K51" s="77">
        <v>710</v>
      </c>
      <c r="L51" s="77">
        <v>490</v>
      </c>
      <c r="M51" s="77"/>
      <c r="N51" s="77"/>
      <c r="O51" s="77">
        <v>1.6</v>
      </c>
      <c r="P51" s="77">
        <v>20</v>
      </c>
      <c r="Q51" s="77">
        <v>3.6</v>
      </c>
      <c r="R51" s="77">
        <v>3.6</v>
      </c>
      <c r="S51" s="77"/>
      <c r="T51" s="77">
        <v>1.3</v>
      </c>
      <c r="U51" s="77"/>
      <c r="V51" s="77">
        <v>1.2</v>
      </c>
      <c r="W51" s="77">
        <v>3</v>
      </c>
      <c r="X51" s="77">
        <v>0.86</v>
      </c>
      <c r="Y51" s="77">
        <v>2.2000000000000002</v>
      </c>
      <c r="Z51" s="77"/>
      <c r="AA51" s="77">
        <v>6.4</v>
      </c>
      <c r="AB51" s="77">
        <v>10</v>
      </c>
      <c r="AC51" s="77">
        <v>8.5</v>
      </c>
      <c r="AD51" s="77">
        <v>91</v>
      </c>
      <c r="AE51" s="77">
        <v>1</v>
      </c>
      <c r="AF51" s="77">
        <v>4.0999999999999996</v>
      </c>
      <c r="AG51" s="77">
        <v>26</v>
      </c>
      <c r="AH51" s="77">
        <v>2.2000000000000002</v>
      </c>
      <c r="AI51" s="77">
        <v>6.5</v>
      </c>
      <c r="AJ51" s="77">
        <v>14.9</v>
      </c>
      <c r="AK51" s="77">
        <v>10</v>
      </c>
      <c r="AL51" s="77">
        <v>1.9</v>
      </c>
      <c r="AM51" s="77">
        <v>91</v>
      </c>
      <c r="AN51" s="77">
        <v>430</v>
      </c>
      <c r="AO51" s="77">
        <v>2</v>
      </c>
      <c r="AP51" s="77">
        <v>16</v>
      </c>
      <c r="AQ51" s="77">
        <v>9.1999999999999993</v>
      </c>
      <c r="AR51" s="77">
        <v>130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</row>
    <row r="52" spans="1:66" s="2" customFormat="1" x14ac:dyDescent="0.35">
      <c r="A52" s="77">
        <v>1974</v>
      </c>
      <c r="B52" s="77">
        <v>23</v>
      </c>
      <c r="C52" s="77">
        <v>40</v>
      </c>
      <c r="D52" s="77">
        <v>24</v>
      </c>
      <c r="E52" s="77">
        <v>38</v>
      </c>
      <c r="F52" s="77">
        <v>41</v>
      </c>
      <c r="G52" s="77">
        <v>85</v>
      </c>
      <c r="H52" s="77">
        <v>62</v>
      </c>
      <c r="I52" s="77">
        <v>179</v>
      </c>
      <c r="J52" s="77">
        <v>219</v>
      </c>
      <c r="K52" s="77">
        <v>540</v>
      </c>
      <c r="L52" s="77">
        <v>400</v>
      </c>
      <c r="M52" s="77"/>
      <c r="N52" s="77"/>
      <c r="O52" s="77">
        <v>1.5</v>
      </c>
      <c r="P52" s="77">
        <v>14</v>
      </c>
      <c r="Q52" s="77">
        <v>2.5</v>
      </c>
      <c r="R52" s="77">
        <v>2.5</v>
      </c>
      <c r="S52" s="77"/>
      <c r="T52" s="77">
        <v>0.6</v>
      </c>
      <c r="U52" s="77"/>
      <c r="V52" s="77">
        <v>1</v>
      </c>
      <c r="W52" s="77">
        <v>1.4</v>
      </c>
      <c r="X52" s="77">
        <v>0.59</v>
      </c>
      <c r="Y52" s="77">
        <v>0.69</v>
      </c>
      <c r="Z52" s="77"/>
      <c r="AA52" s="77">
        <v>5.8</v>
      </c>
      <c r="AB52" s="77">
        <v>12.3</v>
      </c>
      <c r="AC52" s="77">
        <v>7.6</v>
      </c>
      <c r="AD52" s="77">
        <v>140</v>
      </c>
      <c r="AE52" s="77">
        <v>1</v>
      </c>
      <c r="AF52" s="77">
        <v>4</v>
      </c>
      <c r="AG52" s="77">
        <v>23</v>
      </c>
      <c r="AH52" s="77">
        <v>1.1000000000000001</v>
      </c>
      <c r="AI52" s="77">
        <v>3.2</v>
      </c>
      <c r="AJ52" s="77">
        <v>12.4</v>
      </c>
      <c r="AK52" s="77">
        <v>7.6</v>
      </c>
      <c r="AL52" s="77">
        <v>1.2</v>
      </c>
      <c r="AM52" s="77">
        <v>58</v>
      </c>
      <c r="AN52" s="77">
        <v>308</v>
      </c>
      <c r="AO52" s="77">
        <v>7.2</v>
      </c>
      <c r="AP52" s="77">
        <v>19</v>
      </c>
      <c r="AQ52" s="77">
        <v>26</v>
      </c>
      <c r="AR52" s="77">
        <v>79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</row>
    <row r="53" spans="1:66" s="2" customFormat="1" x14ac:dyDescent="0.35">
      <c r="A53" s="77">
        <v>1975</v>
      </c>
      <c r="B53" s="77">
        <v>37</v>
      </c>
      <c r="C53" s="77">
        <v>62</v>
      </c>
      <c r="D53" s="77">
        <v>41</v>
      </c>
      <c r="E53" s="77">
        <v>55</v>
      </c>
      <c r="F53" s="77">
        <v>63</v>
      </c>
      <c r="G53" s="77">
        <v>120</v>
      </c>
      <c r="H53" s="77">
        <v>225</v>
      </c>
      <c r="I53" s="77">
        <v>243</v>
      </c>
      <c r="J53" s="77">
        <v>295</v>
      </c>
      <c r="K53" s="77">
        <v>310</v>
      </c>
      <c r="L53" s="77">
        <v>220</v>
      </c>
      <c r="M53" s="77"/>
      <c r="N53" s="77"/>
      <c r="O53" s="77">
        <v>3</v>
      </c>
      <c r="P53" s="77">
        <v>21</v>
      </c>
      <c r="Q53" s="77">
        <v>3.8</v>
      </c>
      <c r="R53" s="77">
        <v>3.8</v>
      </c>
      <c r="S53" s="77"/>
      <c r="T53" s="77">
        <v>1.5</v>
      </c>
      <c r="U53" s="77"/>
      <c r="V53" s="77">
        <v>1.3</v>
      </c>
      <c r="W53" s="77">
        <v>3.5</v>
      </c>
      <c r="X53" s="77">
        <v>0.32</v>
      </c>
      <c r="Y53" s="77">
        <v>0.32</v>
      </c>
      <c r="Z53" s="77"/>
      <c r="AA53" s="77">
        <v>7</v>
      </c>
      <c r="AB53" s="77">
        <v>6</v>
      </c>
      <c r="AC53" s="77">
        <v>9.3000000000000007</v>
      </c>
      <c r="AD53" s="77">
        <v>91</v>
      </c>
      <c r="AE53" s="77">
        <v>4.5</v>
      </c>
      <c r="AF53" s="77">
        <v>13.5</v>
      </c>
      <c r="AG53" s="77">
        <v>80</v>
      </c>
      <c r="AH53" s="77">
        <v>2.8</v>
      </c>
      <c r="AI53" s="77">
        <v>7.5</v>
      </c>
      <c r="AJ53" s="77">
        <v>60</v>
      </c>
      <c r="AK53" s="77">
        <v>74</v>
      </c>
      <c r="AL53" s="77">
        <v>0.4</v>
      </c>
      <c r="AM53" s="77">
        <v>23</v>
      </c>
      <c r="AN53" s="77">
        <v>64</v>
      </c>
      <c r="AO53" s="77">
        <v>5</v>
      </c>
      <c r="AP53" s="77">
        <v>13</v>
      </c>
      <c r="AQ53" s="77">
        <v>1.4</v>
      </c>
      <c r="AR53" s="77">
        <v>37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</row>
    <row r="54" spans="1:66" s="2" customFormat="1" x14ac:dyDescent="0.35">
      <c r="A54" s="77">
        <v>1976</v>
      </c>
      <c r="B54" s="77">
        <v>19</v>
      </c>
      <c r="C54" s="77">
        <v>34</v>
      </c>
      <c r="D54" s="77">
        <v>19</v>
      </c>
      <c r="E54" s="77">
        <v>32</v>
      </c>
      <c r="F54" s="77">
        <v>43</v>
      </c>
      <c r="G54" s="77">
        <v>89</v>
      </c>
      <c r="H54" s="77">
        <v>71</v>
      </c>
      <c r="I54" s="77">
        <v>184</v>
      </c>
      <c r="J54" s="77">
        <v>227</v>
      </c>
      <c r="K54" s="77">
        <v>390</v>
      </c>
      <c r="L54" s="77">
        <v>240</v>
      </c>
      <c r="M54" s="77"/>
      <c r="N54" s="77"/>
      <c r="O54" s="77">
        <v>1.6</v>
      </c>
      <c r="P54" s="77">
        <v>12</v>
      </c>
      <c r="Q54" s="77">
        <v>2.1</v>
      </c>
      <c r="R54" s="77">
        <v>2.1</v>
      </c>
      <c r="S54" s="77"/>
      <c r="T54" s="77">
        <v>0.5</v>
      </c>
      <c r="U54" s="77"/>
      <c r="V54" s="77">
        <v>1</v>
      </c>
      <c r="W54" s="77">
        <v>0.7</v>
      </c>
      <c r="X54" s="77">
        <v>0.53</v>
      </c>
      <c r="Y54" s="77">
        <v>2.1</v>
      </c>
      <c r="Z54" s="77">
        <v>7.8</v>
      </c>
      <c r="AA54" s="77">
        <v>3.1</v>
      </c>
      <c r="AB54" s="77">
        <v>21.5</v>
      </c>
      <c r="AC54" s="77">
        <v>4.2</v>
      </c>
      <c r="AD54" s="77">
        <v>67</v>
      </c>
      <c r="AE54" s="77">
        <v>1</v>
      </c>
      <c r="AF54" s="77">
        <v>4.0999999999999996</v>
      </c>
      <c r="AG54" s="77">
        <v>26</v>
      </c>
      <c r="AH54" s="77">
        <v>1.5</v>
      </c>
      <c r="AI54" s="77">
        <v>4.7</v>
      </c>
      <c r="AJ54" s="77">
        <v>13.4</v>
      </c>
      <c r="AK54" s="77">
        <v>8.9</v>
      </c>
      <c r="AL54" s="77">
        <v>0.9</v>
      </c>
      <c r="AM54" s="77">
        <v>44</v>
      </c>
      <c r="AN54" s="77">
        <v>250</v>
      </c>
      <c r="AO54" s="77">
        <v>3.4</v>
      </c>
      <c r="AP54" s="77">
        <v>8.9</v>
      </c>
      <c r="AQ54" s="77">
        <v>11</v>
      </c>
      <c r="AR54" s="77">
        <v>55</v>
      </c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</row>
    <row r="55" spans="1:66" s="2" customFormat="1" x14ac:dyDescent="0.35">
      <c r="A55" s="77">
        <v>1977</v>
      </c>
      <c r="B55" s="77">
        <v>17</v>
      </c>
      <c r="C55" s="77">
        <v>31</v>
      </c>
      <c r="D55" s="77">
        <v>16</v>
      </c>
      <c r="E55" s="77">
        <v>30</v>
      </c>
      <c r="F55" s="77">
        <v>73</v>
      </c>
      <c r="G55" s="77">
        <v>130</v>
      </c>
      <c r="H55" s="77">
        <v>265</v>
      </c>
      <c r="I55" s="77">
        <v>262</v>
      </c>
      <c r="J55" s="77">
        <v>316</v>
      </c>
      <c r="K55" s="77">
        <v>550</v>
      </c>
      <c r="L55" s="77">
        <v>510</v>
      </c>
      <c r="M55" s="77"/>
      <c r="N55" s="77"/>
      <c r="O55" s="77">
        <v>3.6</v>
      </c>
      <c r="P55" s="77">
        <v>6.5</v>
      </c>
      <c r="Q55" s="77">
        <v>1.1000000000000001</v>
      </c>
      <c r="R55" s="77">
        <v>1.1000000000000001</v>
      </c>
      <c r="S55" s="77"/>
      <c r="T55" s="77">
        <v>0.2</v>
      </c>
      <c r="U55" s="77"/>
      <c r="V55" s="77">
        <v>0.8</v>
      </c>
      <c r="W55" s="77">
        <v>0.6</v>
      </c>
      <c r="X55" s="77">
        <v>0.59</v>
      </c>
      <c r="Y55" s="77">
        <v>0.92</v>
      </c>
      <c r="Z55" s="77">
        <v>7.1</v>
      </c>
      <c r="AA55" s="77">
        <v>8.3000000000000007</v>
      </c>
      <c r="AB55" s="77">
        <v>2</v>
      </c>
      <c r="AC55" s="77">
        <v>11</v>
      </c>
      <c r="AD55" s="77">
        <v>180</v>
      </c>
      <c r="AE55" s="77">
        <v>8</v>
      </c>
      <c r="AF55" s="77">
        <v>16</v>
      </c>
      <c r="AG55" s="77">
        <v>91</v>
      </c>
      <c r="AH55" s="77">
        <v>3.8</v>
      </c>
      <c r="AI55" s="77">
        <v>9.6</v>
      </c>
      <c r="AJ55" s="77">
        <v>13</v>
      </c>
      <c r="AK55" s="77">
        <v>8.5</v>
      </c>
      <c r="AL55" s="77">
        <v>0.9</v>
      </c>
      <c r="AM55" s="77">
        <v>44</v>
      </c>
      <c r="AN55" s="77">
        <v>250</v>
      </c>
      <c r="AO55" s="77">
        <v>6.1</v>
      </c>
      <c r="AP55" s="77">
        <v>16</v>
      </c>
      <c r="AQ55" s="77">
        <v>29</v>
      </c>
      <c r="AR55" s="77">
        <v>56</v>
      </c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</row>
    <row r="56" spans="1:66" s="2" customFormat="1" x14ac:dyDescent="0.35">
      <c r="A56" s="77">
        <v>1978</v>
      </c>
      <c r="B56" s="77"/>
      <c r="C56" s="77"/>
      <c r="D56" s="77"/>
      <c r="E56" s="77"/>
      <c r="F56" s="77"/>
      <c r="G56" s="77">
        <v>220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>
        <v>0.89</v>
      </c>
      <c r="Y56" s="77">
        <v>2.2000000000000002</v>
      </c>
      <c r="Z56" s="77">
        <v>16</v>
      </c>
      <c r="AA56" s="77"/>
      <c r="AB56" s="77"/>
      <c r="AC56" s="77">
        <v>5.7</v>
      </c>
      <c r="AD56" s="77">
        <v>150</v>
      </c>
      <c r="AE56" s="77"/>
      <c r="AF56" s="77"/>
      <c r="AG56" s="77"/>
      <c r="AH56" s="77"/>
      <c r="AI56" s="77">
        <v>5.0999999999999996</v>
      </c>
      <c r="AJ56" s="77"/>
      <c r="AK56" s="77">
        <v>14</v>
      </c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</row>
    <row r="57" spans="1:66" s="2" customFormat="1" x14ac:dyDescent="0.35">
      <c r="A57" s="77">
        <v>1979</v>
      </c>
      <c r="B57" s="77">
        <v>26</v>
      </c>
      <c r="C57" s="77">
        <v>45</v>
      </c>
      <c r="D57" s="77">
        <v>28</v>
      </c>
      <c r="E57" s="77">
        <v>43</v>
      </c>
      <c r="F57" s="77">
        <v>84</v>
      </c>
      <c r="G57" s="77">
        <v>140</v>
      </c>
      <c r="H57" s="77">
        <v>315</v>
      </c>
      <c r="I57" s="77">
        <v>282</v>
      </c>
      <c r="J57" s="77">
        <v>339</v>
      </c>
      <c r="K57" s="77">
        <v>280</v>
      </c>
      <c r="L57" s="77">
        <v>190</v>
      </c>
      <c r="M57" s="77"/>
      <c r="N57" s="77"/>
      <c r="O57" s="77">
        <v>4.4000000000000004</v>
      </c>
      <c r="P57" s="77">
        <v>3.6</v>
      </c>
      <c r="Q57" s="77">
        <v>0.6</v>
      </c>
      <c r="R57" s="77">
        <v>0.6</v>
      </c>
      <c r="S57" s="77"/>
      <c r="T57" s="77">
        <v>0.2</v>
      </c>
      <c r="U57" s="77"/>
      <c r="V57" s="77">
        <v>0.8</v>
      </c>
      <c r="W57" s="77">
        <v>0.6</v>
      </c>
      <c r="X57" s="77">
        <v>0.41</v>
      </c>
      <c r="Y57" s="77">
        <v>4.4000000000000004</v>
      </c>
      <c r="Z57" s="77">
        <v>7.1</v>
      </c>
      <c r="AA57" s="77">
        <v>3.1</v>
      </c>
      <c r="AB57" s="77">
        <v>21.5</v>
      </c>
      <c r="AC57" s="77">
        <v>4.3</v>
      </c>
      <c r="AD57" s="77">
        <v>72</v>
      </c>
      <c r="AE57" s="77">
        <v>13</v>
      </c>
      <c r="AF57" s="77">
        <v>21.2</v>
      </c>
      <c r="AG57" s="77">
        <v>108</v>
      </c>
      <c r="AH57" s="77">
        <v>1.6</v>
      </c>
      <c r="AI57" s="77">
        <v>5</v>
      </c>
      <c r="AJ57" s="77">
        <v>14.5</v>
      </c>
      <c r="AK57" s="77">
        <v>9.9</v>
      </c>
      <c r="AL57" s="77">
        <v>0.7</v>
      </c>
      <c r="AM57" s="77">
        <v>37</v>
      </c>
      <c r="AN57" s="77">
        <v>180</v>
      </c>
      <c r="AO57" s="77">
        <v>1.8</v>
      </c>
      <c r="AP57" s="77">
        <v>4.7</v>
      </c>
      <c r="AQ57" s="77"/>
      <c r="AR57" s="77">
        <v>47</v>
      </c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</row>
    <row r="58" spans="1:66" s="2" customFormat="1" x14ac:dyDescent="0.35">
      <c r="A58" s="77">
        <v>1980</v>
      </c>
      <c r="B58" s="77"/>
      <c r="C58" s="77"/>
      <c r="D58" s="77"/>
      <c r="E58" s="77"/>
      <c r="F58" s="77"/>
      <c r="G58" s="77">
        <v>140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>
        <v>0.48</v>
      </c>
      <c r="Y58" s="77">
        <v>0.17</v>
      </c>
      <c r="Z58" s="77">
        <v>8</v>
      </c>
      <c r="AA58" s="77"/>
      <c r="AB58" s="77"/>
      <c r="AC58" s="77">
        <v>4.3</v>
      </c>
      <c r="AD58" s="77">
        <v>84</v>
      </c>
      <c r="AE58" s="77"/>
      <c r="AF58" s="77"/>
      <c r="AG58" s="77"/>
      <c r="AH58" s="77"/>
      <c r="AI58" s="77">
        <v>6.1</v>
      </c>
      <c r="AJ58" s="77"/>
      <c r="AK58" s="77">
        <v>12</v>
      </c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</row>
    <row r="59" spans="1:66" s="2" customFormat="1" x14ac:dyDescent="0.35">
      <c r="A59" s="77">
        <v>1981</v>
      </c>
      <c r="B59" s="77">
        <v>28</v>
      </c>
      <c r="C59" s="77">
        <v>180</v>
      </c>
      <c r="D59" s="77"/>
      <c r="E59" s="77"/>
      <c r="F59" s="77"/>
      <c r="G59" s="77">
        <v>510</v>
      </c>
      <c r="H59" s="77"/>
      <c r="I59" s="77"/>
      <c r="J59" s="77"/>
      <c r="K59" s="77">
        <v>340</v>
      </c>
      <c r="L59" s="77"/>
      <c r="M59" s="77"/>
      <c r="N59" s="77">
        <v>270</v>
      </c>
      <c r="O59" s="77"/>
      <c r="P59" s="77">
        <v>21</v>
      </c>
      <c r="Q59" s="77">
        <v>1.9</v>
      </c>
      <c r="R59" s="77">
        <v>1.9</v>
      </c>
      <c r="S59" s="77"/>
      <c r="T59" s="77"/>
      <c r="U59" s="77"/>
      <c r="V59" s="77"/>
      <c r="W59" s="77"/>
      <c r="X59" s="77">
        <v>2.2999999999999998</v>
      </c>
      <c r="Y59" s="77">
        <v>0.93</v>
      </c>
      <c r="Z59" s="77">
        <v>12</v>
      </c>
      <c r="AA59" s="77"/>
      <c r="AB59" s="77"/>
      <c r="AC59" s="77">
        <v>4.2</v>
      </c>
      <c r="AD59" s="77">
        <v>110</v>
      </c>
      <c r="AE59" s="77"/>
      <c r="AF59" s="77"/>
      <c r="AG59" s="77"/>
      <c r="AH59" s="77"/>
      <c r="AI59" s="77">
        <v>6.1</v>
      </c>
      <c r="AJ59" s="77"/>
      <c r="AK59" s="77">
        <v>16</v>
      </c>
      <c r="AL59" s="77"/>
      <c r="AM59" s="77"/>
      <c r="AN59" s="77">
        <v>170</v>
      </c>
      <c r="AO59" s="77"/>
      <c r="AP59" s="77">
        <v>13</v>
      </c>
      <c r="AQ59" s="77">
        <v>7.9</v>
      </c>
      <c r="AR59" s="77">
        <v>79</v>
      </c>
      <c r="AS59" s="77"/>
      <c r="AT59" s="77"/>
      <c r="AU59" s="77"/>
      <c r="AV59" s="77"/>
      <c r="AW59" s="77"/>
      <c r="AX59" s="77">
        <v>2.8</v>
      </c>
      <c r="AY59" s="77">
        <v>3.7</v>
      </c>
      <c r="AZ59" s="77">
        <v>6.1</v>
      </c>
      <c r="BA59" s="77">
        <v>50</v>
      </c>
      <c r="BB59" s="77">
        <v>130</v>
      </c>
      <c r="BC59" s="77">
        <v>150</v>
      </c>
      <c r="BD59" s="77">
        <v>49</v>
      </c>
      <c r="BE59" s="77">
        <v>250</v>
      </c>
      <c r="BF59" s="77"/>
      <c r="BG59" s="77">
        <v>86</v>
      </c>
      <c r="BH59" s="77">
        <v>78</v>
      </c>
      <c r="BI59" s="77">
        <v>110</v>
      </c>
      <c r="BJ59" s="77">
        <v>750</v>
      </c>
      <c r="BK59" s="77">
        <v>6.5</v>
      </c>
      <c r="BL59" s="77">
        <v>160</v>
      </c>
      <c r="BM59" s="77">
        <v>33</v>
      </c>
      <c r="BN59" s="77">
        <v>73</v>
      </c>
    </row>
    <row r="60" spans="1:66" s="2" customFormat="1" x14ac:dyDescent="0.35">
      <c r="A60" s="77">
        <v>1982</v>
      </c>
      <c r="B60" s="77">
        <v>69</v>
      </c>
      <c r="C60" s="77">
        <v>280</v>
      </c>
      <c r="D60" s="77"/>
      <c r="E60" s="77"/>
      <c r="F60" s="77"/>
      <c r="G60" s="77">
        <v>650</v>
      </c>
      <c r="H60" s="77"/>
      <c r="I60" s="77"/>
      <c r="J60" s="77"/>
      <c r="K60" s="77">
        <v>460</v>
      </c>
      <c r="L60" s="77"/>
      <c r="M60" s="77"/>
      <c r="N60" s="77">
        <v>460</v>
      </c>
      <c r="O60" s="77"/>
      <c r="P60" s="77">
        <v>28</v>
      </c>
      <c r="Q60" s="77">
        <v>2</v>
      </c>
      <c r="R60" s="77">
        <v>2</v>
      </c>
      <c r="S60" s="77"/>
      <c r="T60" s="77"/>
      <c r="U60" s="77"/>
      <c r="V60" s="77"/>
      <c r="W60" s="77"/>
      <c r="X60" s="77">
        <v>4.8</v>
      </c>
      <c r="Y60" s="77">
        <v>0.89</v>
      </c>
      <c r="Z60" s="77">
        <v>8.6</v>
      </c>
      <c r="AA60" s="77"/>
      <c r="AB60" s="77"/>
      <c r="AC60" s="77">
        <v>2.6</v>
      </c>
      <c r="AD60" s="77">
        <v>95</v>
      </c>
      <c r="AE60" s="77"/>
      <c r="AF60" s="77"/>
      <c r="AG60" s="77"/>
      <c r="AH60" s="77"/>
      <c r="AI60" s="77">
        <v>2.5</v>
      </c>
      <c r="AJ60" s="77"/>
      <c r="AK60" s="77">
        <v>11</v>
      </c>
      <c r="AL60" s="77"/>
      <c r="AM60" s="77"/>
      <c r="AN60" s="77">
        <v>280</v>
      </c>
      <c r="AO60" s="77"/>
      <c r="AP60" s="77">
        <v>18</v>
      </c>
      <c r="AQ60" s="77">
        <v>20</v>
      </c>
      <c r="AR60" s="77"/>
      <c r="AS60" s="77"/>
      <c r="AT60" s="77"/>
      <c r="AU60" s="77"/>
      <c r="AV60" s="77"/>
      <c r="AW60" s="77"/>
      <c r="AX60" s="77">
        <v>11</v>
      </c>
      <c r="AY60" s="77">
        <v>6</v>
      </c>
      <c r="AZ60" s="77">
        <v>1.5</v>
      </c>
      <c r="BA60" s="77">
        <v>72</v>
      </c>
      <c r="BB60" s="77">
        <v>130</v>
      </c>
      <c r="BC60" s="77">
        <v>140</v>
      </c>
      <c r="BD60" s="77">
        <v>31</v>
      </c>
      <c r="BE60" s="77">
        <v>120</v>
      </c>
      <c r="BF60" s="77"/>
      <c r="BG60" s="77">
        <v>39</v>
      </c>
      <c r="BH60" s="77">
        <v>8.4</v>
      </c>
      <c r="BI60" s="77">
        <v>33</v>
      </c>
      <c r="BJ60" s="77">
        <v>210</v>
      </c>
      <c r="BK60" s="77">
        <v>2.1</v>
      </c>
      <c r="BL60" s="77">
        <v>100</v>
      </c>
      <c r="BM60" s="77">
        <v>6.7</v>
      </c>
      <c r="BN60" s="77">
        <v>31</v>
      </c>
    </row>
    <row r="61" spans="1:66" s="2" customFormat="1" x14ac:dyDescent="0.35">
      <c r="A61" s="77">
        <v>1983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</row>
    <row r="62" spans="1:66" s="77" customFormat="1" x14ac:dyDescent="0.35">
      <c r="A62" s="77">
        <v>1984</v>
      </c>
      <c r="C62" s="77">
        <v>61</v>
      </c>
      <c r="G62" s="77">
        <v>230</v>
      </c>
      <c r="K62" s="77">
        <v>160</v>
      </c>
      <c r="L62" s="77">
        <v>94.5</v>
      </c>
      <c r="N62" s="77">
        <v>270</v>
      </c>
      <c r="P62" s="77">
        <v>41</v>
      </c>
      <c r="Q62" s="77">
        <v>6.5</v>
      </c>
      <c r="R62" s="77">
        <v>6.5</v>
      </c>
      <c r="X62" s="77">
        <v>7.8</v>
      </c>
      <c r="Y62" s="77">
        <v>1.9</v>
      </c>
      <c r="Z62" s="77">
        <v>30</v>
      </c>
      <c r="AC62" s="77">
        <v>17</v>
      </c>
      <c r="AD62" s="77">
        <v>250</v>
      </c>
      <c r="AI62" s="77">
        <v>17</v>
      </c>
      <c r="AK62" s="77">
        <v>21</v>
      </c>
      <c r="AN62" s="77">
        <v>122</v>
      </c>
      <c r="AO62" s="77">
        <v>7.2</v>
      </c>
      <c r="AQ62" s="77">
        <v>5</v>
      </c>
      <c r="AX62" s="77">
        <v>5.6</v>
      </c>
      <c r="AY62" s="77">
        <v>0.9</v>
      </c>
      <c r="AZ62" s="77">
        <v>2.4</v>
      </c>
      <c r="BA62" s="77">
        <v>42</v>
      </c>
      <c r="BH62" s="77">
        <v>11</v>
      </c>
      <c r="BI62" s="77">
        <v>80</v>
      </c>
      <c r="BJ62" s="77">
        <v>230</v>
      </c>
      <c r="BK62" s="77">
        <v>6.8</v>
      </c>
      <c r="BL62" s="77">
        <v>81</v>
      </c>
      <c r="BM62" s="77">
        <v>1.5</v>
      </c>
      <c r="BN62" s="77">
        <v>11</v>
      </c>
    </row>
    <row r="63" spans="1:66" s="2" customFormat="1" x14ac:dyDescent="0.35">
      <c r="A63" s="77">
        <v>1985</v>
      </c>
      <c r="B63" s="77">
        <v>18</v>
      </c>
      <c r="C63" s="77">
        <v>150</v>
      </c>
      <c r="D63" s="77"/>
      <c r="E63" s="77"/>
      <c r="F63" s="77"/>
      <c r="G63" s="77">
        <v>250</v>
      </c>
      <c r="H63" s="77"/>
      <c r="I63" s="77"/>
      <c r="J63" s="77"/>
      <c r="K63" s="77"/>
      <c r="L63" s="77"/>
      <c r="M63" s="77"/>
      <c r="N63" s="77">
        <v>140</v>
      </c>
      <c r="O63" s="77"/>
      <c r="P63" s="77">
        <v>11</v>
      </c>
      <c r="Q63" s="77">
        <v>0.55000000000000004</v>
      </c>
      <c r="R63" s="77">
        <v>0.55000000000000004</v>
      </c>
      <c r="S63" s="77"/>
      <c r="T63" s="77"/>
      <c r="U63" s="77"/>
      <c r="V63" s="77"/>
      <c r="W63" s="77"/>
      <c r="X63" s="77"/>
      <c r="Y63" s="77"/>
      <c r="Z63" s="77">
        <v>6.5</v>
      </c>
      <c r="AA63" s="77"/>
      <c r="AB63" s="77"/>
      <c r="AC63" s="77">
        <v>9.5</v>
      </c>
      <c r="AD63" s="77">
        <v>100</v>
      </c>
      <c r="AE63" s="77"/>
      <c r="AF63" s="77"/>
      <c r="AG63" s="77"/>
      <c r="AH63" s="77"/>
      <c r="AI63" s="77">
        <v>3</v>
      </c>
      <c r="AJ63" s="77"/>
      <c r="AK63" s="77">
        <v>17</v>
      </c>
      <c r="AL63" s="77"/>
      <c r="AM63" s="77"/>
      <c r="AN63" s="77">
        <v>81</v>
      </c>
      <c r="AO63" s="77"/>
      <c r="AP63" s="77">
        <v>2.6</v>
      </c>
      <c r="AQ63" s="77"/>
      <c r="AR63" s="77"/>
      <c r="AS63" s="77"/>
      <c r="AT63" s="77"/>
      <c r="AU63" s="77"/>
      <c r="AV63" s="77"/>
      <c r="AW63" s="77"/>
      <c r="AX63" s="77">
        <v>7.3</v>
      </c>
      <c r="AY63" s="77">
        <v>1</v>
      </c>
      <c r="AZ63" s="77">
        <v>2.1</v>
      </c>
      <c r="BA63" s="77">
        <v>30</v>
      </c>
      <c r="BB63" s="77">
        <v>31</v>
      </c>
      <c r="BC63" s="77">
        <v>65</v>
      </c>
      <c r="BD63" s="77">
        <v>24</v>
      </c>
      <c r="BE63" s="77">
        <v>72</v>
      </c>
      <c r="BF63" s="77">
        <v>7.5</v>
      </c>
      <c r="BG63" s="77">
        <v>26</v>
      </c>
      <c r="BH63" s="77">
        <v>5.7</v>
      </c>
      <c r="BI63" s="77">
        <v>34</v>
      </c>
      <c r="BJ63" s="77">
        <v>120</v>
      </c>
      <c r="BK63" s="77">
        <v>2.9</v>
      </c>
      <c r="BL63" s="77">
        <v>50</v>
      </c>
      <c r="BM63" s="77">
        <v>2.1</v>
      </c>
      <c r="BN63" s="77">
        <v>3.3</v>
      </c>
    </row>
    <row r="64" spans="1:66" s="86" customFormat="1" x14ac:dyDescent="0.35">
      <c r="A64" s="86">
        <v>1986</v>
      </c>
      <c r="C64" s="86">
        <v>37</v>
      </c>
      <c r="G64" s="86">
        <v>240</v>
      </c>
      <c r="K64" s="86">
        <v>240</v>
      </c>
      <c r="N64" s="86">
        <v>94</v>
      </c>
      <c r="P64" s="86">
        <v>39</v>
      </c>
      <c r="Q64" s="86">
        <v>1.3</v>
      </c>
      <c r="R64" s="86">
        <v>1.3</v>
      </c>
      <c r="X64" s="86">
        <v>1.8</v>
      </c>
      <c r="Z64" s="86">
        <v>29</v>
      </c>
      <c r="AC64" s="86">
        <v>4.5</v>
      </c>
      <c r="AD64" s="86">
        <v>50</v>
      </c>
      <c r="AI64" s="86">
        <v>8.4</v>
      </c>
      <c r="AK64" s="86">
        <v>12</v>
      </c>
      <c r="AN64" s="86">
        <v>72</v>
      </c>
      <c r="AO64" s="86">
        <v>3.9</v>
      </c>
      <c r="AP64" s="86">
        <v>2.6</v>
      </c>
      <c r="AQ64" s="86">
        <v>10</v>
      </c>
      <c r="AR64" s="86">
        <v>69</v>
      </c>
      <c r="AX64" s="86">
        <v>2</v>
      </c>
      <c r="AY64" s="86">
        <v>1.4</v>
      </c>
      <c r="AZ64" s="86">
        <v>2.1</v>
      </c>
      <c r="BB64" s="86">
        <v>72</v>
      </c>
      <c r="BC64" s="86">
        <v>88</v>
      </c>
      <c r="BD64" s="86">
        <v>22</v>
      </c>
      <c r="BE64" s="86">
        <v>91</v>
      </c>
      <c r="BG64" s="86">
        <v>34</v>
      </c>
      <c r="BH64" s="86">
        <v>13</v>
      </c>
      <c r="BI64" s="86">
        <v>38</v>
      </c>
      <c r="BJ64" s="86">
        <v>120</v>
      </c>
      <c r="BK64" s="86">
        <v>5.7</v>
      </c>
      <c r="BL64" s="86">
        <v>42</v>
      </c>
      <c r="BM64" s="86">
        <v>4.7</v>
      </c>
      <c r="BN64" s="86">
        <v>16</v>
      </c>
    </row>
    <row r="65" spans="1:66" s="2" customFormat="1" x14ac:dyDescent="0.35">
      <c r="A65" s="77">
        <v>1987</v>
      </c>
      <c r="B65" s="77"/>
      <c r="C65" s="77">
        <v>530</v>
      </c>
      <c r="D65" s="77"/>
      <c r="E65" s="77"/>
      <c r="F65" s="77"/>
      <c r="G65" s="77">
        <v>440</v>
      </c>
      <c r="H65" s="77"/>
      <c r="I65" s="77"/>
      <c r="J65" s="77"/>
      <c r="K65" s="77">
        <v>170</v>
      </c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>
        <v>6.4</v>
      </c>
      <c r="AD65" s="77">
        <v>100</v>
      </c>
      <c r="AE65" s="77"/>
      <c r="AF65" s="77"/>
      <c r="AG65" s="77"/>
      <c r="AH65" s="77"/>
      <c r="AI65" s="77">
        <v>8.8000000000000007</v>
      </c>
      <c r="AJ65" s="77"/>
      <c r="AK65" s="77">
        <v>15</v>
      </c>
      <c r="AL65" s="77"/>
      <c r="AM65" s="77"/>
      <c r="AN65" s="77">
        <v>43</v>
      </c>
      <c r="AO65" s="77">
        <v>6.6</v>
      </c>
      <c r="AP65" s="77">
        <v>3.2</v>
      </c>
      <c r="AQ65" s="77">
        <v>4.3</v>
      </c>
      <c r="AR65" s="77">
        <v>61</v>
      </c>
      <c r="AS65" s="77"/>
      <c r="AT65" s="77"/>
      <c r="AU65" s="77"/>
      <c r="AV65" s="77"/>
      <c r="AW65" s="77"/>
      <c r="AX65" s="77">
        <v>0.92</v>
      </c>
      <c r="AY65" s="77">
        <v>0.91</v>
      </c>
      <c r="AZ65" s="77">
        <v>3.4</v>
      </c>
      <c r="BA65" s="77"/>
      <c r="BB65" s="77">
        <v>430</v>
      </c>
      <c r="BC65" s="77">
        <v>290</v>
      </c>
      <c r="BD65" s="77">
        <v>110</v>
      </c>
      <c r="BE65" s="77">
        <v>150</v>
      </c>
      <c r="BF65" s="77">
        <v>19</v>
      </c>
      <c r="BG65" s="77">
        <v>32</v>
      </c>
      <c r="BH65" s="77">
        <v>53</v>
      </c>
      <c r="BI65" s="77">
        <v>120</v>
      </c>
      <c r="BJ65" s="77">
        <v>240</v>
      </c>
      <c r="BK65" s="77">
        <v>9.1999999999999993</v>
      </c>
      <c r="BL65" s="77">
        <v>110</v>
      </c>
      <c r="BM65" s="77">
        <v>3.9</v>
      </c>
      <c r="BN65" s="77">
        <v>9.3000000000000007</v>
      </c>
    </row>
    <row r="66" spans="1:66" s="2" customFormat="1" x14ac:dyDescent="0.35">
      <c r="A66" s="77">
        <v>1988</v>
      </c>
      <c r="B66" s="77">
        <v>48</v>
      </c>
      <c r="C66" s="77">
        <v>390</v>
      </c>
      <c r="D66" s="77"/>
      <c r="E66" s="77"/>
      <c r="F66" s="77"/>
      <c r="G66" s="77">
        <v>690</v>
      </c>
      <c r="H66" s="77"/>
      <c r="I66" s="77"/>
      <c r="J66" s="77"/>
      <c r="K66" s="77"/>
      <c r="L66" s="77"/>
      <c r="M66" s="77"/>
      <c r="N66" s="77">
        <v>310</v>
      </c>
      <c r="O66" s="77"/>
      <c r="P66" s="77">
        <v>33</v>
      </c>
      <c r="Q66" s="77">
        <v>2.1</v>
      </c>
      <c r="R66" s="77">
        <v>2.1</v>
      </c>
      <c r="S66" s="77"/>
      <c r="T66" s="77"/>
      <c r="U66" s="77"/>
      <c r="V66" s="77"/>
      <c r="W66" s="77"/>
      <c r="X66" s="77">
        <v>4.0999999999999996</v>
      </c>
      <c r="Y66" s="77">
        <v>3.2</v>
      </c>
      <c r="Z66" s="77">
        <v>40</v>
      </c>
      <c r="AA66" s="77"/>
      <c r="AB66" s="77"/>
      <c r="AC66" s="77">
        <v>8.8000000000000007</v>
      </c>
      <c r="AD66" s="77">
        <v>110</v>
      </c>
      <c r="AE66" s="77"/>
      <c r="AF66" s="77"/>
      <c r="AG66" s="77"/>
      <c r="AH66" s="77"/>
      <c r="AI66" s="77">
        <v>4.5</v>
      </c>
      <c r="AJ66" s="77"/>
      <c r="AK66" s="77">
        <v>23</v>
      </c>
      <c r="AL66" s="77"/>
      <c r="AM66" s="77"/>
      <c r="AN66" s="77">
        <v>390</v>
      </c>
      <c r="AO66" s="77"/>
      <c r="AP66" s="77">
        <v>14</v>
      </c>
      <c r="AQ66" s="77">
        <v>14</v>
      </c>
      <c r="AR66" s="77">
        <v>120</v>
      </c>
      <c r="AS66" s="77"/>
      <c r="AT66" s="77"/>
      <c r="AU66" s="77"/>
      <c r="AV66" s="77"/>
      <c r="AW66" s="77"/>
      <c r="AX66" s="77">
        <v>9.9</v>
      </c>
      <c r="AY66" s="77">
        <v>4.9000000000000004</v>
      </c>
      <c r="AZ66" s="77">
        <v>4.7</v>
      </c>
      <c r="BA66" s="77">
        <v>63</v>
      </c>
      <c r="BB66" s="77">
        <v>310</v>
      </c>
      <c r="BC66" s="77">
        <v>240</v>
      </c>
      <c r="BD66" s="77">
        <v>120</v>
      </c>
      <c r="BE66" s="77">
        <v>300</v>
      </c>
      <c r="BF66" s="77">
        <v>49</v>
      </c>
      <c r="BG66" s="77">
        <v>100</v>
      </c>
      <c r="BH66" s="77">
        <v>72</v>
      </c>
      <c r="BI66" s="77">
        <v>220</v>
      </c>
      <c r="BJ66" s="77">
        <v>610</v>
      </c>
      <c r="BK66" s="77">
        <v>21</v>
      </c>
      <c r="BL66" s="77">
        <v>540</v>
      </c>
      <c r="BM66" s="77">
        <v>17</v>
      </c>
      <c r="BN66" s="77">
        <v>49</v>
      </c>
    </row>
    <row r="67" spans="1:66" s="2" customFormat="1" x14ac:dyDescent="0.35">
      <c r="A67" s="77">
        <v>1989</v>
      </c>
      <c r="B67" s="77">
        <v>28</v>
      </c>
      <c r="C67" s="77">
        <v>380</v>
      </c>
      <c r="D67" s="77"/>
      <c r="E67" s="77"/>
      <c r="F67" s="77"/>
      <c r="G67" s="77">
        <v>490</v>
      </c>
      <c r="H67" s="77"/>
      <c r="I67" s="77"/>
      <c r="J67" s="77"/>
      <c r="K67" s="77"/>
      <c r="L67" s="77"/>
      <c r="M67" s="77"/>
      <c r="N67" s="77">
        <v>280</v>
      </c>
      <c r="O67" s="77"/>
      <c r="P67" s="77"/>
      <c r="Q67" s="77">
        <v>0.9</v>
      </c>
      <c r="R67" s="77">
        <v>0.9</v>
      </c>
      <c r="S67" s="77"/>
      <c r="T67" s="77"/>
      <c r="U67" s="77"/>
      <c r="V67" s="77"/>
      <c r="W67" s="77"/>
      <c r="X67" s="77">
        <v>0.79</v>
      </c>
      <c r="Y67" s="77">
        <v>0.75</v>
      </c>
      <c r="Z67" s="77">
        <v>16</v>
      </c>
      <c r="AA67" s="77"/>
      <c r="AB67" s="77"/>
      <c r="AC67" s="77">
        <v>4.8</v>
      </c>
      <c r="AD67" s="77">
        <v>56</v>
      </c>
      <c r="AE67" s="77"/>
      <c r="AF67" s="77"/>
      <c r="AG67" s="77"/>
      <c r="AH67" s="77"/>
      <c r="AI67" s="77">
        <v>4</v>
      </c>
      <c r="AJ67" s="77"/>
      <c r="AK67" s="77">
        <v>16</v>
      </c>
      <c r="AL67" s="77"/>
      <c r="AM67" s="77"/>
      <c r="AN67" s="77"/>
      <c r="AO67" s="77"/>
      <c r="AP67" s="77">
        <v>13</v>
      </c>
      <c r="AQ67" s="77">
        <v>4.5</v>
      </c>
      <c r="AR67" s="77"/>
      <c r="AS67" s="77"/>
      <c r="AT67" s="77"/>
      <c r="AU67" s="77"/>
      <c r="AV67" s="77"/>
      <c r="AW67" s="77"/>
      <c r="AX67" s="77">
        <v>34</v>
      </c>
      <c r="AY67" s="77">
        <v>9.6999999999999993</v>
      </c>
      <c r="AZ67" s="77"/>
      <c r="BA67" s="77">
        <v>80</v>
      </c>
      <c r="BB67" s="77">
        <v>78</v>
      </c>
      <c r="BC67" s="77">
        <v>70</v>
      </c>
      <c r="BD67" s="77">
        <v>19</v>
      </c>
      <c r="BE67" s="77">
        <v>72</v>
      </c>
      <c r="BF67" s="77"/>
      <c r="BG67" s="77">
        <v>23</v>
      </c>
      <c r="BH67" s="77">
        <v>17</v>
      </c>
      <c r="BI67" s="77">
        <v>120</v>
      </c>
      <c r="BJ67" s="77">
        <v>140</v>
      </c>
      <c r="BK67" s="77">
        <v>3.3</v>
      </c>
      <c r="BL67" s="77">
        <v>110</v>
      </c>
      <c r="BM67" s="77">
        <v>8</v>
      </c>
      <c r="BN67" s="77">
        <v>30</v>
      </c>
    </row>
    <row r="68" spans="1:66" s="2" customFormat="1" x14ac:dyDescent="0.35">
      <c r="A68" s="77">
        <v>1990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</row>
    <row r="69" spans="1:66" s="2" customFormat="1" x14ac:dyDescent="0.35">
      <c r="A69" s="77">
        <v>1991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</row>
    <row r="70" spans="1:66" s="2" customFormat="1" x14ac:dyDescent="0.35">
      <c r="A70" s="77">
        <v>1992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</row>
    <row r="71" spans="1:66" s="2" customFormat="1" x14ac:dyDescent="0.35">
      <c r="A71" s="77">
        <v>1993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</row>
    <row r="72" spans="1:66" s="2" customFormat="1" x14ac:dyDescent="0.35">
      <c r="A72" s="77">
        <v>1994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</row>
    <row r="73" spans="1:66" s="2" customFormat="1" x14ac:dyDescent="0.35">
      <c r="A73" s="77">
        <v>1995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</row>
    <row r="74" spans="1:66" s="82" customFormat="1" x14ac:dyDescent="0.35">
      <c r="A74" s="81">
        <v>1996</v>
      </c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</row>
    <row r="75" spans="1:66" s="77" customFormat="1" x14ac:dyDescent="0.35">
      <c r="A75" s="77">
        <v>1997</v>
      </c>
      <c r="C75" s="77">
        <v>62</v>
      </c>
      <c r="G75" s="77">
        <v>360</v>
      </c>
      <c r="P75" s="77">
        <v>5.6</v>
      </c>
      <c r="Q75" s="77">
        <v>0.72</v>
      </c>
      <c r="R75" s="77">
        <v>0.72</v>
      </c>
      <c r="Y75" s="77">
        <v>1.4</v>
      </c>
      <c r="Z75" s="77">
        <v>10</v>
      </c>
      <c r="AC75" s="77">
        <v>5</v>
      </c>
      <c r="AD75" s="77">
        <v>44</v>
      </c>
      <c r="AI75" s="77">
        <v>2.5</v>
      </c>
    </row>
    <row r="76" spans="1:66" s="77" customFormat="1" x14ac:dyDescent="0.35">
      <c r="A76" s="77">
        <v>1998</v>
      </c>
      <c r="C76" s="77">
        <v>48</v>
      </c>
      <c r="G76" s="77">
        <v>250</v>
      </c>
      <c r="P76" s="77">
        <v>2.2000000000000002</v>
      </c>
      <c r="Q76" s="77">
        <v>0.86</v>
      </c>
      <c r="R76" s="77">
        <v>0.86</v>
      </c>
      <c r="Y76" s="77">
        <v>0.87</v>
      </c>
      <c r="Z76" s="77">
        <v>19</v>
      </c>
      <c r="AC76" s="77">
        <v>2.8</v>
      </c>
      <c r="AD76" s="77">
        <v>37</v>
      </c>
      <c r="AI76" s="77">
        <v>2.1</v>
      </c>
    </row>
    <row r="77" spans="1:66" s="77" customFormat="1" x14ac:dyDescent="0.35">
      <c r="A77" s="77">
        <v>1999</v>
      </c>
      <c r="C77" s="77">
        <v>68</v>
      </c>
      <c r="G77" s="77">
        <v>140</v>
      </c>
      <c r="P77" s="77">
        <v>2.7</v>
      </c>
      <c r="Q77" s="77">
        <v>0.5</v>
      </c>
      <c r="R77" s="77">
        <v>0.5</v>
      </c>
      <c r="X77" s="77">
        <v>0.11</v>
      </c>
      <c r="Y77" s="77">
        <v>1.4</v>
      </c>
      <c r="Z77" s="77">
        <v>9.1999999999999993</v>
      </c>
      <c r="AC77" s="77">
        <v>1.5</v>
      </c>
      <c r="AD77" s="77">
        <v>59</v>
      </c>
      <c r="AI77" s="77">
        <v>3</v>
      </c>
    </row>
    <row r="78" spans="1:66" s="77" customFormat="1" x14ac:dyDescent="0.35">
      <c r="A78" s="77">
        <v>2000</v>
      </c>
      <c r="C78" s="77">
        <v>30</v>
      </c>
      <c r="G78" s="77">
        <v>170</v>
      </c>
      <c r="P78" s="77">
        <v>1.81</v>
      </c>
      <c r="Q78" s="77">
        <v>0.53</v>
      </c>
      <c r="R78" s="77">
        <v>0.53</v>
      </c>
      <c r="X78" s="77">
        <v>0.53</v>
      </c>
      <c r="Y78" s="77">
        <v>0.93</v>
      </c>
      <c r="Z78" s="77">
        <v>26</v>
      </c>
      <c r="AC78" s="77">
        <v>3.2</v>
      </c>
      <c r="AD78" s="77">
        <v>91</v>
      </c>
      <c r="AI78" s="77">
        <v>3.8</v>
      </c>
      <c r="AY78" s="77">
        <v>4.8</v>
      </c>
    </row>
    <row r="79" spans="1:66" s="77" customFormat="1" x14ac:dyDescent="0.35">
      <c r="A79" s="77">
        <v>2001</v>
      </c>
      <c r="C79" s="77">
        <v>36</v>
      </c>
      <c r="G79" s="77">
        <v>110</v>
      </c>
      <c r="P79" s="77">
        <v>1.5</v>
      </c>
      <c r="Q79" s="77">
        <v>0.5</v>
      </c>
      <c r="R79" s="77">
        <v>0.5</v>
      </c>
      <c r="X79" s="77">
        <f>0.56*0.5</f>
        <v>0.28000000000000003</v>
      </c>
      <c r="Y79" s="77">
        <v>2</v>
      </c>
      <c r="Z79" s="84">
        <f>25.5*0.5</f>
        <v>12.75</v>
      </c>
      <c r="AC79" s="77">
        <v>1.8</v>
      </c>
      <c r="AD79" s="77">
        <v>65</v>
      </c>
      <c r="AI79" s="77">
        <v>2.1</v>
      </c>
    </row>
    <row r="80" spans="1:66" s="77" customFormat="1" x14ac:dyDescent="0.35">
      <c r="A80" s="77">
        <v>2002</v>
      </c>
      <c r="C80" s="77">
        <v>70</v>
      </c>
      <c r="G80" s="77">
        <v>200</v>
      </c>
      <c r="M80" s="77">
        <v>2000</v>
      </c>
      <c r="P80" s="84">
        <f>21.3*0.5</f>
        <v>10.65</v>
      </c>
      <c r="X80" s="83">
        <f>0.97*0.5</f>
        <v>0.48499999999999999</v>
      </c>
      <c r="Y80" s="77">
        <v>1.3</v>
      </c>
      <c r="Z80" s="77">
        <v>26</v>
      </c>
      <c r="AC80" s="77">
        <v>8.9</v>
      </c>
      <c r="AD80" s="77">
        <v>140</v>
      </c>
      <c r="AI80" s="77">
        <v>6.2</v>
      </c>
    </row>
    <row r="81" spans="1:66" s="77" customFormat="1" x14ac:dyDescent="0.35">
      <c r="A81" s="77">
        <v>2003</v>
      </c>
      <c r="C81" s="77">
        <v>14</v>
      </c>
      <c r="G81" s="77">
        <v>45</v>
      </c>
      <c r="U81" s="85">
        <f>23.9/2</f>
        <v>11.95</v>
      </c>
      <c r="Y81" s="77">
        <v>0.59</v>
      </c>
      <c r="Z81" s="77">
        <v>11</v>
      </c>
      <c r="AC81" s="77">
        <v>4.4000000000000004</v>
      </c>
      <c r="AD81" s="77">
        <v>69</v>
      </c>
      <c r="AI81" s="77">
        <v>0.59</v>
      </c>
    </row>
    <row r="82" spans="1:66" s="2" customFormat="1" x14ac:dyDescent="0.35">
      <c r="A82" s="77">
        <v>2004</v>
      </c>
      <c r="B82" s="77"/>
      <c r="C82" s="77">
        <v>26</v>
      </c>
      <c r="D82" s="77"/>
      <c r="E82" s="77"/>
      <c r="F82" s="77"/>
      <c r="G82" s="77">
        <v>190</v>
      </c>
      <c r="H82" s="77"/>
      <c r="I82" s="77"/>
      <c r="J82" s="77"/>
      <c r="K82" s="77"/>
      <c r="L82" s="77"/>
      <c r="M82" s="77">
        <v>470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84">
        <f>4.275*0.5</f>
        <v>2.1375000000000002</v>
      </c>
      <c r="Y82" s="77">
        <v>1.4</v>
      </c>
      <c r="Z82" s="77">
        <v>24</v>
      </c>
      <c r="AA82" s="77"/>
      <c r="AB82" s="77"/>
      <c r="AC82" s="77">
        <v>2</v>
      </c>
      <c r="AD82" s="77">
        <v>73</v>
      </c>
      <c r="AE82" s="77"/>
      <c r="AF82" s="77"/>
      <c r="AG82" s="77"/>
      <c r="AH82" s="77"/>
      <c r="AI82" s="77">
        <v>2.2000000000000002</v>
      </c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</row>
    <row r="83" spans="1:66" s="2" customFormat="1" x14ac:dyDescent="0.35">
      <c r="A83" s="77">
        <v>2005</v>
      </c>
      <c r="B83" s="77"/>
      <c r="C83" s="77"/>
      <c r="D83" s="77"/>
      <c r="E83" s="77"/>
      <c r="F83" s="77"/>
      <c r="G83" s="77">
        <v>140</v>
      </c>
      <c r="H83" s="77"/>
      <c r="I83" s="77"/>
      <c r="J83" s="77"/>
      <c r="K83" s="77"/>
      <c r="L83" s="77"/>
      <c r="M83" s="77">
        <v>780</v>
      </c>
      <c r="N83" s="77">
        <v>200</v>
      </c>
      <c r="O83" s="77"/>
      <c r="P83" s="77"/>
      <c r="Q83" s="77"/>
      <c r="R83" s="77"/>
      <c r="S83" s="77"/>
      <c r="T83" s="77"/>
      <c r="U83" s="77"/>
      <c r="V83" s="77"/>
      <c r="W83" s="77"/>
      <c r="X83" s="77">
        <v>1.5</v>
      </c>
      <c r="Y83" s="77">
        <v>3</v>
      </c>
      <c r="Z83" s="77">
        <v>15</v>
      </c>
      <c r="AA83" s="77"/>
      <c r="AB83" s="77"/>
      <c r="AC83" s="77">
        <v>4.8</v>
      </c>
      <c r="AD83" s="77">
        <v>90</v>
      </c>
      <c r="AE83" s="77"/>
      <c r="AF83" s="77"/>
      <c r="AG83" s="77"/>
      <c r="AH83" s="77"/>
      <c r="AI83" s="77">
        <v>4.9000000000000004</v>
      </c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</row>
    <row r="84" spans="1:66" s="2" customFormat="1" x14ac:dyDescent="0.35">
      <c r="A84" s="77">
        <v>2006</v>
      </c>
      <c r="B84" s="77"/>
      <c r="C84" s="77"/>
      <c r="D84" s="77"/>
      <c r="E84" s="77"/>
      <c r="F84" s="77"/>
      <c r="G84" s="77">
        <v>77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83">
        <f>0.628*0.5</f>
        <v>0.314</v>
      </c>
      <c r="Y84" s="83">
        <f>3.27*0.5</f>
        <v>1.635</v>
      </c>
      <c r="Z84" s="77"/>
      <c r="AA84" s="77"/>
      <c r="AB84" s="77"/>
      <c r="AC84" s="77">
        <v>7.8</v>
      </c>
      <c r="AD84" s="77">
        <v>170</v>
      </c>
      <c r="AE84" s="77"/>
      <c r="AF84" s="77"/>
      <c r="AG84" s="77"/>
      <c r="AH84" s="77"/>
      <c r="AI84" s="77">
        <v>2.4</v>
      </c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</row>
    <row r="85" spans="1:66" s="82" customFormat="1" x14ac:dyDescent="0.35">
      <c r="A85" s="81">
        <v>2007</v>
      </c>
      <c r="B85" s="81"/>
      <c r="C85" s="81"/>
      <c r="D85" s="81"/>
      <c r="E85" s="81"/>
      <c r="F85" s="81"/>
      <c r="G85" s="81">
        <v>41</v>
      </c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>
        <f>S85</f>
        <v>0.28000000000000003</v>
      </c>
      <c r="S85" s="81">
        <v>0.28000000000000003</v>
      </c>
      <c r="T85" s="81"/>
      <c r="U85" s="81">
        <v>3</v>
      </c>
      <c r="V85" s="81"/>
      <c r="W85" s="81"/>
      <c r="X85" s="81">
        <v>0.66</v>
      </c>
      <c r="Y85" s="81">
        <v>1.3</v>
      </c>
      <c r="Z85" s="81">
        <v>11</v>
      </c>
      <c r="AA85" s="81"/>
      <c r="AB85" s="81"/>
      <c r="AC85" s="81"/>
      <c r="AD85" s="81">
        <v>100</v>
      </c>
      <c r="AE85" s="81"/>
      <c r="AF85" s="81"/>
      <c r="AG85" s="81"/>
      <c r="AH85" s="81"/>
      <c r="AI85" s="81">
        <v>4</v>
      </c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</row>
    <row r="86" spans="1:66" s="2" customFormat="1" x14ac:dyDescent="0.35">
      <c r="A86" s="77">
        <v>2008</v>
      </c>
      <c r="B86" s="77"/>
      <c r="C86" s="77"/>
      <c r="D86" s="77"/>
      <c r="E86" s="77"/>
      <c r="F86" s="77"/>
      <c r="G86" s="77">
        <v>50</v>
      </c>
      <c r="H86" s="77"/>
      <c r="I86" s="77"/>
      <c r="J86" s="77"/>
      <c r="K86" s="77"/>
      <c r="L86" s="77"/>
      <c r="M86" s="77">
        <v>299.5</v>
      </c>
      <c r="N86" s="77">
        <v>133</v>
      </c>
      <c r="O86" s="77"/>
      <c r="P86" s="77"/>
      <c r="Q86" s="77"/>
      <c r="R86" s="81">
        <f t="shared" ref="R86:R96" si="0">S86</f>
        <v>0.33</v>
      </c>
      <c r="S86" s="77">
        <v>0.33</v>
      </c>
      <c r="T86" s="77"/>
      <c r="U86" s="77">
        <v>2.4</v>
      </c>
      <c r="V86" s="77"/>
      <c r="W86" s="77"/>
      <c r="X86" s="77">
        <v>1.5</v>
      </c>
      <c r="Y86" s="77">
        <v>2.2999999999999998</v>
      </c>
      <c r="Z86" s="77">
        <v>13</v>
      </c>
      <c r="AA86" s="77"/>
      <c r="AB86" s="77"/>
      <c r="AC86" s="77">
        <v>2.6</v>
      </c>
      <c r="AD86" s="77">
        <v>91</v>
      </c>
      <c r="AE86" s="77"/>
      <c r="AF86" s="77"/>
      <c r="AG86" s="77"/>
      <c r="AH86" s="77"/>
      <c r="AI86" s="77">
        <v>4.5</v>
      </c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</row>
    <row r="87" spans="1:66" s="2" customFormat="1" x14ac:dyDescent="0.35">
      <c r="A87" s="77">
        <v>2009</v>
      </c>
      <c r="B87" s="77"/>
      <c r="C87" s="77">
        <v>17</v>
      </c>
      <c r="D87" s="77"/>
      <c r="E87" s="77"/>
      <c r="F87" s="77"/>
      <c r="G87" s="77">
        <v>46</v>
      </c>
      <c r="H87" s="77"/>
      <c r="I87" s="77"/>
      <c r="J87" s="77"/>
      <c r="K87" s="77"/>
      <c r="L87" s="77"/>
      <c r="M87" s="77">
        <v>359</v>
      </c>
      <c r="N87" s="77">
        <v>218.9</v>
      </c>
      <c r="O87" s="77"/>
      <c r="P87" s="77"/>
      <c r="Q87" s="77"/>
      <c r="R87" s="81"/>
      <c r="S87" s="77"/>
      <c r="T87" s="77"/>
      <c r="U87" s="77">
        <v>1.6</v>
      </c>
      <c r="V87" s="77"/>
      <c r="W87" s="77"/>
      <c r="X87" s="77">
        <v>0.84</v>
      </c>
      <c r="Y87" s="77">
        <v>1.4</v>
      </c>
      <c r="Z87" s="77">
        <v>7.2</v>
      </c>
      <c r="AA87" s="77"/>
      <c r="AB87" s="77"/>
      <c r="AC87" s="77">
        <v>3.3</v>
      </c>
      <c r="AD87" s="77">
        <v>53</v>
      </c>
      <c r="AE87" s="77"/>
      <c r="AF87" s="77"/>
      <c r="AG87" s="77"/>
      <c r="AH87" s="77"/>
      <c r="AI87" s="77">
        <v>2.4</v>
      </c>
      <c r="AJ87" s="77"/>
      <c r="AK87" s="77">
        <v>2.6</v>
      </c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</row>
    <row r="88" spans="1:66" s="2" customFormat="1" x14ac:dyDescent="0.35">
      <c r="A88" s="77">
        <v>2010</v>
      </c>
      <c r="B88" s="77"/>
      <c r="C88" s="77"/>
      <c r="D88" s="77"/>
      <c r="E88" s="77"/>
      <c r="F88" s="77"/>
      <c r="G88" s="77">
        <v>36</v>
      </c>
      <c r="H88" s="77"/>
      <c r="I88" s="77"/>
      <c r="J88" s="77"/>
      <c r="K88" s="77"/>
      <c r="L88" s="77"/>
      <c r="M88" s="77">
        <v>492</v>
      </c>
      <c r="N88" s="77"/>
      <c r="O88" s="77"/>
      <c r="P88" s="77"/>
      <c r="Q88" s="77"/>
      <c r="R88" s="81">
        <f t="shared" si="0"/>
        <v>0.22</v>
      </c>
      <c r="S88" s="77">
        <v>0.22</v>
      </c>
      <c r="T88" s="77"/>
      <c r="U88" s="77">
        <v>2.7</v>
      </c>
      <c r="V88" s="77"/>
      <c r="W88" s="77"/>
      <c r="X88" s="77">
        <v>0.62</v>
      </c>
      <c r="Y88" s="77">
        <v>1.2</v>
      </c>
      <c r="Z88" s="77">
        <v>13</v>
      </c>
      <c r="AA88" s="77"/>
      <c r="AB88" s="77"/>
      <c r="AC88" s="77">
        <v>2.6</v>
      </c>
      <c r="AD88" s="77">
        <v>91</v>
      </c>
      <c r="AE88" s="77"/>
      <c r="AF88" s="77"/>
      <c r="AG88" s="77"/>
      <c r="AH88" s="77"/>
      <c r="AI88" s="77">
        <v>4.5999999999999996</v>
      </c>
      <c r="AJ88" s="77"/>
      <c r="AK88" s="77">
        <v>7.4</v>
      </c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</row>
    <row r="89" spans="1:66" s="2" customFormat="1" x14ac:dyDescent="0.35">
      <c r="A89" s="77">
        <v>2011</v>
      </c>
      <c r="B89" s="77"/>
      <c r="C89" s="77">
        <v>15</v>
      </c>
      <c r="D89" s="77"/>
      <c r="E89" s="77"/>
      <c r="F89" s="77"/>
      <c r="G89" s="77">
        <v>42</v>
      </c>
      <c r="H89" s="77"/>
      <c r="I89" s="77"/>
      <c r="J89" s="77"/>
      <c r="K89" s="77"/>
      <c r="L89" s="77"/>
      <c r="M89" s="77">
        <v>625</v>
      </c>
      <c r="N89" s="77">
        <v>521.9</v>
      </c>
      <c r="O89" s="77"/>
      <c r="P89" s="77"/>
      <c r="Q89" s="77"/>
      <c r="R89" s="81">
        <f t="shared" si="0"/>
        <v>1.1000000000000001</v>
      </c>
      <c r="S89" s="77">
        <v>1.1000000000000001</v>
      </c>
      <c r="T89" s="77"/>
      <c r="U89" s="77">
        <v>3.8</v>
      </c>
      <c r="V89" s="77"/>
      <c r="W89" s="77"/>
      <c r="X89" s="77">
        <v>1</v>
      </c>
      <c r="Y89" s="77">
        <v>0.81</v>
      </c>
      <c r="Z89" s="77">
        <v>9</v>
      </c>
      <c r="AA89" s="77"/>
      <c r="AB89" s="77"/>
      <c r="AC89" s="77">
        <v>1.4</v>
      </c>
      <c r="AD89" s="77">
        <v>69</v>
      </c>
      <c r="AE89" s="77"/>
      <c r="AF89" s="77"/>
      <c r="AG89" s="77"/>
      <c r="AH89" s="77"/>
      <c r="AI89" s="77">
        <v>2.5</v>
      </c>
      <c r="AJ89" s="77"/>
      <c r="AK89" s="77">
        <v>3.5</v>
      </c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</row>
    <row r="90" spans="1:66" s="2" customFormat="1" x14ac:dyDescent="0.35">
      <c r="A90" s="77">
        <v>2012</v>
      </c>
      <c r="B90" s="77"/>
      <c r="C90" s="77">
        <v>13</v>
      </c>
      <c r="D90" s="77"/>
      <c r="E90" s="77"/>
      <c r="F90" s="77"/>
      <c r="G90" s="77">
        <v>36.82</v>
      </c>
      <c r="H90" s="77"/>
      <c r="I90" s="77"/>
      <c r="J90" s="77"/>
      <c r="K90" s="77"/>
      <c r="L90" s="77"/>
      <c r="M90" s="77">
        <v>680</v>
      </c>
      <c r="N90" s="77">
        <v>398</v>
      </c>
      <c r="O90" s="77"/>
      <c r="P90" s="77"/>
      <c r="Q90" s="77"/>
      <c r="R90" s="81">
        <f t="shared" si="0"/>
        <v>1.4</v>
      </c>
      <c r="S90" s="77">
        <v>1.4</v>
      </c>
      <c r="T90" s="77"/>
      <c r="U90" s="77">
        <v>3.7</v>
      </c>
      <c r="V90" s="77"/>
      <c r="W90" s="77"/>
      <c r="X90" s="77">
        <v>1.4</v>
      </c>
      <c r="Y90" s="77">
        <v>0.26</v>
      </c>
      <c r="Z90" s="77">
        <v>13</v>
      </c>
      <c r="AA90" s="77"/>
      <c r="AB90" s="77"/>
      <c r="AC90" s="77">
        <v>2.5</v>
      </c>
      <c r="AD90" s="77">
        <v>61</v>
      </c>
      <c r="AE90" s="77"/>
      <c r="AF90" s="77"/>
      <c r="AG90" s="77"/>
      <c r="AH90" s="77"/>
      <c r="AI90" s="77">
        <v>4</v>
      </c>
      <c r="AJ90" s="77"/>
      <c r="AK90" s="77">
        <v>4.5999999999999996</v>
      </c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</row>
    <row r="91" spans="1:66" s="2" customFormat="1" x14ac:dyDescent="0.35">
      <c r="A91" s="77">
        <v>2013</v>
      </c>
      <c r="B91" s="77"/>
      <c r="C91" s="77">
        <v>3.1</v>
      </c>
      <c r="D91" s="77"/>
      <c r="E91" s="77"/>
      <c r="F91" s="77"/>
      <c r="G91" s="77">
        <v>33</v>
      </c>
      <c r="H91" s="77"/>
      <c r="I91" s="77"/>
      <c r="J91" s="77"/>
      <c r="K91" s="77"/>
      <c r="L91" s="77"/>
      <c r="M91" s="77">
        <v>528.79999999999995</v>
      </c>
      <c r="N91" s="77">
        <v>370</v>
      </c>
      <c r="O91" s="77"/>
      <c r="P91" s="77"/>
      <c r="Q91" s="77"/>
      <c r="R91" s="81"/>
      <c r="S91" s="77"/>
      <c r="T91" s="77"/>
      <c r="U91" s="77">
        <v>2.4</v>
      </c>
      <c r="V91" s="77"/>
      <c r="W91" s="77"/>
      <c r="X91" s="77"/>
      <c r="Y91" s="77">
        <v>0.39</v>
      </c>
      <c r="Z91" s="77">
        <v>8.1</v>
      </c>
      <c r="AA91" s="77"/>
      <c r="AB91" s="77"/>
      <c r="AC91" s="77">
        <v>2.7</v>
      </c>
      <c r="AD91" s="77">
        <v>53</v>
      </c>
      <c r="AE91" s="77"/>
      <c r="AF91" s="77"/>
      <c r="AG91" s="77"/>
      <c r="AH91" s="77"/>
      <c r="AI91" s="77">
        <v>3.9</v>
      </c>
      <c r="AJ91" s="77"/>
      <c r="AK91" s="77">
        <v>7.2</v>
      </c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</row>
    <row r="92" spans="1:66" s="2" customFormat="1" x14ac:dyDescent="0.35">
      <c r="A92" s="77">
        <v>2014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>
        <v>426.7</v>
      </c>
      <c r="N92" s="77">
        <v>304.89999999999998</v>
      </c>
      <c r="O92" s="77"/>
      <c r="P92" s="77"/>
      <c r="Q92" s="77"/>
      <c r="R92" s="81">
        <f t="shared" si="0"/>
        <v>1.3</v>
      </c>
      <c r="S92" s="77">
        <v>1.3</v>
      </c>
      <c r="T92" s="77"/>
      <c r="U92" s="77">
        <v>2</v>
      </c>
      <c r="V92" s="77"/>
      <c r="W92" s="77"/>
      <c r="X92" s="77">
        <v>0.48</v>
      </c>
      <c r="Y92" s="77">
        <v>0.18</v>
      </c>
      <c r="Z92" s="77">
        <v>6.1</v>
      </c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</row>
    <row r="93" spans="1:66" s="2" customFormat="1" x14ac:dyDescent="0.35">
      <c r="A93" s="77">
        <v>2015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>
        <v>453.8</v>
      </c>
      <c r="N93" s="77">
        <v>201</v>
      </c>
      <c r="O93" s="77"/>
      <c r="P93" s="77"/>
      <c r="Q93" s="77"/>
      <c r="R93" s="81">
        <f t="shared" si="0"/>
        <v>2.25</v>
      </c>
      <c r="S93" s="77">
        <v>2.25</v>
      </c>
      <c r="T93" s="77"/>
      <c r="U93" s="77">
        <v>0.56000000000000005</v>
      </c>
      <c r="V93" s="77"/>
      <c r="W93" s="77"/>
      <c r="X93" s="77">
        <v>0.84</v>
      </c>
      <c r="Y93" s="77">
        <v>0.22</v>
      </c>
      <c r="Z93" s="77">
        <v>6.92</v>
      </c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</row>
    <row r="94" spans="1:66" s="2" customFormat="1" x14ac:dyDescent="0.35">
      <c r="A94" s="77">
        <v>2016</v>
      </c>
      <c r="B94" s="77"/>
      <c r="C94" s="77">
        <v>2.6</v>
      </c>
      <c r="D94" s="77"/>
      <c r="E94" s="77"/>
      <c r="F94" s="77"/>
      <c r="G94" s="77">
        <v>54</v>
      </c>
      <c r="H94" s="77"/>
      <c r="I94" s="77"/>
      <c r="J94" s="77"/>
      <c r="K94" s="77"/>
      <c r="L94" s="77"/>
      <c r="M94" s="77">
        <v>1444</v>
      </c>
      <c r="N94" s="77">
        <v>511.25</v>
      </c>
      <c r="O94" s="77"/>
      <c r="P94" s="77"/>
      <c r="Q94" s="77"/>
      <c r="R94" s="81">
        <f t="shared" si="0"/>
        <v>0.77</v>
      </c>
      <c r="S94" s="77">
        <v>0.77</v>
      </c>
      <c r="T94" s="77"/>
      <c r="U94" s="77">
        <v>1.21</v>
      </c>
      <c r="V94" s="77"/>
      <c r="W94" s="77"/>
      <c r="X94" s="77">
        <v>1.8</v>
      </c>
      <c r="Y94" s="77">
        <v>0.56999999999999995</v>
      </c>
      <c r="Z94" s="77">
        <v>7.91</v>
      </c>
      <c r="AA94" s="77"/>
      <c r="AB94" s="77"/>
      <c r="AC94" s="77">
        <v>2.9</v>
      </c>
      <c r="AD94" s="77">
        <v>52</v>
      </c>
      <c r="AE94" s="77"/>
      <c r="AF94" s="77"/>
      <c r="AG94" s="77"/>
      <c r="AH94" s="77"/>
      <c r="AI94" s="77">
        <v>7.6</v>
      </c>
      <c r="AJ94" s="77"/>
      <c r="AK94" s="77">
        <v>8.1</v>
      </c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</row>
    <row r="95" spans="1:66" s="2" customFormat="1" x14ac:dyDescent="0.35">
      <c r="A95" s="77">
        <v>2017</v>
      </c>
      <c r="B95" s="77"/>
      <c r="C95" s="77">
        <v>0.82</v>
      </c>
      <c r="D95" s="77"/>
      <c r="E95" s="77"/>
      <c r="F95" s="77"/>
      <c r="G95" s="77">
        <v>40</v>
      </c>
      <c r="H95" s="77"/>
      <c r="I95" s="77"/>
      <c r="J95" s="77"/>
      <c r="K95" s="77"/>
      <c r="L95" s="77"/>
      <c r="M95" s="77">
        <v>419.5</v>
      </c>
      <c r="N95" s="77">
        <v>271.2</v>
      </c>
      <c r="O95" s="77"/>
      <c r="P95" s="77"/>
      <c r="Q95" s="77"/>
      <c r="R95" s="81">
        <f t="shared" si="0"/>
        <v>1.1100000000000001</v>
      </c>
      <c r="S95" s="77">
        <v>1.1100000000000001</v>
      </c>
      <c r="T95" s="77"/>
      <c r="U95" s="77">
        <v>1.7</v>
      </c>
      <c r="V95" s="77"/>
      <c r="W95" s="77"/>
      <c r="X95" s="77">
        <v>2.02</v>
      </c>
      <c r="Y95" s="77">
        <v>0.28999999999999998</v>
      </c>
      <c r="Z95" s="77">
        <v>10.38</v>
      </c>
      <c r="AA95" s="77"/>
      <c r="AB95" s="77"/>
      <c r="AC95" s="77">
        <v>6.3</v>
      </c>
      <c r="AD95" s="77">
        <v>61</v>
      </c>
      <c r="AE95" s="77"/>
      <c r="AF95" s="77"/>
      <c r="AG95" s="77"/>
      <c r="AH95" s="77"/>
      <c r="AI95" s="77">
        <v>3.7</v>
      </c>
      <c r="AJ95" s="77"/>
      <c r="AK95" s="77">
        <v>9.1999999999999993</v>
      </c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</row>
    <row r="96" spans="1:66" s="2" customFormat="1" x14ac:dyDescent="0.35">
      <c r="A96" s="77">
        <v>2018</v>
      </c>
      <c r="B96" s="77"/>
      <c r="C96" s="77">
        <v>1.0900000000000001</v>
      </c>
      <c r="D96" s="77"/>
      <c r="E96" s="77"/>
      <c r="F96" s="77"/>
      <c r="G96" s="77">
        <v>39</v>
      </c>
      <c r="H96" s="77"/>
      <c r="I96" s="77"/>
      <c r="J96" s="77"/>
      <c r="K96" s="77"/>
      <c r="L96" s="77"/>
      <c r="M96" s="77">
        <v>315.92</v>
      </c>
      <c r="N96" s="77">
        <v>202.55</v>
      </c>
      <c r="O96" s="77"/>
      <c r="P96" s="77"/>
      <c r="Q96" s="77"/>
      <c r="R96" s="81">
        <f t="shared" si="0"/>
        <v>1.34</v>
      </c>
      <c r="S96" s="77">
        <v>1.34</v>
      </c>
      <c r="T96" s="77"/>
      <c r="U96" s="77">
        <v>0.62</v>
      </c>
      <c r="V96" s="77"/>
      <c r="W96" s="77"/>
      <c r="X96" s="77">
        <v>0.36</v>
      </c>
      <c r="Y96" s="77">
        <v>0.32</v>
      </c>
      <c r="Z96" s="77">
        <v>3.12</v>
      </c>
      <c r="AA96" s="77"/>
      <c r="AB96" s="77"/>
      <c r="AC96" s="77">
        <v>15</v>
      </c>
      <c r="AD96" s="77">
        <v>56</v>
      </c>
      <c r="AE96" s="77"/>
      <c r="AF96" s="77"/>
      <c r="AG96" s="77"/>
      <c r="AH96" s="77"/>
      <c r="AI96" s="77">
        <v>3.9</v>
      </c>
      <c r="AJ96" s="77"/>
      <c r="AK96" s="77">
        <v>7.9</v>
      </c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</row>
    <row r="97" spans="1:66" ht="15.5" x14ac:dyDescent="0.35">
      <c r="A97" s="78" t="s">
        <v>59</v>
      </c>
      <c r="B97" s="79">
        <f t="shared" ref="B97:L97" si="1">AVERAGE(B3:B80)</f>
        <v>31.885714285714283</v>
      </c>
      <c r="C97" s="79">
        <f>AVERAGE(C3:C96)</f>
        <v>72.714800000000011</v>
      </c>
      <c r="D97" s="79">
        <f t="shared" si="1"/>
        <v>35.313725490196077</v>
      </c>
      <c r="E97" s="79">
        <f t="shared" si="1"/>
        <v>48.274509803921568</v>
      </c>
      <c r="F97" s="79">
        <f t="shared" si="1"/>
        <v>66.557692307692307</v>
      </c>
      <c r="G97" s="79">
        <f>AVERAGE(G3:G96)</f>
        <v>142.42463414634145</v>
      </c>
      <c r="H97" s="80">
        <f t="shared" si="1"/>
        <v>207.19230769230768</v>
      </c>
      <c r="I97" s="80">
        <f t="shared" si="1"/>
        <v>224.25</v>
      </c>
      <c r="J97" s="80">
        <f t="shared" si="1"/>
        <v>255.57692307692307</v>
      </c>
      <c r="K97" s="80">
        <f t="shared" si="1"/>
        <v>565.49122807017545</v>
      </c>
      <c r="L97" s="80">
        <f t="shared" si="1"/>
        <v>494.04716981132077</v>
      </c>
      <c r="M97" s="79">
        <f>AVERAGE(M3:M96)</f>
        <v>659.01374999999996</v>
      </c>
      <c r="N97" s="79">
        <f>AVERAGE(N3:N96)</f>
        <v>286.48333333333335</v>
      </c>
      <c r="O97" s="79">
        <f t="shared" ref="O97:U97" si="2">AVERAGE(O3:O96)</f>
        <v>3.2461538461538453</v>
      </c>
      <c r="P97" s="79">
        <f t="shared" si="2"/>
        <v>21.497812499999998</v>
      </c>
      <c r="Q97" s="79">
        <f t="shared" si="2"/>
        <v>3.3734375000000001</v>
      </c>
      <c r="R97" s="79">
        <f t="shared" si="2"/>
        <v>3.0540540540540548</v>
      </c>
      <c r="S97" s="79">
        <f t="shared" si="2"/>
        <v>1.01</v>
      </c>
      <c r="T97" s="79">
        <f t="shared" si="2"/>
        <v>1.729423076923077</v>
      </c>
      <c r="U97" s="79">
        <f t="shared" si="2"/>
        <v>2.8953846153846152</v>
      </c>
      <c r="V97" s="79">
        <f>AVERAGE(V3:V96)</f>
        <v>1.3465384615384612</v>
      </c>
      <c r="W97" s="79">
        <f t="shared" ref="W97" si="3">AVERAGE(W3:W96)</f>
        <v>3.0630769230769221</v>
      </c>
      <c r="X97" s="79">
        <f t="shared" ref="X97:Y97" si="4">AVERAGE(X3:X96)</f>
        <v>1.6207045454545457</v>
      </c>
      <c r="Y97" s="79">
        <f t="shared" si="4"/>
        <v>2.1267439024390233</v>
      </c>
      <c r="Z97" s="79">
        <f t="shared" ref="Z97" si="5">AVERAGE(Z3:Z96)</f>
        <v>12.935025000000001</v>
      </c>
      <c r="AA97" s="79">
        <f t="shared" ref="AA97" si="6">AVERAGE(AA3:AA96)</f>
        <v>5.1115384615384629</v>
      </c>
      <c r="AB97" s="79">
        <f t="shared" ref="AB97" si="7">AVERAGE(AB3:AB96)</f>
        <v>14.936538461538458</v>
      </c>
      <c r="AC97" s="79">
        <f t="shared" ref="AC97" si="8">AVERAGE(AC3:AC96)</f>
        <v>6.1703703703703709</v>
      </c>
      <c r="AD97" s="79">
        <f t="shared" ref="AD97" si="9">AVERAGE(AD3:AD96)</f>
        <v>143.23170731707316</v>
      </c>
      <c r="AE97" s="79">
        <f t="shared" ref="AE97:AF97" si="10">AVERAGE(AE3:AE96)</f>
        <v>17.386538461538461</v>
      </c>
      <c r="AF97" s="79">
        <f t="shared" si="10"/>
        <v>20.701923076923077</v>
      </c>
      <c r="AG97" s="79">
        <f t="shared" ref="AG97" si="11">AVERAGE(AG3:AG96)</f>
        <v>73.442307692307693</v>
      </c>
      <c r="AH97" s="79">
        <f t="shared" ref="AH97:AI97" si="12">AVERAGE(AH3:AH96)</f>
        <v>2.2384615384615376</v>
      </c>
      <c r="AI97" s="79">
        <f t="shared" si="12"/>
        <v>5.9864634146341453</v>
      </c>
      <c r="AJ97" s="79">
        <f t="shared" ref="AJ97" si="13">AVERAGE(AJ3:AJ96)</f>
        <v>20.274999999999999</v>
      </c>
      <c r="AK97" s="79">
        <f t="shared" ref="AK97" si="14">AVERAGE(AK3:AK96)</f>
        <v>15.730357142857146</v>
      </c>
      <c r="AL97" s="79">
        <f t="shared" ref="AL97" si="15">AVERAGE(AL3:AL96)</f>
        <v>1.4657692307692307</v>
      </c>
      <c r="AM97" s="79">
        <f t="shared" ref="AM97" si="16">AVERAGE(AM3:AM96)</f>
        <v>69.07692307692308</v>
      </c>
      <c r="AN97" s="79">
        <f t="shared" ref="AN97" si="17">AVERAGE(AN3:AN96)</f>
        <v>276.89830508474574</v>
      </c>
      <c r="AO97" s="79">
        <f t="shared" ref="AO97:AP97" si="18">AVERAGE(AO3:AO96)</f>
        <v>4.4473076923076924</v>
      </c>
      <c r="AP97" s="79">
        <f t="shared" si="18"/>
        <v>11.836666666666668</v>
      </c>
      <c r="AQ97" s="79">
        <f t="shared" ref="AQ97" si="19">AVERAGE(AQ3:AQ96)</f>
        <v>13.738095238095237</v>
      </c>
      <c r="AR97" s="79">
        <f t="shared" ref="AR97:AW97" si="20">AVERAGE(AR3:AR96)</f>
        <v>99.129166666666663</v>
      </c>
      <c r="AS97" s="79"/>
      <c r="AT97" s="79"/>
      <c r="AU97" s="79"/>
      <c r="AV97" s="79"/>
      <c r="AW97" s="79">
        <f t="shared" si="20"/>
        <v>35.970588235294116</v>
      </c>
      <c r="AX97" s="79">
        <f t="shared" ref="AX97" si="21">AVERAGE(AX3:AX96)</f>
        <v>9.1900000000000013</v>
      </c>
      <c r="AY97" s="79">
        <f t="shared" ref="AY97" si="22">AVERAGE(AY3:AY96)</f>
        <v>3.7011111111111115</v>
      </c>
      <c r="AZ97" s="79">
        <f t="shared" ref="AZ97" si="23">AVERAGE(AZ3:AZ96)</f>
        <v>3.1857142857142855</v>
      </c>
      <c r="BA97" s="79">
        <f t="shared" ref="BA97" si="24">AVERAGE(BA3:BA96)</f>
        <v>56.166666666666664</v>
      </c>
      <c r="BB97" s="79">
        <f t="shared" ref="BB97" si="25">AVERAGE(BB3:BB96)</f>
        <v>168.71428571428572</v>
      </c>
      <c r="BC97" s="79">
        <f t="shared" ref="BC97:BD97" si="26">AVERAGE(BC3:BC96)</f>
        <v>149</v>
      </c>
      <c r="BD97" s="79">
        <f t="shared" si="26"/>
        <v>53.571428571428569</v>
      </c>
      <c r="BE97" s="79">
        <f t="shared" ref="BE97" si="27">AVERAGE(BE3:BE96)</f>
        <v>150.71428571428572</v>
      </c>
      <c r="BF97" s="79">
        <f t="shared" ref="BF97:BG97" si="28">AVERAGE(BF3:BF96)</f>
        <v>25.166666666666668</v>
      </c>
      <c r="BG97" s="79">
        <f t="shared" si="28"/>
        <v>48.571428571428569</v>
      </c>
      <c r="BH97" s="79">
        <f t="shared" ref="BH97" si="29">AVERAGE(BH3:BH96)</f>
        <v>32.262500000000003</v>
      </c>
      <c r="BI97" s="79">
        <f t="shared" ref="BI97" si="30">AVERAGE(BI3:BI96)</f>
        <v>94.375</v>
      </c>
      <c r="BJ97" s="79">
        <f t="shared" ref="BJ97" si="31">AVERAGE(BJ3:BJ96)</f>
        <v>302.5</v>
      </c>
      <c r="BK97" s="79">
        <f t="shared" ref="BK97" si="32">AVERAGE(BK3:BK96)</f>
        <v>7.1874999999999991</v>
      </c>
      <c r="BL97" s="79">
        <f t="shared" ref="BL97" si="33">AVERAGE(BL3:BL96)</f>
        <v>149.125</v>
      </c>
      <c r="BM97" s="79">
        <f t="shared" ref="BM97:BN97" si="34">AVERAGE(BM3:BM96)</f>
        <v>9.6125000000000007</v>
      </c>
      <c r="BN97" s="79">
        <f t="shared" si="34"/>
        <v>27.825000000000003</v>
      </c>
    </row>
    <row r="98" spans="1:66" ht="15.5" x14ac:dyDescent="0.35">
      <c r="A98" s="5"/>
      <c r="B98" s="6"/>
      <c r="C98" s="6"/>
      <c r="D98" s="6"/>
      <c r="E98" s="6"/>
      <c r="F98" s="6"/>
      <c r="G98" s="7"/>
      <c r="H98" s="7"/>
      <c r="I98" s="7"/>
      <c r="J98" s="7"/>
      <c r="K98" s="7"/>
      <c r="L98" s="7"/>
      <c r="M98" s="7"/>
      <c r="N98" s="6"/>
      <c r="O98" s="8"/>
      <c r="P98" s="6"/>
      <c r="Q98" s="8"/>
      <c r="R98" s="8"/>
      <c r="S98" s="8"/>
      <c r="T98" s="8"/>
      <c r="U98" s="8"/>
      <c r="V98" s="8"/>
      <c r="W98" s="8"/>
      <c r="X98" s="8"/>
      <c r="Y98" s="8"/>
      <c r="Z98" s="8"/>
      <c r="AA98" s="20"/>
      <c r="AB98" s="6"/>
      <c r="AC98" s="6"/>
      <c r="AD98" s="7"/>
      <c r="AE98" s="6"/>
      <c r="AF98" s="6"/>
      <c r="AG98" s="6"/>
      <c r="AH98" s="8"/>
      <c r="AI98" s="8"/>
      <c r="AJ98" s="6"/>
      <c r="AK98" s="6"/>
      <c r="AL98" s="8"/>
      <c r="AM98" s="6"/>
      <c r="AN98" s="7"/>
      <c r="AO98" s="8"/>
      <c r="AP98" s="6"/>
      <c r="AQ98" s="6"/>
      <c r="AR98" s="6"/>
      <c r="AS98" s="6"/>
      <c r="AT98" s="6"/>
      <c r="AU98" s="6"/>
      <c r="AV98" s="6"/>
      <c r="AW98" s="6"/>
      <c r="AX98" s="9"/>
      <c r="AY98" s="8"/>
      <c r="AZ98" s="6"/>
      <c r="BA98" s="7"/>
      <c r="BB98" s="7"/>
      <c r="BC98" s="6"/>
      <c r="BD98" s="7"/>
      <c r="BE98" s="6"/>
      <c r="BF98" s="6"/>
      <c r="BG98" s="6"/>
      <c r="BH98" s="6"/>
      <c r="BI98" s="7"/>
      <c r="BJ98" s="8"/>
      <c r="BK98" s="7"/>
      <c r="BL98" s="8"/>
      <c r="BM98" s="6"/>
    </row>
    <row r="99" spans="1:66" s="2" customFormat="1" ht="15.5" x14ac:dyDescent="0.35">
      <c r="A99" s="10" t="s">
        <v>60</v>
      </c>
      <c r="B99" s="2">
        <v>778</v>
      </c>
      <c r="C99" s="2">
        <v>1490</v>
      </c>
      <c r="D99" s="2">
        <v>1010</v>
      </c>
      <c r="E99" s="2">
        <v>1550</v>
      </c>
      <c r="F99" s="2">
        <v>6490</v>
      </c>
      <c r="G99" s="2">
        <v>8920</v>
      </c>
      <c r="H99" s="2">
        <v>19600</v>
      </c>
      <c r="I99" s="2">
        <v>20100</v>
      </c>
      <c r="J99" s="2">
        <v>20600</v>
      </c>
      <c r="K99" s="2">
        <v>35400</v>
      </c>
      <c r="L99" s="2">
        <v>37400</v>
      </c>
      <c r="M99" s="2">
        <v>37400</v>
      </c>
      <c r="N99" s="2">
        <v>39600</v>
      </c>
      <c r="O99" s="2">
        <v>16552</v>
      </c>
      <c r="P99" s="2">
        <v>1080</v>
      </c>
      <c r="Q99" s="2">
        <v>398</v>
      </c>
      <c r="R99" s="2">
        <v>410</v>
      </c>
      <c r="T99" s="2">
        <v>129</v>
      </c>
      <c r="V99" s="2">
        <v>160</v>
      </c>
      <c r="W99" s="2">
        <v>55.9</v>
      </c>
      <c r="X99" s="2">
        <v>359</v>
      </c>
      <c r="Y99" s="2">
        <v>304</v>
      </c>
      <c r="Z99" s="2">
        <v>1150</v>
      </c>
      <c r="AA99" s="19">
        <v>1080</v>
      </c>
      <c r="AB99" s="2">
        <v>2000</v>
      </c>
      <c r="AC99" s="2">
        <v>1540</v>
      </c>
      <c r="AD99" s="2">
        <v>9820</v>
      </c>
      <c r="AE99" s="2">
        <v>991</v>
      </c>
      <c r="AF99" s="2">
        <v>2100</v>
      </c>
      <c r="AG99" s="2">
        <v>6800</v>
      </c>
      <c r="AH99" s="2">
        <v>433</v>
      </c>
      <c r="AI99" s="2">
        <v>739</v>
      </c>
      <c r="AJ99" s="2">
        <v>1350</v>
      </c>
      <c r="AK99" s="2">
        <v>695</v>
      </c>
      <c r="AL99" s="2">
        <v>609</v>
      </c>
      <c r="AM99" s="2">
        <v>4820</v>
      </c>
      <c r="AN99" s="2">
        <v>12200</v>
      </c>
      <c r="AO99" s="2">
        <v>770</v>
      </c>
      <c r="AP99" s="2">
        <v>902</v>
      </c>
      <c r="AQ99" s="2">
        <v>498</v>
      </c>
      <c r="AR99" s="2">
        <v>3190</v>
      </c>
      <c r="AW99" s="2">
        <v>1190</v>
      </c>
      <c r="AX99" s="4">
        <v>243</v>
      </c>
      <c r="AY99" s="2">
        <v>398</v>
      </c>
      <c r="AZ99" s="2">
        <v>13000</v>
      </c>
      <c r="BA99" s="2">
        <v>15200</v>
      </c>
      <c r="BB99" s="2">
        <v>2790</v>
      </c>
      <c r="BC99" s="2">
        <v>4620</v>
      </c>
      <c r="BD99" s="2">
        <v>2960</v>
      </c>
    </row>
    <row r="100" spans="1:66" ht="16" x14ac:dyDescent="0.4">
      <c r="A100" s="11" t="s">
        <v>61</v>
      </c>
      <c r="B100" s="12">
        <f t="shared" ref="B100:BD100" si="35">B97*31536000/B99</f>
        <v>1292478.0022034519</v>
      </c>
      <c r="C100" s="12">
        <f t="shared" si="35"/>
        <v>1539016.0622818794</v>
      </c>
      <c r="D100" s="12">
        <f t="shared" si="35"/>
        <v>1102627.3733255679</v>
      </c>
      <c r="E100" s="12">
        <f t="shared" si="35"/>
        <v>982183.83301707776</v>
      </c>
      <c r="F100" s="12">
        <f t="shared" si="35"/>
        <v>323415.0053336494</v>
      </c>
      <c r="G100" s="12">
        <f t="shared" si="35"/>
        <v>503531.75587881432</v>
      </c>
      <c r="H100" s="12">
        <f t="shared" si="35"/>
        <v>333368.19466248038</v>
      </c>
      <c r="I100" s="12">
        <f t="shared" si="35"/>
        <v>351838.2089552239</v>
      </c>
      <c r="J100" s="12">
        <f t="shared" si="35"/>
        <v>391256.01194921584</v>
      </c>
      <c r="K100" s="12">
        <f t="shared" si="35"/>
        <v>503766.42283675296</v>
      </c>
      <c r="L100" s="12">
        <f t="shared" si="35"/>
        <v>416584.80072646553</v>
      </c>
      <c r="M100" s="12">
        <f t="shared" si="35"/>
        <v>555686.03262032091</v>
      </c>
      <c r="N100" s="12">
        <f t="shared" si="35"/>
        <v>228144.90909090909</v>
      </c>
      <c r="O100" s="12">
        <f t="shared" si="35"/>
        <v>6184.7938431795355</v>
      </c>
      <c r="P100" s="12">
        <f t="shared" si="35"/>
        <v>627736.125</v>
      </c>
      <c r="Q100" s="12">
        <f t="shared" si="35"/>
        <v>267298.30402010051</v>
      </c>
      <c r="R100" s="12">
        <f t="shared" si="35"/>
        <v>234908.89914304556</v>
      </c>
      <c r="S100" s="12"/>
      <c r="T100" s="12">
        <f t="shared" si="35"/>
        <v>422783.61359570659</v>
      </c>
      <c r="U100" s="12"/>
      <c r="V100" s="12">
        <f t="shared" si="35"/>
        <v>265402.73076923069</v>
      </c>
      <c r="W100" s="12">
        <f t="shared" si="35"/>
        <v>1728035.6680886191</v>
      </c>
      <c r="X100" s="12">
        <f t="shared" si="35"/>
        <v>142369.18814889848</v>
      </c>
      <c r="Y100" s="12">
        <f t="shared" si="35"/>
        <v>220621.69640564817</v>
      </c>
      <c r="Z100" s="12">
        <f t="shared" si="35"/>
        <v>354712.12904347829</v>
      </c>
      <c r="AA100" s="21">
        <f t="shared" si="35"/>
        <v>149256.92307692312</v>
      </c>
      <c r="AB100" s="12">
        <f t="shared" si="35"/>
        <v>235519.3384615384</v>
      </c>
      <c r="AC100" s="12">
        <f t="shared" si="35"/>
        <v>126356.36363636366</v>
      </c>
      <c r="AD100" s="12">
        <f t="shared" si="35"/>
        <v>459975.06333515473</v>
      </c>
      <c r="AE100" s="12">
        <f t="shared" si="35"/>
        <v>553281.40960956295</v>
      </c>
      <c r="AF100" s="12">
        <f t="shared" si="35"/>
        <v>310883.73626373627</v>
      </c>
      <c r="AG100" s="12">
        <f t="shared" si="35"/>
        <v>340599.50226244342</v>
      </c>
      <c r="AH100" s="12">
        <f t="shared" si="35"/>
        <v>163030.30733700475</v>
      </c>
      <c r="AI100" s="12">
        <f t="shared" si="35"/>
        <v>255465.643090531</v>
      </c>
      <c r="AJ100" s="12">
        <f t="shared" si="35"/>
        <v>473624</v>
      </c>
      <c r="AK100" s="12">
        <f t="shared" si="35"/>
        <v>713773.44295991794</v>
      </c>
      <c r="AL100" s="12">
        <f t="shared" si="35"/>
        <v>75902.296324365278</v>
      </c>
      <c r="AM100" s="12">
        <f t="shared" si="35"/>
        <v>451952.25023938721</v>
      </c>
      <c r="AN100" s="12">
        <f t="shared" si="35"/>
        <v>715759.42206168373</v>
      </c>
      <c r="AO100" s="12">
        <f t="shared" si="35"/>
        <v>182143.24075924075</v>
      </c>
      <c r="AP100" s="12">
        <f t="shared" si="35"/>
        <v>413837.16186252778</v>
      </c>
      <c r="AQ100" s="12">
        <f t="shared" si="35"/>
        <v>869969.01893287431</v>
      </c>
      <c r="AR100" s="12">
        <f t="shared" si="35"/>
        <v>979980.37617554853</v>
      </c>
      <c r="AS100" s="12"/>
      <c r="AT100" s="12"/>
      <c r="AU100" s="12"/>
      <c r="AV100" s="12"/>
      <c r="AW100" s="12">
        <f t="shared" si="35"/>
        <v>953250.81562036567</v>
      </c>
      <c r="AX100" s="13">
        <f t="shared" si="35"/>
        <v>1192657.777777778</v>
      </c>
      <c r="AY100" s="12">
        <f t="shared" si="35"/>
        <v>293261.90954773873</v>
      </c>
      <c r="AZ100" s="12">
        <f t="shared" si="35"/>
        <v>7728.0527472527465</v>
      </c>
      <c r="BA100" s="12">
        <f t="shared" si="35"/>
        <v>116531.05263157895</v>
      </c>
      <c r="BB100" s="12">
        <f t="shared" si="35"/>
        <v>1907015.6682027648</v>
      </c>
      <c r="BC100" s="12">
        <f t="shared" si="35"/>
        <v>1017070.1298701299</v>
      </c>
      <c r="BD100" s="12">
        <f t="shared" si="35"/>
        <v>570752.89575289574</v>
      </c>
      <c r="BE100" s="12"/>
    </row>
    <row r="101" spans="1:66" s="17" customFormat="1" ht="16" x14ac:dyDescent="0.4">
      <c r="A101" s="14" t="s">
        <v>62</v>
      </c>
      <c r="B101" s="15">
        <f t="shared" ref="B101:BD101" si="36">B100/1000</f>
        <v>1292.478002203452</v>
      </c>
      <c r="C101" s="15">
        <f t="shared" si="36"/>
        <v>1539.0160622818794</v>
      </c>
      <c r="D101" s="15">
        <f t="shared" si="36"/>
        <v>1102.627373325568</v>
      </c>
      <c r="E101" s="15">
        <f t="shared" si="36"/>
        <v>982.18383301707775</v>
      </c>
      <c r="F101" s="15">
        <f t="shared" si="36"/>
        <v>323.41500533364939</v>
      </c>
      <c r="G101" s="15">
        <f t="shared" si="36"/>
        <v>503.53175587881429</v>
      </c>
      <c r="H101" s="15">
        <f t="shared" si="36"/>
        <v>333.36819466248039</v>
      </c>
      <c r="I101" s="15">
        <f t="shared" si="36"/>
        <v>351.83820895522388</v>
      </c>
      <c r="J101" s="15">
        <f t="shared" si="36"/>
        <v>391.25601194921586</v>
      </c>
      <c r="K101" s="15">
        <f t="shared" si="36"/>
        <v>503.76642283675295</v>
      </c>
      <c r="L101" s="15">
        <f t="shared" si="36"/>
        <v>416.58480072646552</v>
      </c>
      <c r="M101" s="15">
        <f t="shared" si="36"/>
        <v>555.68603262032093</v>
      </c>
      <c r="N101" s="15">
        <f t="shared" si="36"/>
        <v>228.1449090909091</v>
      </c>
      <c r="O101" s="15">
        <f t="shared" si="36"/>
        <v>6.184793843179536</v>
      </c>
      <c r="P101" s="15">
        <f t="shared" si="36"/>
        <v>627.73612500000002</v>
      </c>
      <c r="Q101" s="15">
        <f t="shared" si="36"/>
        <v>267.29830402010049</v>
      </c>
      <c r="R101" s="15">
        <f t="shared" si="36"/>
        <v>234.90889914304557</v>
      </c>
      <c r="S101" s="15"/>
      <c r="T101" s="15">
        <f t="shared" si="36"/>
        <v>422.78361359570658</v>
      </c>
      <c r="U101" s="15"/>
      <c r="V101" s="15">
        <f t="shared" si="36"/>
        <v>265.40273076923069</v>
      </c>
      <c r="W101" s="15">
        <f t="shared" si="36"/>
        <v>1728.0356680886191</v>
      </c>
      <c r="X101" s="15">
        <f t="shared" si="36"/>
        <v>142.36918814889847</v>
      </c>
      <c r="Y101" s="15">
        <f t="shared" si="36"/>
        <v>220.62169640564818</v>
      </c>
      <c r="Z101" s="15">
        <f t="shared" si="36"/>
        <v>354.71212904347828</v>
      </c>
      <c r="AA101" s="21">
        <f t="shared" si="36"/>
        <v>149.25692307692313</v>
      </c>
      <c r="AB101" s="15">
        <f t="shared" si="36"/>
        <v>235.51933846153841</v>
      </c>
      <c r="AC101" s="15">
        <f t="shared" si="36"/>
        <v>126.35636363636367</v>
      </c>
      <c r="AD101" s="15">
        <f t="shared" si="36"/>
        <v>459.97506333515474</v>
      </c>
      <c r="AE101" s="15">
        <f t="shared" si="36"/>
        <v>553.28140960956296</v>
      </c>
      <c r="AF101" s="15">
        <f t="shared" si="36"/>
        <v>310.8837362637363</v>
      </c>
      <c r="AG101" s="15">
        <f t="shared" si="36"/>
        <v>340.59950226244342</v>
      </c>
      <c r="AH101" s="15">
        <f t="shared" si="36"/>
        <v>163.03030733700476</v>
      </c>
      <c r="AI101" s="15">
        <f t="shared" si="36"/>
        <v>255.46564309053099</v>
      </c>
      <c r="AJ101" s="15">
        <f t="shared" si="36"/>
        <v>473.62400000000002</v>
      </c>
      <c r="AK101" s="15">
        <f t="shared" si="36"/>
        <v>713.77344295991793</v>
      </c>
      <c r="AL101" s="15">
        <f t="shared" si="36"/>
        <v>75.902296324365281</v>
      </c>
      <c r="AM101" s="15">
        <f t="shared" si="36"/>
        <v>451.95225023938724</v>
      </c>
      <c r="AN101" s="15">
        <f t="shared" si="36"/>
        <v>715.75942206168372</v>
      </c>
      <c r="AO101" s="15">
        <f t="shared" si="36"/>
        <v>182.14324075924077</v>
      </c>
      <c r="AP101" s="15">
        <f t="shared" si="36"/>
        <v>413.83716186252775</v>
      </c>
      <c r="AQ101" s="15">
        <f t="shared" si="36"/>
        <v>869.96901893287429</v>
      </c>
      <c r="AR101" s="15">
        <f t="shared" si="36"/>
        <v>979.98037617554849</v>
      </c>
      <c r="AS101" s="15"/>
      <c r="AT101" s="15"/>
      <c r="AU101" s="15"/>
      <c r="AV101" s="15"/>
      <c r="AW101" s="15">
        <f t="shared" si="36"/>
        <v>953.25081562036564</v>
      </c>
      <c r="AX101" s="16">
        <f t="shared" si="36"/>
        <v>1192.6577777777779</v>
      </c>
      <c r="AY101" s="15">
        <f t="shared" si="36"/>
        <v>293.26190954773875</v>
      </c>
      <c r="AZ101" s="15">
        <f t="shared" si="36"/>
        <v>7.7280527472527467</v>
      </c>
      <c r="BA101" s="15">
        <f t="shared" si="36"/>
        <v>116.53105263157894</v>
      </c>
      <c r="BB101" s="15">
        <f t="shared" si="36"/>
        <v>1907.0156682027648</v>
      </c>
      <c r="BC101" s="15">
        <f t="shared" si="36"/>
        <v>1017.0701298701299</v>
      </c>
      <c r="BD101" s="15">
        <f t="shared" si="36"/>
        <v>570.75289575289571</v>
      </c>
    </row>
    <row r="102" spans="1:66" s="17" customFormat="1" x14ac:dyDescent="0.35">
      <c r="A102" s="14" t="s">
        <v>63</v>
      </c>
      <c r="B102" s="15">
        <v>2840</v>
      </c>
      <c r="C102" s="15">
        <v>2540</v>
      </c>
      <c r="D102" s="15">
        <v>2800</v>
      </c>
      <c r="E102" s="15">
        <v>2500</v>
      </c>
      <c r="F102" s="15">
        <v>1840</v>
      </c>
      <c r="G102" s="15">
        <v>1800</v>
      </c>
      <c r="H102" s="15"/>
      <c r="I102" s="15"/>
      <c r="J102" s="15"/>
      <c r="K102" s="15"/>
      <c r="L102" s="15"/>
      <c r="M102" s="15"/>
      <c r="N102" s="15"/>
      <c r="O102" s="15">
        <v>2700</v>
      </c>
      <c r="P102" s="15">
        <v>2490</v>
      </c>
      <c r="Q102" s="15">
        <v>2210</v>
      </c>
      <c r="R102" s="15">
        <v>2170</v>
      </c>
      <c r="S102" s="15"/>
      <c r="T102" s="15">
        <v>2670</v>
      </c>
      <c r="U102" s="15"/>
      <c r="V102" s="15">
        <v>2480</v>
      </c>
      <c r="W102" s="15">
        <v>3570</v>
      </c>
      <c r="X102" s="15">
        <v>1260</v>
      </c>
      <c r="Y102" s="15">
        <v>1360</v>
      </c>
      <c r="Z102" s="15"/>
      <c r="AA102" s="21"/>
      <c r="AB102" s="15">
        <v>2230</v>
      </c>
      <c r="AC102" s="15">
        <v>2000</v>
      </c>
      <c r="AD102" s="15">
        <v>1900</v>
      </c>
      <c r="AE102" s="15">
        <v>2860</v>
      </c>
      <c r="AF102" s="15">
        <v>2360</v>
      </c>
      <c r="AG102" s="15">
        <v>2030</v>
      </c>
      <c r="AH102" s="15">
        <v>2960</v>
      </c>
      <c r="AI102" s="15">
        <v>2500</v>
      </c>
      <c r="AJ102" s="15">
        <v>2500</v>
      </c>
      <c r="AK102" s="15">
        <v>2590</v>
      </c>
      <c r="AL102" s="15">
        <v>840</v>
      </c>
      <c r="AM102" s="15">
        <v>860</v>
      </c>
      <c r="AN102" s="15">
        <v>1370</v>
      </c>
      <c r="AO102" s="15">
        <v>1980</v>
      </c>
      <c r="AP102" s="15">
        <v>1800</v>
      </c>
      <c r="AQ102" s="15">
        <v>1160</v>
      </c>
      <c r="AR102" s="15">
        <v>1920</v>
      </c>
      <c r="AS102" s="15"/>
      <c r="AT102" s="15"/>
      <c r="AU102" s="15"/>
      <c r="AV102" s="15"/>
      <c r="AW102" s="15">
        <v>790</v>
      </c>
      <c r="AX102" s="16"/>
      <c r="AY102" s="15"/>
      <c r="AZ102" s="15"/>
      <c r="BA102" s="15"/>
      <c r="BB102" s="15"/>
      <c r="BC102" s="15"/>
      <c r="BD10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3AD6-32E0-4F22-BADC-D237107704B0}">
  <dimension ref="A1:DN1141"/>
  <sheetViews>
    <sheetView zoomScale="85" zoomScaleNormal="85" workbookViewId="0">
      <pane xSplit="2" ySplit="1" topLeftCell="X677" activePane="bottomRight" state="frozen"/>
      <selection pane="topRight" activeCell="C1" sqref="C1"/>
      <selection pane="bottomLeft" activeCell="A2" sqref="A2"/>
      <selection pane="bottomRight" activeCell="AL724" sqref="AL724:AL727"/>
    </sheetView>
  </sheetViews>
  <sheetFormatPr defaultRowHeight="14.5" x14ac:dyDescent="0.35"/>
  <cols>
    <col min="1" max="1" width="8.7265625" style="35"/>
    <col min="2" max="9" width="8.7265625" style="36"/>
    <col min="10" max="10" width="8.7265625" style="42"/>
    <col min="11" max="16384" width="8.7265625" style="43"/>
  </cols>
  <sheetData>
    <row r="1" spans="1:118" s="34" customFormat="1" x14ac:dyDescent="0.35">
      <c r="A1" s="32" t="s">
        <v>64</v>
      </c>
      <c r="B1" s="33" t="s">
        <v>66</v>
      </c>
      <c r="C1" s="28" t="s">
        <v>91</v>
      </c>
      <c r="D1" s="28" t="s">
        <v>94</v>
      </c>
      <c r="E1" s="28" t="s">
        <v>92</v>
      </c>
      <c r="F1" s="75" t="s">
        <v>93</v>
      </c>
      <c r="G1" s="75" t="s">
        <v>115</v>
      </c>
      <c r="H1" s="75" t="s">
        <v>96</v>
      </c>
      <c r="I1" s="75" t="s">
        <v>97</v>
      </c>
      <c r="J1" s="75" t="s">
        <v>116</v>
      </c>
      <c r="K1" s="75" t="s">
        <v>128</v>
      </c>
      <c r="L1" s="75" t="s">
        <v>99</v>
      </c>
      <c r="M1" s="75" t="s">
        <v>110</v>
      </c>
      <c r="N1" s="75" t="s">
        <v>100</v>
      </c>
      <c r="O1" s="75" t="s">
        <v>111</v>
      </c>
      <c r="P1" s="75" t="s">
        <v>112</v>
      </c>
      <c r="Q1" s="75" t="s">
        <v>101</v>
      </c>
      <c r="R1" s="75" t="s">
        <v>98</v>
      </c>
      <c r="S1" s="75" t="s">
        <v>102</v>
      </c>
      <c r="T1" s="75" t="s">
        <v>103</v>
      </c>
      <c r="U1" s="75" t="s">
        <v>113</v>
      </c>
      <c r="V1" s="75" t="s">
        <v>114</v>
      </c>
      <c r="W1" s="75" t="s">
        <v>104</v>
      </c>
      <c r="X1" s="75" t="s">
        <v>105</v>
      </c>
      <c r="Y1" s="75" t="s">
        <v>106</v>
      </c>
      <c r="Z1" s="75" t="s">
        <v>107</v>
      </c>
      <c r="AA1" s="75" t="s">
        <v>108</v>
      </c>
      <c r="AB1" s="75" t="s">
        <v>109</v>
      </c>
      <c r="AC1" s="75" t="s">
        <v>117</v>
      </c>
      <c r="AD1" s="75" t="s">
        <v>118</v>
      </c>
      <c r="AE1" s="75" t="s">
        <v>119</v>
      </c>
      <c r="AF1" s="75" t="s">
        <v>129</v>
      </c>
      <c r="AG1" s="75" t="s">
        <v>120</v>
      </c>
      <c r="AH1" s="75" t="s">
        <v>121</v>
      </c>
      <c r="AI1" s="75" t="s">
        <v>122</v>
      </c>
      <c r="AJ1" s="75" t="s">
        <v>123</v>
      </c>
      <c r="AK1" s="75" t="s">
        <v>124</v>
      </c>
      <c r="AL1" s="75" t="s">
        <v>125</v>
      </c>
      <c r="AM1" s="75" t="s">
        <v>126</v>
      </c>
      <c r="AN1" s="75" t="s">
        <v>127</v>
      </c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</row>
    <row r="2" spans="1:118" s="34" customFormat="1" x14ac:dyDescent="0.35">
      <c r="A2" s="35">
        <v>1924</v>
      </c>
      <c r="B2" s="36">
        <v>1</v>
      </c>
      <c r="C2" s="37"/>
      <c r="D2" s="37"/>
      <c r="E2" s="37"/>
      <c r="F2" s="37"/>
      <c r="G2" s="37"/>
      <c r="H2" s="37"/>
      <c r="I2" s="37"/>
      <c r="J2" s="38"/>
      <c r="K2" s="37"/>
      <c r="L2" s="37"/>
      <c r="M2" s="37"/>
      <c r="N2" s="37"/>
      <c r="O2" s="37"/>
      <c r="P2" s="37"/>
      <c r="Q2" s="39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/>
      <c r="AL2" s="37"/>
      <c r="AM2" s="37"/>
      <c r="AN2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</row>
    <row r="3" spans="1:118" s="34" customFormat="1" x14ac:dyDescent="0.35">
      <c r="A3" s="35">
        <v>1924</v>
      </c>
      <c r="B3" s="36">
        <v>2</v>
      </c>
      <c r="C3" s="37"/>
      <c r="D3" s="37"/>
      <c r="E3" s="37"/>
      <c r="F3" s="37"/>
      <c r="G3" s="37"/>
      <c r="H3" s="37"/>
      <c r="I3" s="37"/>
      <c r="J3" s="38"/>
      <c r="K3" s="37"/>
      <c r="L3" s="37"/>
      <c r="M3" s="37"/>
      <c r="N3" s="37"/>
      <c r="O3" s="37"/>
      <c r="P3" s="37"/>
      <c r="Q3" s="39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/>
      <c r="AL3" s="37"/>
      <c r="AM3" s="37"/>
      <c r="AN3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</row>
    <row r="4" spans="1:118" s="34" customFormat="1" x14ac:dyDescent="0.35">
      <c r="A4" s="35">
        <v>1924</v>
      </c>
      <c r="B4" s="36">
        <v>3</v>
      </c>
      <c r="C4" s="37"/>
      <c r="D4" s="37"/>
      <c r="E4" s="37"/>
      <c r="F4" s="37"/>
      <c r="G4" s="37"/>
      <c r="H4" s="37"/>
      <c r="I4" s="37"/>
      <c r="J4" s="38"/>
      <c r="K4" s="37"/>
      <c r="L4" s="37"/>
      <c r="M4" s="37"/>
      <c r="N4" s="37"/>
      <c r="O4" s="37"/>
      <c r="P4" s="37"/>
      <c r="Q4" s="39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/>
      <c r="AL4" s="37"/>
      <c r="AM4" s="37"/>
      <c r="AN4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</row>
    <row r="5" spans="1:118" s="34" customFormat="1" x14ac:dyDescent="0.35">
      <c r="A5" s="35">
        <v>1924</v>
      </c>
      <c r="B5" s="36">
        <v>4</v>
      </c>
      <c r="C5" s="37"/>
      <c r="D5" s="37"/>
      <c r="E5" s="37"/>
      <c r="F5" s="37"/>
      <c r="G5" s="37"/>
      <c r="H5" s="37"/>
      <c r="I5" s="37"/>
      <c r="J5" s="38"/>
      <c r="K5" s="37"/>
      <c r="L5" s="37"/>
      <c r="M5" s="37"/>
      <c r="N5" s="37"/>
      <c r="O5" s="37"/>
      <c r="P5" s="37"/>
      <c r="Q5" s="39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/>
      <c r="AL5" s="37"/>
      <c r="AM5" s="37"/>
      <c r="AN5">
        <v>820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</row>
    <row r="6" spans="1:118" s="34" customFormat="1" x14ac:dyDescent="0.35">
      <c r="A6" s="35">
        <v>1924</v>
      </c>
      <c r="B6" s="36">
        <v>5</v>
      </c>
      <c r="C6" s="37"/>
      <c r="D6" s="37"/>
      <c r="E6" s="37"/>
      <c r="F6" s="37"/>
      <c r="G6" s="37"/>
      <c r="H6" s="37"/>
      <c r="I6" s="37"/>
      <c r="J6" s="38"/>
      <c r="K6" s="37"/>
      <c r="L6" s="37"/>
      <c r="M6" s="37"/>
      <c r="N6" s="37"/>
      <c r="O6" s="37"/>
      <c r="P6" s="37"/>
      <c r="Q6" s="39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>
        <v>130</v>
      </c>
      <c r="AL6" s="37"/>
      <c r="AM6" s="37"/>
      <c r="AN6">
        <v>340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</row>
    <row r="7" spans="1:118" s="34" customFormat="1" x14ac:dyDescent="0.35">
      <c r="A7" s="35">
        <v>1924</v>
      </c>
      <c r="B7" s="36">
        <v>6</v>
      </c>
      <c r="C7" s="37"/>
      <c r="D7" s="37"/>
      <c r="E7" s="37"/>
      <c r="F7" s="37"/>
      <c r="G7" s="37"/>
      <c r="H7" s="37"/>
      <c r="I7" s="37"/>
      <c r="J7" s="38"/>
      <c r="K7" s="37"/>
      <c r="L7" s="37"/>
      <c r="M7" s="37"/>
      <c r="N7" s="37"/>
      <c r="O7" s="37"/>
      <c r="P7" s="37"/>
      <c r="Q7" s="39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>
        <v>76</v>
      </c>
      <c r="AL7" s="37"/>
      <c r="AM7" s="37"/>
      <c r="AN7">
        <v>780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</row>
    <row r="8" spans="1:118" s="34" customFormat="1" x14ac:dyDescent="0.35">
      <c r="A8" s="35">
        <v>1924</v>
      </c>
      <c r="B8" s="36">
        <v>7</v>
      </c>
      <c r="C8" s="37"/>
      <c r="D8" s="37"/>
      <c r="E8" s="37"/>
      <c r="F8" s="37"/>
      <c r="G8" s="37"/>
      <c r="H8" s="37"/>
      <c r="I8" s="37"/>
      <c r="J8" s="38"/>
      <c r="K8" s="37"/>
      <c r="L8" s="37"/>
      <c r="M8" s="37"/>
      <c r="N8" s="37"/>
      <c r="O8" s="37"/>
      <c r="P8" s="37"/>
      <c r="Q8" s="39">
        <v>1200</v>
      </c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>
        <v>20</v>
      </c>
      <c r="AL8" s="37"/>
      <c r="AM8" s="37"/>
      <c r="AN8">
        <v>280</v>
      </c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</row>
    <row r="9" spans="1:118" s="34" customFormat="1" x14ac:dyDescent="0.35">
      <c r="A9" s="35">
        <v>1924</v>
      </c>
      <c r="B9" s="36">
        <v>8</v>
      </c>
      <c r="C9" s="37"/>
      <c r="D9" s="37"/>
      <c r="E9" s="37"/>
      <c r="F9" s="37"/>
      <c r="G9" s="37"/>
      <c r="H9" s="37"/>
      <c r="I9" s="37"/>
      <c r="J9" s="38"/>
      <c r="K9" s="37"/>
      <c r="L9" s="37"/>
      <c r="M9" s="37"/>
      <c r="N9" s="37"/>
      <c r="O9" s="37"/>
      <c r="P9" s="37"/>
      <c r="Q9" s="39">
        <v>700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/>
      <c r="AL9" s="37"/>
      <c r="AM9" s="37"/>
      <c r="AN9">
        <v>150</v>
      </c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</row>
    <row r="10" spans="1:118" s="34" customFormat="1" x14ac:dyDescent="0.35">
      <c r="A10" s="35">
        <v>1924</v>
      </c>
      <c r="B10" s="36">
        <v>9</v>
      </c>
      <c r="C10" s="37"/>
      <c r="D10" s="37"/>
      <c r="E10" s="37"/>
      <c r="F10" s="37"/>
      <c r="G10" s="37"/>
      <c r="H10" s="37"/>
      <c r="I10" s="37"/>
      <c r="J10" s="38"/>
      <c r="K10" s="37"/>
      <c r="L10" s="37"/>
      <c r="M10" s="37"/>
      <c r="N10" s="37"/>
      <c r="O10" s="37"/>
      <c r="P10" s="37"/>
      <c r="Q10" s="39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/>
      <c r="AL10" s="37"/>
      <c r="AM10" s="37"/>
      <c r="AN10">
        <v>150</v>
      </c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</row>
    <row r="11" spans="1:118" s="34" customFormat="1" x14ac:dyDescent="0.35">
      <c r="A11" s="35">
        <v>1924</v>
      </c>
      <c r="B11" s="36">
        <v>10</v>
      </c>
      <c r="C11" s="37"/>
      <c r="D11" s="37"/>
      <c r="E11" s="37"/>
      <c r="F11" s="37"/>
      <c r="G11" s="37"/>
      <c r="H11" s="37"/>
      <c r="I11" s="37"/>
      <c r="J11" s="38"/>
      <c r="K11" s="37"/>
      <c r="L11" s="37"/>
      <c r="M11" s="37"/>
      <c r="N11" s="37"/>
      <c r="O11" s="37"/>
      <c r="P11" s="37"/>
      <c r="Q11" s="39">
        <v>110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>
        <v>10</v>
      </c>
      <c r="AL11" s="37"/>
      <c r="AM11" s="37"/>
      <c r="AN11">
        <v>20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</row>
    <row r="12" spans="1:118" s="34" customFormat="1" x14ac:dyDescent="0.35">
      <c r="A12" s="35">
        <v>1924</v>
      </c>
      <c r="B12" s="36">
        <v>11</v>
      </c>
      <c r="C12" s="37"/>
      <c r="D12" s="37"/>
      <c r="E12" s="37"/>
      <c r="F12" s="37"/>
      <c r="G12" s="37"/>
      <c r="H12" s="37"/>
      <c r="I12" s="37"/>
      <c r="J12" s="38"/>
      <c r="K12" s="37"/>
      <c r="L12" s="37"/>
      <c r="M12" s="37"/>
      <c r="N12" s="37"/>
      <c r="O12" s="37"/>
      <c r="P12" s="37"/>
      <c r="Q12" s="39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/>
      <c r="AL12" s="37"/>
      <c r="AM12" s="37"/>
      <c r="AN12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</row>
    <row r="13" spans="1:118" s="34" customFormat="1" x14ac:dyDescent="0.35">
      <c r="A13" s="35">
        <v>1924</v>
      </c>
      <c r="B13" s="36">
        <v>12</v>
      </c>
      <c r="C13" s="37"/>
      <c r="D13" s="37"/>
      <c r="E13" s="37"/>
      <c r="F13" s="37"/>
      <c r="G13" s="37"/>
      <c r="H13" s="37"/>
      <c r="I13" s="37"/>
      <c r="J13" s="38"/>
      <c r="K13" s="37"/>
      <c r="L13" s="37"/>
      <c r="M13" s="37"/>
      <c r="N13" s="37"/>
      <c r="O13" s="37"/>
      <c r="P13" s="37"/>
      <c r="Q13" s="39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/>
      <c r="AL13" s="37"/>
      <c r="AM13" s="37"/>
      <c r="AN13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</row>
    <row r="14" spans="1:118" x14ac:dyDescent="0.35">
      <c r="A14" s="35">
        <v>1925</v>
      </c>
      <c r="B14" s="36">
        <v>1</v>
      </c>
      <c r="C14" s="40"/>
      <c r="I14" s="41"/>
      <c r="M14" s="39"/>
      <c r="N14" s="43">
        <v>0</v>
      </c>
      <c r="O14" s="39">
        <v>0</v>
      </c>
      <c r="Q14" s="39">
        <v>20</v>
      </c>
      <c r="T14" s="39"/>
      <c r="AA14" s="39">
        <v>0</v>
      </c>
      <c r="AK14"/>
      <c r="AN14"/>
    </row>
    <row r="15" spans="1:118" x14ac:dyDescent="0.35">
      <c r="A15" s="35">
        <v>1925</v>
      </c>
      <c r="B15" s="36">
        <v>2</v>
      </c>
      <c r="C15" s="40"/>
      <c r="I15" s="41"/>
      <c r="M15" s="39">
        <v>0</v>
      </c>
      <c r="N15" s="43">
        <v>2.2999999999999998</v>
      </c>
      <c r="O15" s="39">
        <v>1</v>
      </c>
      <c r="Q15" s="39">
        <v>160</v>
      </c>
      <c r="T15" s="39"/>
      <c r="AA15" s="39">
        <v>0.63</v>
      </c>
      <c r="AK15"/>
      <c r="AN15"/>
    </row>
    <row r="16" spans="1:118" x14ac:dyDescent="0.35">
      <c r="A16" s="35">
        <v>1925</v>
      </c>
      <c r="B16" s="36">
        <v>3</v>
      </c>
      <c r="C16" s="40"/>
      <c r="I16" s="41"/>
      <c r="M16" s="39">
        <v>0</v>
      </c>
      <c r="N16" s="43">
        <v>8.4</v>
      </c>
      <c r="O16" s="39">
        <v>17</v>
      </c>
      <c r="Q16" s="39">
        <v>330</v>
      </c>
      <c r="T16" s="39"/>
      <c r="AA16" s="39">
        <v>44</v>
      </c>
      <c r="AD16" s="43">
        <v>6.2</v>
      </c>
      <c r="AK16"/>
      <c r="AN16"/>
    </row>
    <row r="17" spans="1:40" x14ac:dyDescent="0.35">
      <c r="A17" s="35">
        <v>1925</v>
      </c>
      <c r="B17" s="36">
        <v>4</v>
      </c>
      <c r="C17" s="40"/>
      <c r="I17" s="41"/>
      <c r="M17" s="39">
        <v>0</v>
      </c>
      <c r="N17" s="43">
        <v>20</v>
      </c>
      <c r="O17" s="39">
        <v>14</v>
      </c>
      <c r="Q17" s="39">
        <v>120</v>
      </c>
      <c r="T17" s="39"/>
      <c r="X17" s="43">
        <v>0</v>
      </c>
      <c r="AA17" s="39">
        <v>13</v>
      </c>
      <c r="AD17" s="43">
        <v>1.8</v>
      </c>
      <c r="AK17"/>
      <c r="AN17"/>
    </row>
    <row r="18" spans="1:40" x14ac:dyDescent="0.35">
      <c r="A18" s="35">
        <v>1925</v>
      </c>
      <c r="B18" s="36">
        <v>5</v>
      </c>
      <c r="C18" s="40"/>
      <c r="I18" s="41"/>
      <c r="M18" s="39">
        <v>40</v>
      </c>
      <c r="O18" s="39">
        <v>330</v>
      </c>
      <c r="Q18" s="39">
        <v>310</v>
      </c>
      <c r="T18" s="39"/>
      <c r="AA18" s="39">
        <v>0.28999999999999998</v>
      </c>
      <c r="AD18" s="43">
        <v>0.87</v>
      </c>
      <c r="AK18"/>
      <c r="AN18"/>
    </row>
    <row r="19" spans="1:40" x14ac:dyDescent="0.35">
      <c r="A19" s="35">
        <v>1925</v>
      </c>
      <c r="B19" s="36">
        <v>6</v>
      </c>
      <c r="C19" s="40"/>
      <c r="I19" s="41"/>
      <c r="M19" s="39">
        <v>180</v>
      </c>
      <c r="N19" s="43">
        <v>120</v>
      </c>
      <c r="O19" s="39">
        <v>210</v>
      </c>
      <c r="Q19" s="39">
        <v>1000</v>
      </c>
      <c r="T19" s="39"/>
      <c r="X19" s="43">
        <v>0.33</v>
      </c>
      <c r="AA19" s="39">
        <v>15</v>
      </c>
      <c r="AD19" s="43">
        <v>6.6</v>
      </c>
      <c r="AK19">
        <v>58</v>
      </c>
      <c r="AN19"/>
    </row>
    <row r="20" spans="1:40" x14ac:dyDescent="0.35">
      <c r="A20" s="35">
        <v>1925</v>
      </c>
      <c r="B20" s="36">
        <v>7</v>
      </c>
      <c r="C20" s="40"/>
      <c r="I20" s="41">
        <v>440</v>
      </c>
      <c r="M20" s="39">
        <v>94</v>
      </c>
      <c r="N20" s="43">
        <v>47</v>
      </c>
      <c r="O20" s="39">
        <v>890</v>
      </c>
      <c r="Q20" s="39">
        <v>2300</v>
      </c>
      <c r="T20" s="39"/>
      <c r="X20" s="43">
        <v>1.5</v>
      </c>
      <c r="AA20" s="39">
        <v>110</v>
      </c>
      <c r="AD20" s="43">
        <v>86</v>
      </c>
      <c r="AK20">
        <v>130</v>
      </c>
      <c r="AN20">
        <v>760</v>
      </c>
    </row>
    <row r="21" spans="1:40" x14ac:dyDescent="0.35">
      <c r="A21" s="35">
        <v>1925</v>
      </c>
      <c r="B21" s="36">
        <v>8</v>
      </c>
      <c r="C21" s="40"/>
      <c r="I21" s="41">
        <v>200</v>
      </c>
      <c r="M21" s="39">
        <v>23</v>
      </c>
      <c r="N21" s="43">
        <v>62</v>
      </c>
      <c r="O21" s="39">
        <v>620</v>
      </c>
      <c r="Q21" s="39">
        <v>980</v>
      </c>
      <c r="T21" s="39"/>
      <c r="X21" s="43">
        <v>5.5</v>
      </c>
      <c r="AA21" s="39">
        <v>80</v>
      </c>
      <c r="AD21" s="43">
        <v>54</v>
      </c>
      <c r="AK21">
        <v>28</v>
      </c>
      <c r="AN21">
        <v>570</v>
      </c>
    </row>
    <row r="22" spans="1:40" x14ac:dyDescent="0.35">
      <c r="A22" s="35">
        <v>1925</v>
      </c>
      <c r="B22" s="36">
        <v>9</v>
      </c>
      <c r="C22" s="40"/>
      <c r="D22" s="36">
        <v>0.33</v>
      </c>
      <c r="I22" s="41"/>
      <c r="M22" s="39">
        <v>0</v>
      </c>
      <c r="N22" s="43">
        <v>16</v>
      </c>
      <c r="O22" s="39">
        <v>190</v>
      </c>
      <c r="Q22" s="39">
        <v>660</v>
      </c>
      <c r="T22" s="39">
        <v>2.6</v>
      </c>
      <c r="X22" s="43">
        <v>0.93</v>
      </c>
      <c r="AA22" s="39">
        <v>7.2</v>
      </c>
      <c r="AD22" s="43">
        <v>8.8000000000000007</v>
      </c>
      <c r="AK22">
        <v>42</v>
      </c>
      <c r="AN22">
        <v>110</v>
      </c>
    </row>
    <row r="23" spans="1:40" x14ac:dyDescent="0.35">
      <c r="A23" s="35">
        <v>1925</v>
      </c>
      <c r="B23" s="36">
        <v>10</v>
      </c>
      <c r="C23" s="40"/>
      <c r="D23" s="36">
        <v>1.6E-2</v>
      </c>
      <c r="I23" s="41">
        <v>9.9</v>
      </c>
      <c r="M23" s="39">
        <v>0</v>
      </c>
      <c r="O23" s="39">
        <v>6.3</v>
      </c>
      <c r="Q23" s="39">
        <v>77</v>
      </c>
      <c r="T23" s="39">
        <v>0.01</v>
      </c>
      <c r="X23" s="43">
        <v>0.28000000000000003</v>
      </c>
      <c r="AA23" s="39">
        <v>1.4</v>
      </c>
      <c r="AD23" s="43">
        <v>0.73</v>
      </c>
      <c r="AK23"/>
      <c r="AN23">
        <v>0</v>
      </c>
    </row>
    <row r="24" spans="1:40" x14ac:dyDescent="0.35">
      <c r="A24" s="35">
        <v>1925</v>
      </c>
      <c r="B24" s="36">
        <v>11</v>
      </c>
      <c r="C24" s="40"/>
      <c r="D24" s="36">
        <v>0.12</v>
      </c>
      <c r="I24" s="41"/>
      <c r="M24" s="39">
        <v>0</v>
      </c>
      <c r="O24" s="39">
        <v>3.8</v>
      </c>
      <c r="Q24" s="39">
        <v>96</v>
      </c>
      <c r="T24" s="39">
        <v>0</v>
      </c>
      <c r="AA24" s="39">
        <v>0.79</v>
      </c>
      <c r="AD24" s="43">
        <v>0.88</v>
      </c>
      <c r="AK24"/>
      <c r="AN24"/>
    </row>
    <row r="25" spans="1:40" x14ac:dyDescent="0.35">
      <c r="A25" s="35">
        <v>1925</v>
      </c>
      <c r="B25" s="36">
        <v>12</v>
      </c>
      <c r="C25" s="40"/>
      <c r="D25" s="36">
        <v>8.4000000000000005E-2</v>
      </c>
      <c r="I25" s="41"/>
      <c r="M25" s="39">
        <v>0</v>
      </c>
      <c r="O25" s="39">
        <v>0</v>
      </c>
      <c r="Q25" s="39">
        <v>140</v>
      </c>
      <c r="T25" s="39">
        <v>0</v>
      </c>
      <c r="AA25" s="39">
        <v>0.64</v>
      </c>
      <c r="AK25"/>
      <c r="AN25">
        <v>0</v>
      </c>
    </row>
    <row r="26" spans="1:40" x14ac:dyDescent="0.35">
      <c r="A26" s="35">
        <v>1926</v>
      </c>
      <c r="B26" s="36">
        <v>1</v>
      </c>
      <c r="C26" s="40"/>
      <c r="D26" s="36">
        <v>0</v>
      </c>
      <c r="I26" s="41">
        <v>0</v>
      </c>
      <c r="M26" s="39">
        <v>0</v>
      </c>
      <c r="O26" s="39">
        <v>1.3</v>
      </c>
      <c r="T26" s="39">
        <v>0</v>
      </c>
      <c r="X26" s="43">
        <v>0</v>
      </c>
      <c r="Y26" s="39"/>
      <c r="AA26" s="39">
        <v>0.15</v>
      </c>
      <c r="AD26" s="43">
        <v>0</v>
      </c>
      <c r="AK26"/>
      <c r="AN26">
        <v>0</v>
      </c>
    </row>
    <row r="27" spans="1:40" x14ac:dyDescent="0.35">
      <c r="A27" s="35">
        <v>1926</v>
      </c>
      <c r="B27" s="36">
        <v>2</v>
      </c>
      <c r="C27" s="40"/>
      <c r="D27" s="36">
        <v>0</v>
      </c>
      <c r="I27" s="41">
        <v>0</v>
      </c>
      <c r="M27" s="39">
        <v>0</v>
      </c>
      <c r="O27" s="39">
        <v>0</v>
      </c>
      <c r="T27" s="39">
        <v>0</v>
      </c>
      <c r="X27" s="43">
        <v>0</v>
      </c>
      <c r="Y27" s="39"/>
      <c r="AA27" s="39">
        <v>0.71</v>
      </c>
      <c r="AD27" s="43">
        <v>0</v>
      </c>
      <c r="AK27"/>
      <c r="AN27">
        <v>0</v>
      </c>
    </row>
    <row r="28" spans="1:40" x14ac:dyDescent="0.35">
      <c r="A28" s="35">
        <v>1926</v>
      </c>
      <c r="B28" s="36">
        <v>3</v>
      </c>
      <c r="C28" s="40"/>
      <c r="D28" s="36">
        <v>0</v>
      </c>
      <c r="I28" s="41">
        <v>2.7</v>
      </c>
      <c r="M28" s="39">
        <v>0</v>
      </c>
      <c r="O28" s="39">
        <v>2.8</v>
      </c>
      <c r="T28" s="39">
        <v>0.4</v>
      </c>
      <c r="X28" s="43">
        <v>4.7E-2</v>
      </c>
      <c r="Y28" s="39"/>
      <c r="AA28" s="39">
        <v>1</v>
      </c>
      <c r="AD28" s="43">
        <v>0</v>
      </c>
      <c r="AK28"/>
      <c r="AN28">
        <v>0</v>
      </c>
    </row>
    <row r="29" spans="1:40" x14ac:dyDescent="0.35">
      <c r="A29" s="35">
        <v>1926</v>
      </c>
      <c r="B29" s="36">
        <v>4</v>
      </c>
      <c r="C29" s="40"/>
      <c r="D29" s="36">
        <v>0.46</v>
      </c>
      <c r="I29" s="41">
        <v>42</v>
      </c>
      <c r="M29" s="39">
        <v>0</v>
      </c>
      <c r="O29" s="39">
        <v>45</v>
      </c>
      <c r="T29" s="39">
        <v>3.9</v>
      </c>
      <c r="X29" s="43">
        <v>0.11</v>
      </c>
      <c r="Y29" s="39"/>
      <c r="AA29" s="39">
        <v>21</v>
      </c>
      <c r="AD29" s="43">
        <v>15</v>
      </c>
      <c r="AK29">
        <v>140</v>
      </c>
      <c r="AN29">
        <v>75</v>
      </c>
    </row>
    <row r="30" spans="1:40" x14ac:dyDescent="0.35">
      <c r="A30" s="35">
        <v>1926</v>
      </c>
      <c r="B30" s="36">
        <v>5</v>
      </c>
      <c r="C30" s="40"/>
      <c r="D30" s="36">
        <v>0.88</v>
      </c>
      <c r="I30" s="41"/>
      <c r="M30" s="39">
        <v>16</v>
      </c>
      <c r="O30" s="39">
        <v>230</v>
      </c>
      <c r="T30" s="39">
        <v>22</v>
      </c>
      <c r="X30" s="43">
        <v>0.35</v>
      </c>
      <c r="Y30" s="39"/>
      <c r="AA30" s="39">
        <v>6.6</v>
      </c>
      <c r="AD30" s="43">
        <v>14</v>
      </c>
      <c r="AK30">
        <v>34</v>
      </c>
      <c r="AN30">
        <v>72</v>
      </c>
    </row>
    <row r="31" spans="1:40" x14ac:dyDescent="0.35">
      <c r="A31" s="35">
        <v>1926</v>
      </c>
      <c r="B31" s="36">
        <v>6</v>
      </c>
      <c r="C31" s="40"/>
      <c r="D31" s="36">
        <v>7.5</v>
      </c>
      <c r="I31" s="41">
        <v>350</v>
      </c>
      <c r="M31" s="39">
        <v>76</v>
      </c>
      <c r="O31" s="39">
        <v>630</v>
      </c>
      <c r="T31" s="39">
        <v>32</v>
      </c>
      <c r="X31" s="43">
        <v>2.2000000000000002</v>
      </c>
      <c r="Y31" s="39"/>
      <c r="AA31" s="39">
        <v>14</v>
      </c>
      <c r="AD31" s="43">
        <v>22</v>
      </c>
      <c r="AK31">
        <v>640</v>
      </c>
      <c r="AN31">
        <v>580</v>
      </c>
    </row>
    <row r="32" spans="1:40" x14ac:dyDescent="0.35">
      <c r="A32" s="35">
        <v>1926</v>
      </c>
      <c r="B32" s="36">
        <v>7</v>
      </c>
      <c r="C32" s="40"/>
      <c r="D32" s="36">
        <v>2.8</v>
      </c>
      <c r="I32" s="41">
        <v>530</v>
      </c>
      <c r="M32" s="39">
        <v>50</v>
      </c>
      <c r="O32" s="39">
        <v>670</v>
      </c>
      <c r="T32" s="39">
        <v>21</v>
      </c>
      <c r="X32" s="43">
        <v>10</v>
      </c>
      <c r="Y32" s="39"/>
      <c r="AA32" s="39">
        <v>14</v>
      </c>
      <c r="AD32" s="43">
        <v>26</v>
      </c>
      <c r="AK32">
        <v>280</v>
      </c>
      <c r="AN32">
        <v>430</v>
      </c>
    </row>
    <row r="33" spans="1:40" x14ac:dyDescent="0.35">
      <c r="A33" s="35">
        <v>1926</v>
      </c>
      <c r="B33" s="36">
        <v>8</v>
      </c>
      <c r="C33" s="40"/>
      <c r="D33" s="36">
        <v>0.98</v>
      </c>
      <c r="I33" s="41">
        <v>360</v>
      </c>
      <c r="M33" s="39">
        <v>170</v>
      </c>
      <c r="O33" s="39">
        <v>1000</v>
      </c>
      <c r="T33" s="39">
        <v>34</v>
      </c>
      <c r="X33" s="43">
        <v>30</v>
      </c>
      <c r="Y33" s="39"/>
      <c r="AA33" s="39">
        <v>21</v>
      </c>
      <c r="AD33" s="43">
        <v>63</v>
      </c>
      <c r="AK33">
        <v>34</v>
      </c>
      <c r="AN33">
        <v>270</v>
      </c>
    </row>
    <row r="34" spans="1:40" x14ac:dyDescent="0.35">
      <c r="A34" s="35">
        <v>1926</v>
      </c>
      <c r="B34" s="36">
        <v>9</v>
      </c>
      <c r="C34" s="40"/>
      <c r="I34" s="41">
        <v>58</v>
      </c>
      <c r="M34" s="39"/>
      <c r="O34" s="39">
        <v>230</v>
      </c>
      <c r="T34" s="39"/>
      <c r="X34" s="43">
        <v>0</v>
      </c>
      <c r="Y34" s="39">
        <v>0.99</v>
      </c>
      <c r="AA34" s="39">
        <v>3.4</v>
      </c>
      <c r="AD34" s="43">
        <v>0</v>
      </c>
      <c r="AK34">
        <v>51</v>
      </c>
      <c r="AN34">
        <v>230</v>
      </c>
    </row>
    <row r="35" spans="1:40" x14ac:dyDescent="0.35">
      <c r="A35" s="35">
        <v>1926</v>
      </c>
      <c r="B35" s="36">
        <v>10</v>
      </c>
      <c r="C35" s="40"/>
      <c r="I35" s="41">
        <v>0</v>
      </c>
      <c r="M35" s="39"/>
      <c r="O35" s="39">
        <v>0.61</v>
      </c>
      <c r="T35" s="39">
        <v>0</v>
      </c>
      <c r="X35" s="43">
        <v>0</v>
      </c>
      <c r="Y35" s="39">
        <v>0</v>
      </c>
      <c r="AA35" s="39">
        <v>0.78</v>
      </c>
      <c r="AD35" s="43">
        <v>0</v>
      </c>
      <c r="AK35">
        <v>0.41</v>
      </c>
      <c r="AN35">
        <v>2.7</v>
      </c>
    </row>
    <row r="36" spans="1:40" x14ac:dyDescent="0.35">
      <c r="A36" s="35">
        <v>1926</v>
      </c>
      <c r="B36" s="36">
        <v>11</v>
      </c>
      <c r="C36" s="40"/>
      <c r="I36" s="41"/>
      <c r="M36" s="39"/>
      <c r="O36" s="39">
        <v>0</v>
      </c>
      <c r="T36" s="39">
        <v>0</v>
      </c>
      <c r="X36" s="43">
        <v>0</v>
      </c>
      <c r="Y36" s="39">
        <v>0</v>
      </c>
      <c r="AA36" s="39">
        <v>0.68</v>
      </c>
      <c r="AD36" s="43">
        <v>0.41</v>
      </c>
      <c r="AK36">
        <v>1.8</v>
      </c>
      <c r="AN36">
        <v>2.6</v>
      </c>
    </row>
    <row r="37" spans="1:40" x14ac:dyDescent="0.35">
      <c r="A37" s="35">
        <v>1926</v>
      </c>
      <c r="B37" s="36">
        <v>12</v>
      </c>
      <c r="C37" s="40"/>
      <c r="I37" s="41"/>
      <c r="M37" s="39"/>
      <c r="O37" s="39">
        <v>0</v>
      </c>
      <c r="T37" s="39"/>
      <c r="X37" s="43">
        <v>0</v>
      </c>
      <c r="Y37" s="39">
        <v>0</v>
      </c>
      <c r="AA37" s="39"/>
      <c r="AD37" s="43">
        <v>0</v>
      </c>
      <c r="AK37"/>
      <c r="AN37"/>
    </row>
    <row r="38" spans="1:40" x14ac:dyDescent="0.35">
      <c r="A38" s="35">
        <v>1927</v>
      </c>
      <c r="B38" s="36">
        <v>1</v>
      </c>
      <c r="C38" s="40"/>
      <c r="K38" s="39"/>
      <c r="M38" s="39"/>
      <c r="O38" s="39">
        <v>0</v>
      </c>
      <c r="Q38" s="39">
        <v>27</v>
      </c>
      <c r="T38" s="39"/>
      <c r="X38" s="43">
        <v>0</v>
      </c>
      <c r="Y38" s="39">
        <v>0</v>
      </c>
      <c r="AA38" s="39">
        <v>0</v>
      </c>
      <c r="AD38" s="43">
        <v>0</v>
      </c>
      <c r="AK38"/>
      <c r="AM38"/>
      <c r="AN38"/>
    </row>
    <row r="39" spans="1:40" x14ac:dyDescent="0.35">
      <c r="A39" s="35">
        <v>1927</v>
      </c>
      <c r="B39" s="36">
        <v>2</v>
      </c>
      <c r="C39" s="40"/>
      <c r="D39" s="36">
        <v>0</v>
      </c>
      <c r="K39" s="39"/>
      <c r="M39" s="39"/>
      <c r="O39" s="39">
        <v>0</v>
      </c>
      <c r="Q39" s="39">
        <v>17</v>
      </c>
      <c r="T39" s="39"/>
      <c r="X39" s="43">
        <v>0</v>
      </c>
      <c r="Y39" s="39">
        <v>0</v>
      </c>
      <c r="AA39" s="39"/>
      <c r="AD39" s="43">
        <v>0</v>
      </c>
      <c r="AK39"/>
      <c r="AM39"/>
      <c r="AN39"/>
    </row>
    <row r="40" spans="1:40" x14ac:dyDescent="0.35">
      <c r="A40" s="35">
        <v>1927</v>
      </c>
      <c r="B40" s="36">
        <v>3</v>
      </c>
      <c r="C40" s="40"/>
      <c r="D40" s="36">
        <v>0</v>
      </c>
      <c r="K40" s="39"/>
      <c r="M40" s="39"/>
      <c r="O40" s="39">
        <v>9.4</v>
      </c>
      <c r="Q40" s="39">
        <v>92</v>
      </c>
      <c r="T40" s="39"/>
      <c r="X40" s="43">
        <v>0</v>
      </c>
      <c r="Y40" s="39">
        <v>0</v>
      </c>
      <c r="AA40" s="39"/>
      <c r="AD40" s="43">
        <v>0</v>
      </c>
      <c r="AK40"/>
      <c r="AM40"/>
      <c r="AN40"/>
    </row>
    <row r="41" spans="1:40" x14ac:dyDescent="0.35">
      <c r="A41" s="35">
        <v>1927</v>
      </c>
      <c r="B41" s="36">
        <v>4</v>
      </c>
      <c r="C41" s="40"/>
      <c r="D41" s="36">
        <v>0</v>
      </c>
      <c r="K41" s="39">
        <v>0</v>
      </c>
      <c r="M41" s="39"/>
      <c r="O41" s="39">
        <v>60</v>
      </c>
      <c r="Q41" s="39">
        <v>880</v>
      </c>
      <c r="T41" s="39">
        <v>1.7</v>
      </c>
      <c r="X41" s="43">
        <v>0.64</v>
      </c>
      <c r="Y41" s="39">
        <v>10</v>
      </c>
      <c r="AA41" s="39">
        <v>2.4</v>
      </c>
      <c r="AD41" s="43">
        <v>0.26</v>
      </c>
      <c r="AK41"/>
      <c r="AM41"/>
      <c r="AN41"/>
    </row>
    <row r="42" spans="1:40" x14ac:dyDescent="0.35">
      <c r="A42" s="35">
        <v>1927</v>
      </c>
      <c r="B42" s="36">
        <v>5</v>
      </c>
      <c r="C42" s="40"/>
      <c r="D42" s="36">
        <v>1.5</v>
      </c>
      <c r="K42" s="39">
        <v>23</v>
      </c>
      <c r="M42" s="39"/>
      <c r="O42" s="39">
        <v>230</v>
      </c>
      <c r="Q42" s="39">
        <v>1300</v>
      </c>
      <c r="T42" s="39">
        <v>20</v>
      </c>
      <c r="X42" s="43">
        <v>0.43</v>
      </c>
      <c r="Y42" s="39">
        <v>0</v>
      </c>
      <c r="AA42" s="39">
        <v>4.4000000000000004</v>
      </c>
      <c r="AD42" s="43">
        <v>19</v>
      </c>
      <c r="AK42"/>
      <c r="AM42"/>
      <c r="AN42"/>
    </row>
    <row r="43" spans="1:40" x14ac:dyDescent="0.35">
      <c r="A43" s="35">
        <v>1927</v>
      </c>
      <c r="B43" s="36">
        <v>6</v>
      </c>
      <c r="C43" s="40"/>
      <c r="D43" s="36">
        <v>0</v>
      </c>
      <c r="K43" s="39">
        <v>74</v>
      </c>
      <c r="M43" s="39"/>
      <c r="O43" s="39">
        <v>390</v>
      </c>
      <c r="Q43" s="39">
        <v>2000</v>
      </c>
      <c r="T43" s="39">
        <v>30</v>
      </c>
      <c r="U43" s="43">
        <v>3.7</v>
      </c>
      <c r="X43" s="43">
        <v>1.4</v>
      </c>
      <c r="Y43" s="39">
        <v>0</v>
      </c>
      <c r="AA43" s="39">
        <v>7.8</v>
      </c>
      <c r="AD43" s="43">
        <v>40</v>
      </c>
      <c r="AK43"/>
      <c r="AM43"/>
      <c r="AN43"/>
    </row>
    <row r="44" spans="1:40" x14ac:dyDescent="0.35">
      <c r="A44" s="35">
        <v>1927</v>
      </c>
      <c r="B44" s="36">
        <v>7</v>
      </c>
      <c r="C44" s="40"/>
      <c r="K44" s="39">
        <v>89</v>
      </c>
      <c r="M44" s="39"/>
      <c r="O44" s="39">
        <v>610</v>
      </c>
      <c r="Q44" s="39">
        <v>2100</v>
      </c>
      <c r="T44" s="39">
        <v>250</v>
      </c>
      <c r="U44" s="43">
        <v>11</v>
      </c>
      <c r="X44" s="43">
        <v>8.4</v>
      </c>
      <c r="Y44" s="39">
        <v>5.6</v>
      </c>
      <c r="AA44" s="39">
        <v>50</v>
      </c>
      <c r="AD44" s="43">
        <v>340</v>
      </c>
      <c r="AK44">
        <v>200</v>
      </c>
      <c r="AM44">
        <v>340</v>
      </c>
      <c r="AN44">
        <v>580</v>
      </c>
    </row>
    <row r="45" spans="1:40" x14ac:dyDescent="0.35">
      <c r="A45" s="35">
        <v>1927</v>
      </c>
      <c r="B45" s="36">
        <v>8</v>
      </c>
      <c r="C45" s="40"/>
      <c r="K45" s="39">
        <v>36</v>
      </c>
      <c r="M45" s="39">
        <v>88</v>
      </c>
      <c r="O45" s="39">
        <v>2000</v>
      </c>
      <c r="Q45" s="39">
        <v>3600</v>
      </c>
      <c r="T45" s="39">
        <v>28</v>
      </c>
      <c r="U45" s="43">
        <v>7.8</v>
      </c>
      <c r="X45" s="43">
        <v>10</v>
      </c>
      <c r="Y45" s="39">
        <v>1.8</v>
      </c>
      <c r="AA45" s="39">
        <v>99</v>
      </c>
      <c r="AD45" s="43">
        <v>290</v>
      </c>
      <c r="AK45">
        <v>250</v>
      </c>
      <c r="AM45">
        <v>120</v>
      </c>
      <c r="AN45">
        <v>240</v>
      </c>
    </row>
    <row r="46" spans="1:40" x14ac:dyDescent="0.35">
      <c r="A46" s="35">
        <v>1927</v>
      </c>
      <c r="B46" s="36">
        <v>9</v>
      </c>
      <c r="C46" s="40"/>
      <c r="D46" s="36">
        <v>0.34</v>
      </c>
      <c r="K46" s="39">
        <v>14</v>
      </c>
      <c r="M46" s="39">
        <v>22</v>
      </c>
      <c r="O46" s="39">
        <v>210</v>
      </c>
      <c r="Q46" s="39">
        <v>600</v>
      </c>
      <c r="T46" s="39"/>
      <c r="U46" s="43">
        <v>0</v>
      </c>
      <c r="X46" s="43">
        <v>10</v>
      </c>
      <c r="Y46" s="39">
        <v>0.56999999999999995</v>
      </c>
      <c r="AA46" s="39">
        <v>2.5</v>
      </c>
      <c r="AD46" s="43">
        <v>9.1</v>
      </c>
      <c r="AK46">
        <v>15</v>
      </c>
      <c r="AM46">
        <v>9.5</v>
      </c>
      <c r="AN46">
        <v>15</v>
      </c>
    </row>
    <row r="47" spans="1:40" x14ac:dyDescent="0.35">
      <c r="A47" s="35">
        <v>1927</v>
      </c>
      <c r="B47" s="36">
        <v>10</v>
      </c>
      <c r="C47" s="40"/>
      <c r="D47" s="36">
        <v>0</v>
      </c>
      <c r="K47" s="39">
        <v>35</v>
      </c>
      <c r="M47" s="39">
        <v>1.5</v>
      </c>
      <c r="O47" s="39">
        <v>12</v>
      </c>
      <c r="Q47" s="39">
        <v>52</v>
      </c>
      <c r="T47" s="39">
        <v>0</v>
      </c>
      <c r="U47" s="43">
        <v>0</v>
      </c>
      <c r="X47" s="43">
        <v>0.12</v>
      </c>
      <c r="Y47" s="39">
        <v>0</v>
      </c>
      <c r="AA47" s="39">
        <v>0.25</v>
      </c>
      <c r="AD47" s="43">
        <v>0.76</v>
      </c>
      <c r="AK47">
        <v>3.2</v>
      </c>
      <c r="AM47">
        <v>5.3</v>
      </c>
      <c r="AN47">
        <v>15</v>
      </c>
    </row>
    <row r="48" spans="1:40" x14ac:dyDescent="0.35">
      <c r="A48" s="35">
        <v>1927</v>
      </c>
      <c r="B48" s="36">
        <v>11</v>
      </c>
      <c r="C48" s="40"/>
      <c r="D48" s="36">
        <v>0</v>
      </c>
      <c r="K48" s="39">
        <v>0</v>
      </c>
      <c r="M48" s="39">
        <v>0</v>
      </c>
      <c r="O48" s="39">
        <v>0</v>
      </c>
      <c r="Q48" s="39">
        <v>65</v>
      </c>
      <c r="T48" s="39">
        <v>0</v>
      </c>
      <c r="U48" s="43">
        <v>0</v>
      </c>
      <c r="X48" s="43">
        <v>0</v>
      </c>
      <c r="Y48" s="39">
        <v>0</v>
      </c>
      <c r="AA48" s="39">
        <v>0</v>
      </c>
      <c r="AD48" s="43">
        <v>0</v>
      </c>
      <c r="AI48" s="43">
        <v>0.22</v>
      </c>
      <c r="AK48">
        <v>2</v>
      </c>
      <c r="AM48">
        <v>1.3</v>
      </c>
      <c r="AN48">
        <v>1.6</v>
      </c>
    </row>
    <row r="49" spans="1:40" x14ac:dyDescent="0.35">
      <c r="A49" s="35">
        <v>1927</v>
      </c>
      <c r="B49" s="36">
        <v>12</v>
      </c>
      <c r="C49" s="40"/>
      <c r="D49" s="36">
        <v>0</v>
      </c>
      <c r="K49" s="39">
        <v>0</v>
      </c>
      <c r="M49" s="39">
        <v>0</v>
      </c>
      <c r="O49" s="39">
        <v>0</v>
      </c>
      <c r="Q49" s="39">
        <v>38</v>
      </c>
      <c r="T49" s="39">
        <v>0</v>
      </c>
      <c r="U49" s="43">
        <v>0</v>
      </c>
      <c r="X49" s="43">
        <v>0</v>
      </c>
      <c r="Y49" s="39">
        <v>0</v>
      </c>
      <c r="AA49" s="39">
        <v>0</v>
      </c>
      <c r="AD49" s="43">
        <v>0</v>
      </c>
      <c r="AI49" s="43">
        <v>0</v>
      </c>
      <c r="AK49">
        <v>3.6</v>
      </c>
      <c r="AM49">
        <v>0.54</v>
      </c>
      <c r="AN49">
        <v>1.3</v>
      </c>
    </row>
    <row r="50" spans="1:40" x14ac:dyDescent="0.35">
      <c r="A50" s="35">
        <v>1928</v>
      </c>
      <c r="B50" s="36">
        <v>1</v>
      </c>
      <c r="C50" s="40"/>
      <c r="D50" s="36">
        <v>0</v>
      </c>
      <c r="K50" s="39">
        <v>0</v>
      </c>
      <c r="M50" s="39">
        <v>0</v>
      </c>
      <c r="O50" s="39">
        <v>0</v>
      </c>
      <c r="Q50" s="39">
        <v>24</v>
      </c>
      <c r="T50" s="39">
        <v>0</v>
      </c>
      <c r="U50" s="43">
        <v>0</v>
      </c>
      <c r="X50" s="43">
        <v>0</v>
      </c>
      <c r="Y50" s="39">
        <v>0</v>
      </c>
      <c r="AA50" s="39">
        <v>0</v>
      </c>
      <c r="AD50" s="43">
        <v>0</v>
      </c>
      <c r="AK50">
        <v>0.48</v>
      </c>
      <c r="AL50"/>
      <c r="AM50">
        <v>0</v>
      </c>
      <c r="AN50">
        <v>0.28999999999999998</v>
      </c>
    </row>
    <row r="51" spans="1:40" x14ac:dyDescent="0.35">
      <c r="A51" s="35">
        <v>1928</v>
      </c>
      <c r="B51" s="36">
        <v>2</v>
      </c>
      <c r="C51" s="40"/>
      <c r="D51" s="36">
        <v>2.9000000000000001E-2</v>
      </c>
      <c r="K51" s="39">
        <v>0</v>
      </c>
      <c r="M51" s="39">
        <v>0</v>
      </c>
      <c r="O51" s="39">
        <v>0</v>
      </c>
      <c r="Q51" s="39">
        <v>18</v>
      </c>
      <c r="T51" s="39">
        <v>0</v>
      </c>
      <c r="U51" s="43">
        <v>0</v>
      </c>
      <c r="X51" s="43">
        <v>0</v>
      </c>
      <c r="Y51" s="39">
        <v>0</v>
      </c>
      <c r="AA51" s="39"/>
      <c r="AD51" s="43">
        <v>0</v>
      </c>
      <c r="AK51">
        <v>0</v>
      </c>
      <c r="AL51"/>
      <c r="AM51"/>
      <c r="AN51">
        <v>0.32</v>
      </c>
    </row>
    <row r="52" spans="1:40" x14ac:dyDescent="0.35">
      <c r="A52" s="35">
        <v>1928</v>
      </c>
      <c r="B52" s="36">
        <v>3</v>
      </c>
      <c r="C52" s="40"/>
      <c r="D52" s="36">
        <v>0</v>
      </c>
      <c r="K52" s="39">
        <v>0</v>
      </c>
      <c r="M52" s="39">
        <v>0</v>
      </c>
      <c r="O52" s="39">
        <v>0</v>
      </c>
      <c r="Q52" s="39">
        <v>100</v>
      </c>
      <c r="T52" s="39">
        <v>0</v>
      </c>
      <c r="U52" s="43">
        <v>0</v>
      </c>
      <c r="X52" s="43">
        <v>0</v>
      </c>
      <c r="Y52" s="39">
        <v>0</v>
      </c>
      <c r="AA52" s="39"/>
      <c r="AD52" s="43">
        <v>1.4</v>
      </c>
      <c r="AK52">
        <v>59</v>
      </c>
      <c r="AL52"/>
      <c r="AM52"/>
      <c r="AN52">
        <v>6.8</v>
      </c>
    </row>
    <row r="53" spans="1:40" x14ac:dyDescent="0.35">
      <c r="A53" s="35">
        <v>1928</v>
      </c>
      <c r="B53" s="36">
        <v>4</v>
      </c>
      <c r="C53" s="40"/>
      <c r="K53" s="39">
        <v>1.4</v>
      </c>
      <c r="M53" s="39">
        <v>7</v>
      </c>
      <c r="O53" s="39">
        <v>99</v>
      </c>
      <c r="Q53" s="39">
        <v>290</v>
      </c>
      <c r="T53" s="39">
        <v>24</v>
      </c>
      <c r="U53" s="43">
        <v>0.39</v>
      </c>
      <c r="X53" s="43">
        <v>0.17</v>
      </c>
      <c r="Y53" s="39">
        <v>3.5000000000000003E-2</v>
      </c>
      <c r="AA53" s="39">
        <v>6.8</v>
      </c>
      <c r="AD53" s="43">
        <v>4.0999999999999996</v>
      </c>
      <c r="AI53" s="43">
        <v>1.5</v>
      </c>
      <c r="AK53">
        <v>14</v>
      </c>
      <c r="AL53">
        <v>830</v>
      </c>
      <c r="AM53">
        <v>19</v>
      </c>
      <c r="AN53">
        <v>74</v>
      </c>
    </row>
    <row r="54" spans="1:40" x14ac:dyDescent="0.35">
      <c r="A54" s="35">
        <v>1928</v>
      </c>
      <c r="B54" s="36">
        <v>5</v>
      </c>
      <c r="C54" s="40"/>
      <c r="K54" s="39">
        <v>78</v>
      </c>
      <c r="M54" s="39">
        <v>17</v>
      </c>
      <c r="O54" s="39">
        <v>410</v>
      </c>
      <c r="Q54" s="39">
        <v>450</v>
      </c>
      <c r="T54" s="39">
        <v>59</v>
      </c>
      <c r="U54" s="43">
        <v>0.42</v>
      </c>
      <c r="X54" s="43">
        <v>0.14000000000000001</v>
      </c>
      <c r="Y54" s="39">
        <v>0.11</v>
      </c>
      <c r="AA54" s="39">
        <v>4.2</v>
      </c>
      <c r="AD54" s="43">
        <v>10</v>
      </c>
      <c r="AI54" s="43">
        <v>13</v>
      </c>
      <c r="AK54">
        <v>130</v>
      </c>
      <c r="AL54">
        <v>180</v>
      </c>
      <c r="AM54">
        <v>38</v>
      </c>
      <c r="AN54">
        <v>82</v>
      </c>
    </row>
    <row r="55" spans="1:40" x14ac:dyDescent="0.35">
      <c r="A55" s="35">
        <v>1928</v>
      </c>
      <c r="B55" s="36">
        <v>6</v>
      </c>
      <c r="C55" s="40"/>
      <c r="K55" s="39">
        <v>35</v>
      </c>
      <c r="M55" s="39">
        <v>200</v>
      </c>
      <c r="O55" s="39">
        <v>870</v>
      </c>
      <c r="Q55" s="39">
        <v>4300</v>
      </c>
      <c r="T55" s="39">
        <v>100</v>
      </c>
      <c r="U55" s="43">
        <v>13</v>
      </c>
      <c r="X55" s="43">
        <v>1.4</v>
      </c>
      <c r="Y55" s="39">
        <v>1.9</v>
      </c>
      <c r="AA55" s="39">
        <v>3.4</v>
      </c>
      <c r="AD55" s="43">
        <v>26</v>
      </c>
      <c r="AI55" s="43">
        <v>84</v>
      </c>
      <c r="AK55">
        <v>330</v>
      </c>
      <c r="AL55">
        <v>5300</v>
      </c>
      <c r="AM55">
        <v>370</v>
      </c>
      <c r="AN55">
        <v>1000</v>
      </c>
    </row>
    <row r="56" spans="1:40" x14ac:dyDescent="0.35">
      <c r="A56" s="35">
        <v>1928</v>
      </c>
      <c r="B56" s="36">
        <v>7</v>
      </c>
      <c r="C56" s="40"/>
      <c r="D56" s="36">
        <v>0.57999999999999996</v>
      </c>
      <c r="K56" s="39">
        <v>8.4</v>
      </c>
      <c r="M56" s="39">
        <v>76</v>
      </c>
      <c r="O56" s="39">
        <v>850</v>
      </c>
      <c r="Q56" s="39">
        <v>1600</v>
      </c>
      <c r="T56" s="39">
        <v>5.7</v>
      </c>
      <c r="U56" s="43">
        <v>3.3</v>
      </c>
      <c r="X56" s="43">
        <v>3.7</v>
      </c>
      <c r="Y56" s="39"/>
      <c r="AA56" s="39">
        <v>6.2</v>
      </c>
      <c r="AD56" s="43">
        <v>24</v>
      </c>
      <c r="AI56" s="43">
        <v>43</v>
      </c>
      <c r="AK56">
        <v>150</v>
      </c>
      <c r="AL56">
        <v>710</v>
      </c>
      <c r="AM56">
        <v>430</v>
      </c>
      <c r="AN56">
        <v>640</v>
      </c>
    </row>
    <row r="57" spans="1:40" x14ac:dyDescent="0.35">
      <c r="A57" s="35">
        <v>1928</v>
      </c>
      <c r="B57" s="36">
        <v>8</v>
      </c>
      <c r="C57" s="40"/>
      <c r="D57" s="36">
        <v>0.86</v>
      </c>
      <c r="K57" s="39">
        <v>0</v>
      </c>
      <c r="M57" s="39">
        <v>25</v>
      </c>
      <c r="O57" s="39">
        <v>280</v>
      </c>
      <c r="Q57" s="39">
        <v>1300</v>
      </c>
      <c r="T57" s="39">
        <v>3.4</v>
      </c>
      <c r="U57" s="43">
        <v>1.6</v>
      </c>
      <c r="X57" s="43">
        <v>2</v>
      </c>
      <c r="Y57" s="39"/>
      <c r="AA57" s="39">
        <v>2.9</v>
      </c>
      <c r="AD57" s="43">
        <v>12</v>
      </c>
      <c r="AI57" s="43">
        <v>35</v>
      </c>
      <c r="AK57">
        <v>230</v>
      </c>
      <c r="AL57">
        <v>800</v>
      </c>
      <c r="AM57"/>
      <c r="AN57">
        <v>460</v>
      </c>
    </row>
    <row r="58" spans="1:40" x14ac:dyDescent="0.35">
      <c r="A58" s="35">
        <v>1928</v>
      </c>
      <c r="B58" s="36">
        <v>9</v>
      </c>
      <c r="C58" s="40"/>
      <c r="D58" s="36">
        <v>2.2000000000000002</v>
      </c>
      <c r="K58" s="39">
        <v>11</v>
      </c>
      <c r="M58" s="39">
        <v>12</v>
      </c>
      <c r="O58" s="39">
        <v>120</v>
      </c>
      <c r="Q58" s="39">
        <v>910</v>
      </c>
      <c r="T58" s="39">
        <v>0</v>
      </c>
      <c r="U58" s="43">
        <v>0.72</v>
      </c>
      <c r="X58" s="43">
        <v>0.59</v>
      </c>
      <c r="Y58" s="39">
        <v>0.13</v>
      </c>
      <c r="AA58" s="39">
        <v>1.6</v>
      </c>
      <c r="AD58" s="43">
        <v>4.4000000000000004</v>
      </c>
      <c r="AI58" s="43">
        <v>15</v>
      </c>
      <c r="AK58"/>
      <c r="AL58">
        <v>530</v>
      </c>
      <c r="AM58">
        <v>94</v>
      </c>
      <c r="AN58">
        <v>220</v>
      </c>
    </row>
    <row r="59" spans="1:40" x14ac:dyDescent="0.35">
      <c r="A59" s="35">
        <v>1928</v>
      </c>
      <c r="B59" s="36">
        <v>10</v>
      </c>
      <c r="C59" s="40"/>
      <c r="D59" s="36">
        <v>0</v>
      </c>
      <c r="K59" s="39">
        <v>0.64</v>
      </c>
      <c r="M59" s="39">
        <v>7.8</v>
      </c>
      <c r="O59" s="39">
        <v>26</v>
      </c>
      <c r="Q59" s="39">
        <v>640</v>
      </c>
      <c r="T59" s="39"/>
      <c r="U59" s="43">
        <v>0.18</v>
      </c>
      <c r="X59" s="43">
        <v>0</v>
      </c>
      <c r="Y59" s="39">
        <v>2.5000000000000001E-2</v>
      </c>
      <c r="AA59" s="39">
        <v>0.46</v>
      </c>
      <c r="AI59" s="43">
        <v>0.45</v>
      </c>
      <c r="AK59"/>
      <c r="AL59">
        <v>500</v>
      </c>
      <c r="AM59">
        <v>130</v>
      </c>
      <c r="AN59">
        <v>130</v>
      </c>
    </row>
    <row r="60" spans="1:40" x14ac:dyDescent="0.35">
      <c r="A60" s="35">
        <v>1928</v>
      </c>
      <c r="B60" s="36">
        <v>11</v>
      </c>
      <c r="C60" s="40"/>
      <c r="D60" s="36">
        <v>0</v>
      </c>
      <c r="K60" s="39">
        <v>0.51</v>
      </c>
      <c r="M60" s="39">
        <v>0</v>
      </c>
      <c r="O60" s="39">
        <v>20</v>
      </c>
      <c r="Q60" s="39">
        <v>73</v>
      </c>
      <c r="T60" s="39">
        <v>0</v>
      </c>
      <c r="U60" s="43">
        <v>0</v>
      </c>
      <c r="X60" s="43">
        <v>0</v>
      </c>
      <c r="Y60" s="39">
        <v>1.2999999999999999E-2</v>
      </c>
      <c r="AA60" s="39">
        <v>0.14000000000000001</v>
      </c>
      <c r="AI60" s="43">
        <v>0.28000000000000003</v>
      </c>
      <c r="AK60">
        <v>3.4</v>
      </c>
      <c r="AL60">
        <v>21</v>
      </c>
      <c r="AM60">
        <v>1.6</v>
      </c>
      <c r="AN60">
        <v>4.4000000000000004</v>
      </c>
    </row>
    <row r="61" spans="1:40" x14ac:dyDescent="0.35">
      <c r="A61" s="35">
        <v>1928</v>
      </c>
      <c r="B61" s="36">
        <v>12</v>
      </c>
      <c r="C61" s="40"/>
      <c r="D61" s="36">
        <v>0</v>
      </c>
      <c r="K61" s="39">
        <v>1.9</v>
      </c>
      <c r="M61" s="39">
        <v>0.22</v>
      </c>
      <c r="O61" s="39">
        <v>0</v>
      </c>
      <c r="Q61" s="39">
        <v>80</v>
      </c>
      <c r="T61" s="39">
        <v>0</v>
      </c>
      <c r="U61" s="43">
        <v>0</v>
      </c>
      <c r="X61" s="43">
        <v>0.45</v>
      </c>
      <c r="Y61" s="39">
        <v>3.3000000000000002E-2</v>
      </c>
      <c r="AA61" s="39">
        <v>0.27</v>
      </c>
      <c r="AD61" s="43">
        <v>0.8</v>
      </c>
      <c r="AI61" s="43">
        <v>2.4E-2</v>
      </c>
      <c r="AK61">
        <v>2.7</v>
      </c>
      <c r="AL61">
        <v>3.8</v>
      </c>
      <c r="AM61">
        <v>0.66</v>
      </c>
      <c r="AN61">
        <v>0</v>
      </c>
    </row>
    <row r="62" spans="1:40" x14ac:dyDescent="0.35">
      <c r="A62" s="35">
        <v>1929</v>
      </c>
      <c r="B62" s="36">
        <v>1</v>
      </c>
      <c r="C62" s="40"/>
      <c r="K62" s="39">
        <v>3.1</v>
      </c>
      <c r="M62" s="39">
        <v>0</v>
      </c>
      <c r="O62" s="39">
        <v>1.6</v>
      </c>
      <c r="Q62" s="39">
        <v>64</v>
      </c>
      <c r="T62" s="39">
        <v>0</v>
      </c>
      <c r="X62" s="43">
        <v>0</v>
      </c>
      <c r="Y62" s="39">
        <v>1.6E-2</v>
      </c>
      <c r="AA62" s="39"/>
      <c r="AD62" s="43">
        <v>0.14000000000000001</v>
      </c>
      <c r="AI62" s="43">
        <v>0</v>
      </c>
      <c r="AK62">
        <v>4.5999999999999996</v>
      </c>
      <c r="AL62">
        <v>7</v>
      </c>
      <c r="AM62">
        <v>0.56000000000000005</v>
      </c>
      <c r="AN62">
        <v>0</v>
      </c>
    </row>
    <row r="63" spans="1:40" x14ac:dyDescent="0.35">
      <c r="A63" s="35">
        <v>1929</v>
      </c>
      <c r="B63" s="36">
        <v>2</v>
      </c>
      <c r="C63" s="40"/>
      <c r="K63" s="39">
        <v>0.24</v>
      </c>
      <c r="M63" s="39">
        <v>0</v>
      </c>
      <c r="O63" s="39">
        <v>0</v>
      </c>
      <c r="Q63" s="39">
        <v>17</v>
      </c>
      <c r="T63" s="39">
        <v>0</v>
      </c>
      <c r="X63" s="43">
        <v>0</v>
      </c>
      <c r="Y63" s="39">
        <v>0</v>
      </c>
      <c r="AA63" s="39"/>
      <c r="AD63" s="43">
        <v>0.21</v>
      </c>
      <c r="AI63" s="43">
        <v>0</v>
      </c>
      <c r="AK63">
        <v>5.0999999999999996</v>
      </c>
      <c r="AL63"/>
      <c r="AM63">
        <v>2.6</v>
      </c>
      <c r="AN63">
        <v>0</v>
      </c>
    </row>
    <row r="64" spans="1:40" x14ac:dyDescent="0.35">
      <c r="A64" s="35">
        <v>1929</v>
      </c>
      <c r="B64" s="36">
        <v>3</v>
      </c>
      <c r="C64" s="40"/>
      <c r="E64" s="36">
        <v>0.47</v>
      </c>
      <c r="K64" s="39">
        <v>0</v>
      </c>
      <c r="M64" s="39">
        <v>0</v>
      </c>
      <c r="O64" s="39">
        <v>6.5</v>
      </c>
      <c r="Q64" s="39">
        <v>84</v>
      </c>
      <c r="T64" s="39">
        <v>0.21</v>
      </c>
      <c r="X64" s="43">
        <v>48</v>
      </c>
      <c r="Y64" s="39">
        <v>0</v>
      </c>
      <c r="AA64" s="39"/>
      <c r="AD64" s="43">
        <v>0.41</v>
      </c>
      <c r="AI64" s="43">
        <v>7.9000000000000001E-2</v>
      </c>
      <c r="AK64">
        <v>10</v>
      </c>
      <c r="AL64"/>
      <c r="AM64">
        <v>3.8</v>
      </c>
      <c r="AN64">
        <v>2.4</v>
      </c>
    </row>
    <row r="65" spans="1:40" x14ac:dyDescent="0.35">
      <c r="A65" s="35">
        <v>1929</v>
      </c>
      <c r="B65" s="36">
        <v>4</v>
      </c>
      <c r="C65" s="40"/>
      <c r="E65" s="36">
        <v>0.62</v>
      </c>
      <c r="K65" s="39">
        <v>0.85</v>
      </c>
      <c r="M65" s="39">
        <v>3.8</v>
      </c>
      <c r="O65" s="39">
        <v>89</v>
      </c>
      <c r="Q65" s="39">
        <v>580</v>
      </c>
      <c r="T65" s="39">
        <v>2.4</v>
      </c>
      <c r="X65" s="43">
        <v>0.24</v>
      </c>
      <c r="Y65" s="39">
        <v>0</v>
      </c>
      <c r="AA65" s="39">
        <v>2.9</v>
      </c>
      <c r="AD65" s="43">
        <v>3.6</v>
      </c>
      <c r="AI65" s="43">
        <v>0.46</v>
      </c>
      <c r="AK65">
        <v>210</v>
      </c>
      <c r="AL65">
        <v>600</v>
      </c>
      <c r="AM65">
        <v>22</v>
      </c>
      <c r="AN65">
        <v>30</v>
      </c>
    </row>
    <row r="66" spans="1:40" x14ac:dyDescent="0.35">
      <c r="A66" s="35">
        <v>1929</v>
      </c>
      <c r="B66" s="36">
        <v>5</v>
      </c>
      <c r="C66" s="40"/>
      <c r="E66" s="36">
        <v>8</v>
      </c>
      <c r="K66" s="39">
        <v>9</v>
      </c>
      <c r="M66" s="39">
        <v>33</v>
      </c>
      <c r="O66" s="39">
        <v>180</v>
      </c>
      <c r="Q66" s="39">
        <v>1200</v>
      </c>
      <c r="T66" s="39">
        <v>21</v>
      </c>
      <c r="X66" s="43">
        <v>0.37</v>
      </c>
      <c r="Y66" s="39">
        <v>2.2999999999999998</v>
      </c>
      <c r="AA66" s="39">
        <v>4</v>
      </c>
      <c r="AD66" s="43">
        <v>13</v>
      </c>
      <c r="AI66" s="43">
        <v>18</v>
      </c>
      <c r="AK66">
        <v>56</v>
      </c>
      <c r="AL66">
        <v>420</v>
      </c>
      <c r="AM66">
        <v>90</v>
      </c>
      <c r="AN66">
        <v>250</v>
      </c>
    </row>
    <row r="67" spans="1:40" x14ac:dyDescent="0.35">
      <c r="A67" s="35">
        <v>1929</v>
      </c>
      <c r="B67" s="36">
        <v>6</v>
      </c>
      <c r="C67" s="40"/>
      <c r="E67" s="36">
        <v>4.0999999999999996</v>
      </c>
      <c r="K67" s="39">
        <v>25</v>
      </c>
      <c r="M67" s="39">
        <v>40</v>
      </c>
      <c r="O67" s="39">
        <v>500</v>
      </c>
      <c r="Q67" s="39">
        <v>2000</v>
      </c>
      <c r="T67" s="39">
        <v>64</v>
      </c>
      <c r="X67" s="43">
        <v>3.1</v>
      </c>
      <c r="Y67" s="39">
        <v>0.47</v>
      </c>
      <c r="AA67" s="39">
        <v>1.4</v>
      </c>
      <c r="AD67" s="43">
        <v>17</v>
      </c>
      <c r="AI67" s="43">
        <v>39</v>
      </c>
      <c r="AK67">
        <v>280</v>
      </c>
      <c r="AL67">
        <v>1400</v>
      </c>
      <c r="AM67">
        <v>180</v>
      </c>
      <c r="AN67">
        <v>670</v>
      </c>
    </row>
    <row r="68" spans="1:40" x14ac:dyDescent="0.35">
      <c r="A68" s="35">
        <v>1929</v>
      </c>
      <c r="B68" s="36">
        <v>7</v>
      </c>
      <c r="C68" s="40"/>
      <c r="E68" s="36">
        <v>17</v>
      </c>
      <c r="K68" s="39">
        <v>140</v>
      </c>
      <c r="M68" s="39">
        <v>940</v>
      </c>
      <c r="O68" s="39">
        <v>1300</v>
      </c>
      <c r="Q68" s="39">
        <v>2600</v>
      </c>
      <c r="T68" s="39">
        <v>940</v>
      </c>
      <c r="X68" s="43">
        <v>8.6</v>
      </c>
      <c r="Y68" s="39"/>
      <c r="AA68" s="39">
        <v>34</v>
      </c>
      <c r="AD68" s="43">
        <v>630</v>
      </c>
      <c r="AI68" s="43">
        <v>140</v>
      </c>
      <c r="AK68">
        <v>710</v>
      </c>
      <c r="AL68">
        <v>1800</v>
      </c>
      <c r="AM68">
        <v>250</v>
      </c>
      <c r="AN68">
        <v>1000</v>
      </c>
    </row>
    <row r="69" spans="1:40" x14ac:dyDescent="0.35">
      <c r="A69" s="35">
        <v>1929</v>
      </c>
      <c r="B69" s="36">
        <v>8</v>
      </c>
      <c r="C69" s="40"/>
      <c r="E69" s="36">
        <v>21</v>
      </c>
      <c r="K69" s="39">
        <v>13</v>
      </c>
      <c r="M69" s="39">
        <v>92</v>
      </c>
      <c r="O69" s="39">
        <v>1100</v>
      </c>
      <c r="Q69" s="39">
        <v>1300</v>
      </c>
      <c r="T69" s="39">
        <v>31</v>
      </c>
      <c r="X69" s="43">
        <v>5.2</v>
      </c>
      <c r="Y69" s="39">
        <v>2.2999999999999998</v>
      </c>
      <c r="AA69" s="39">
        <v>60</v>
      </c>
      <c r="AD69" s="43">
        <v>120</v>
      </c>
      <c r="AI69" s="43">
        <v>59</v>
      </c>
      <c r="AK69">
        <v>22</v>
      </c>
      <c r="AL69">
        <v>200</v>
      </c>
      <c r="AM69">
        <v>53</v>
      </c>
      <c r="AN69">
        <v>140</v>
      </c>
    </row>
    <row r="70" spans="1:40" x14ac:dyDescent="0.35">
      <c r="A70" s="35">
        <v>1929</v>
      </c>
      <c r="B70" s="36">
        <v>9</v>
      </c>
      <c r="C70" s="40"/>
      <c r="E70" s="36">
        <v>12</v>
      </c>
      <c r="K70" s="39">
        <v>0</v>
      </c>
      <c r="M70" s="39">
        <v>23</v>
      </c>
      <c r="O70" s="39">
        <v>190</v>
      </c>
      <c r="Q70" s="39">
        <v>530</v>
      </c>
      <c r="T70" s="39">
        <v>17</v>
      </c>
      <c r="X70" s="43">
        <v>0.71</v>
      </c>
      <c r="Y70" s="39">
        <v>1.9</v>
      </c>
      <c r="AA70" s="39"/>
      <c r="AD70" s="43">
        <v>33</v>
      </c>
      <c r="AK70">
        <v>12</v>
      </c>
      <c r="AL70">
        <v>140</v>
      </c>
      <c r="AM70">
        <v>62</v>
      </c>
      <c r="AN70">
        <v>160</v>
      </c>
    </row>
    <row r="71" spans="1:40" x14ac:dyDescent="0.35">
      <c r="A71" s="35">
        <v>1929</v>
      </c>
      <c r="B71" s="36">
        <v>10</v>
      </c>
      <c r="C71" s="40"/>
      <c r="E71" s="36">
        <v>0</v>
      </c>
      <c r="K71" s="39">
        <v>0</v>
      </c>
      <c r="M71" s="39">
        <v>0</v>
      </c>
      <c r="O71" s="39">
        <v>3</v>
      </c>
      <c r="Q71" s="39">
        <v>210</v>
      </c>
      <c r="T71" s="39">
        <v>3</v>
      </c>
      <c r="X71" s="43">
        <v>0</v>
      </c>
      <c r="Y71" s="39">
        <v>0.18</v>
      </c>
      <c r="AA71" s="39">
        <v>3.2</v>
      </c>
      <c r="AD71" s="43">
        <v>3.1</v>
      </c>
      <c r="AI71" s="43">
        <v>0.73</v>
      </c>
      <c r="AK71">
        <v>4.3</v>
      </c>
      <c r="AL71">
        <v>35</v>
      </c>
      <c r="AM71">
        <v>5.8</v>
      </c>
      <c r="AN71">
        <v>14</v>
      </c>
    </row>
    <row r="72" spans="1:40" x14ac:dyDescent="0.35">
      <c r="A72" s="35">
        <v>1929</v>
      </c>
      <c r="B72" s="36">
        <v>11</v>
      </c>
      <c r="C72" s="40"/>
      <c r="E72" s="36">
        <v>0</v>
      </c>
      <c r="K72" s="39">
        <v>0.3</v>
      </c>
      <c r="M72" s="39">
        <v>0</v>
      </c>
      <c r="O72" s="39">
        <v>0</v>
      </c>
      <c r="Q72" s="39">
        <v>0</v>
      </c>
      <c r="T72" s="39">
        <v>0</v>
      </c>
      <c r="X72" s="43">
        <v>0</v>
      </c>
      <c r="Y72" s="39">
        <v>0</v>
      </c>
      <c r="AA72" s="39">
        <v>4.5999999999999996</v>
      </c>
      <c r="AD72" s="43">
        <v>0</v>
      </c>
      <c r="AI72" s="43">
        <v>0.38</v>
      </c>
      <c r="AK72">
        <v>0</v>
      </c>
      <c r="AL72">
        <v>0</v>
      </c>
      <c r="AM72">
        <v>0</v>
      </c>
      <c r="AN72">
        <v>0</v>
      </c>
    </row>
    <row r="73" spans="1:40" x14ac:dyDescent="0.35">
      <c r="A73" s="35">
        <v>1929</v>
      </c>
      <c r="B73" s="36">
        <v>12</v>
      </c>
      <c r="C73" s="40"/>
      <c r="E73" s="36">
        <v>0</v>
      </c>
      <c r="K73" s="39">
        <v>0</v>
      </c>
      <c r="M73" s="39">
        <v>0</v>
      </c>
      <c r="O73" s="39">
        <v>0</v>
      </c>
      <c r="Q73" s="39">
        <v>0</v>
      </c>
      <c r="T73" s="39">
        <v>0</v>
      </c>
      <c r="X73" s="43">
        <v>0</v>
      </c>
      <c r="Y73" s="39">
        <v>0</v>
      </c>
      <c r="AA73" s="39"/>
      <c r="AD73" s="43">
        <v>0</v>
      </c>
      <c r="AK73">
        <v>2.2000000000000002</v>
      </c>
      <c r="AL73">
        <v>0</v>
      </c>
      <c r="AM73"/>
      <c r="AN73">
        <v>0</v>
      </c>
    </row>
    <row r="74" spans="1:40" x14ac:dyDescent="0.35">
      <c r="A74" s="35">
        <v>1930</v>
      </c>
      <c r="B74" s="36">
        <v>1</v>
      </c>
      <c r="C74" s="40"/>
      <c r="E74" s="36">
        <v>0</v>
      </c>
      <c r="I74" s="41"/>
      <c r="K74" s="39">
        <v>0</v>
      </c>
      <c r="M74" s="39">
        <v>0</v>
      </c>
      <c r="O74" s="39">
        <v>0</v>
      </c>
      <c r="Q74" s="39">
        <v>16</v>
      </c>
      <c r="S74" s="39"/>
      <c r="T74" s="39">
        <v>0</v>
      </c>
      <c r="X74" s="43">
        <v>0</v>
      </c>
      <c r="Y74" s="39">
        <v>0</v>
      </c>
      <c r="AA74" s="39">
        <v>0</v>
      </c>
      <c r="AD74" s="43">
        <v>0</v>
      </c>
      <c r="AE74" s="39"/>
      <c r="AK74">
        <v>0</v>
      </c>
      <c r="AL74">
        <v>0</v>
      </c>
      <c r="AM74">
        <v>0</v>
      </c>
      <c r="AN74">
        <v>0</v>
      </c>
    </row>
    <row r="75" spans="1:40" x14ac:dyDescent="0.35">
      <c r="A75" s="35">
        <v>1930</v>
      </c>
      <c r="B75" s="36">
        <v>2</v>
      </c>
      <c r="C75" s="40"/>
      <c r="E75" s="36">
        <v>0</v>
      </c>
      <c r="I75" s="41"/>
      <c r="K75" s="39">
        <v>0</v>
      </c>
      <c r="M75" s="39">
        <v>0</v>
      </c>
      <c r="O75" s="39">
        <v>0</v>
      </c>
      <c r="Q75" s="39">
        <v>18</v>
      </c>
      <c r="S75" s="39"/>
      <c r="T75" s="39">
        <v>0</v>
      </c>
      <c r="X75" s="43">
        <v>0</v>
      </c>
      <c r="Y75" s="39">
        <v>0</v>
      </c>
      <c r="AA75" s="39">
        <v>0.17</v>
      </c>
      <c r="AD75" s="43">
        <v>0</v>
      </c>
      <c r="AE75" s="39"/>
      <c r="AK75">
        <v>0.67</v>
      </c>
      <c r="AL75">
        <v>0.46</v>
      </c>
      <c r="AM75">
        <v>0</v>
      </c>
      <c r="AN75">
        <v>0</v>
      </c>
    </row>
    <row r="76" spans="1:40" x14ac:dyDescent="0.35">
      <c r="A76" s="35">
        <v>1930</v>
      </c>
      <c r="B76" s="36">
        <v>3</v>
      </c>
      <c r="C76" s="40"/>
      <c r="E76" s="36">
        <v>0</v>
      </c>
      <c r="I76" s="41">
        <v>20</v>
      </c>
      <c r="K76" s="39">
        <v>0</v>
      </c>
      <c r="M76" s="39">
        <v>0.81</v>
      </c>
      <c r="O76" s="39">
        <v>27</v>
      </c>
      <c r="Q76" s="39">
        <v>210</v>
      </c>
      <c r="S76" s="39"/>
      <c r="T76" s="39">
        <v>0</v>
      </c>
      <c r="X76" s="43">
        <v>4.3999999999999997E-2</v>
      </c>
      <c r="Y76" s="39">
        <v>0</v>
      </c>
      <c r="AA76" s="39">
        <v>1.8</v>
      </c>
      <c r="AD76" s="43">
        <v>0</v>
      </c>
      <c r="AE76" s="39"/>
      <c r="AK76">
        <v>14</v>
      </c>
      <c r="AL76">
        <v>26</v>
      </c>
      <c r="AM76">
        <v>52</v>
      </c>
      <c r="AN76">
        <v>5</v>
      </c>
    </row>
    <row r="77" spans="1:40" x14ac:dyDescent="0.35">
      <c r="A77" s="35">
        <v>1930</v>
      </c>
      <c r="B77" s="36">
        <v>4</v>
      </c>
      <c r="C77" s="40"/>
      <c r="I77" s="41">
        <v>45</v>
      </c>
      <c r="K77" s="39">
        <v>0</v>
      </c>
      <c r="M77" s="39">
        <v>2.9</v>
      </c>
      <c r="O77" s="39">
        <v>110</v>
      </c>
      <c r="Q77" s="39">
        <v>99</v>
      </c>
      <c r="S77" s="39">
        <v>1.3</v>
      </c>
      <c r="T77" s="39">
        <v>14</v>
      </c>
      <c r="X77" s="43">
        <v>1.4999999999999999E-2</v>
      </c>
      <c r="Y77" s="39">
        <v>0.2</v>
      </c>
      <c r="AA77" s="39">
        <v>2.6</v>
      </c>
      <c r="AD77" s="43">
        <v>3</v>
      </c>
      <c r="AE77" s="39"/>
      <c r="AK77">
        <v>16</v>
      </c>
      <c r="AL77">
        <v>34</v>
      </c>
      <c r="AM77">
        <v>72</v>
      </c>
      <c r="AN77">
        <v>16</v>
      </c>
    </row>
    <row r="78" spans="1:40" x14ac:dyDescent="0.35">
      <c r="A78" s="35">
        <v>1930</v>
      </c>
      <c r="B78" s="36">
        <v>5</v>
      </c>
      <c r="C78" s="40"/>
      <c r="I78" s="41"/>
      <c r="K78" s="39">
        <v>3.2</v>
      </c>
      <c r="M78" s="39">
        <v>16</v>
      </c>
      <c r="O78" s="39">
        <v>140</v>
      </c>
      <c r="Q78" s="39">
        <v>340</v>
      </c>
      <c r="S78" s="39">
        <v>10</v>
      </c>
      <c r="T78" s="39">
        <v>11</v>
      </c>
      <c r="X78" s="43">
        <v>0.45</v>
      </c>
      <c r="Y78" s="39">
        <v>7.3999999999999996E-2</v>
      </c>
      <c r="AA78" s="39">
        <v>1.6</v>
      </c>
      <c r="AD78" s="43">
        <v>26</v>
      </c>
      <c r="AE78" s="39"/>
      <c r="AI78" s="43">
        <v>15</v>
      </c>
      <c r="AK78">
        <v>48</v>
      </c>
      <c r="AL78"/>
      <c r="AM78">
        <v>17</v>
      </c>
      <c r="AN78">
        <v>84</v>
      </c>
    </row>
    <row r="79" spans="1:40" x14ac:dyDescent="0.35">
      <c r="A79" s="35">
        <v>1930</v>
      </c>
      <c r="B79" s="36">
        <v>6</v>
      </c>
      <c r="C79" s="40"/>
      <c r="E79" s="36">
        <v>2.8</v>
      </c>
      <c r="I79" s="41"/>
      <c r="K79" s="39">
        <v>36</v>
      </c>
      <c r="M79" s="39">
        <v>210</v>
      </c>
      <c r="O79" s="39">
        <v>370</v>
      </c>
      <c r="Q79" s="39">
        <v>780</v>
      </c>
      <c r="S79" s="39">
        <v>24</v>
      </c>
      <c r="T79" s="39">
        <v>28</v>
      </c>
      <c r="X79" s="43">
        <v>0</v>
      </c>
      <c r="Y79" s="39">
        <v>0.36</v>
      </c>
      <c r="AA79" s="39">
        <v>20</v>
      </c>
      <c r="AD79" s="43">
        <v>20</v>
      </c>
      <c r="AE79" s="39"/>
      <c r="AI79" s="43">
        <v>25</v>
      </c>
      <c r="AK79">
        <v>250</v>
      </c>
      <c r="AL79"/>
      <c r="AM79">
        <v>390</v>
      </c>
      <c r="AN79">
        <v>1400</v>
      </c>
    </row>
    <row r="80" spans="1:40" x14ac:dyDescent="0.35">
      <c r="A80" s="35">
        <v>1930</v>
      </c>
      <c r="B80" s="36">
        <v>7</v>
      </c>
      <c r="C80" s="40"/>
      <c r="E80" s="36">
        <v>17</v>
      </c>
      <c r="I80" s="41">
        <v>710</v>
      </c>
      <c r="K80" s="39">
        <v>28</v>
      </c>
      <c r="M80" s="39">
        <v>670</v>
      </c>
      <c r="O80" s="39">
        <v>1400</v>
      </c>
      <c r="Q80" s="39">
        <v>1500</v>
      </c>
      <c r="S80" s="39">
        <v>13</v>
      </c>
      <c r="T80" s="39">
        <v>55</v>
      </c>
      <c r="X80" s="43">
        <v>2.2000000000000002</v>
      </c>
      <c r="Y80" s="39">
        <v>4.4000000000000004</v>
      </c>
      <c r="AA80" s="39">
        <v>26</v>
      </c>
      <c r="AD80" s="43">
        <v>24</v>
      </c>
      <c r="AE80" s="39"/>
      <c r="AK80">
        <v>50</v>
      </c>
      <c r="AL80"/>
      <c r="AM80">
        <v>320</v>
      </c>
      <c r="AN80">
        <v>1000</v>
      </c>
    </row>
    <row r="81" spans="1:40" x14ac:dyDescent="0.35">
      <c r="A81" s="35">
        <v>1930</v>
      </c>
      <c r="B81" s="36">
        <v>8</v>
      </c>
      <c r="C81" s="40"/>
      <c r="E81" s="36">
        <v>15</v>
      </c>
      <c r="I81" s="41">
        <v>180</v>
      </c>
      <c r="K81" s="39">
        <v>10</v>
      </c>
      <c r="M81" s="39">
        <v>190</v>
      </c>
      <c r="O81" s="39">
        <v>1200</v>
      </c>
      <c r="Q81" s="39">
        <v>1000</v>
      </c>
      <c r="S81" s="39">
        <v>6.9</v>
      </c>
      <c r="T81" s="39">
        <v>9.8000000000000007</v>
      </c>
      <c r="X81" s="43">
        <v>6.7</v>
      </c>
      <c r="Y81" s="39"/>
      <c r="AA81" s="39">
        <v>29</v>
      </c>
      <c r="AD81" s="43">
        <v>46</v>
      </c>
      <c r="AE81" s="39"/>
      <c r="AK81">
        <v>12</v>
      </c>
      <c r="AL81"/>
      <c r="AM81">
        <v>83</v>
      </c>
      <c r="AN81">
        <v>210</v>
      </c>
    </row>
    <row r="82" spans="1:40" x14ac:dyDescent="0.35">
      <c r="A82" s="35">
        <v>1930</v>
      </c>
      <c r="B82" s="36">
        <v>9</v>
      </c>
      <c r="C82" s="40"/>
      <c r="E82" s="36">
        <v>2</v>
      </c>
      <c r="I82" s="41"/>
      <c r="K82" s="39">
        <v>0</v>
      </c>
      <c r="M82" s="39"/>
      <c r="O82" s="39">
        <v>83</v>
      </c>
      <c r="Q82" s="39">
        <v>380</v>
      </c>
      <c r="S82" s="39">
        <v>0</v>
      </c>
      <c r="T82" s="39"/>
      <c r="X82" s="43">
        <v>0.22</v>
      </c>
      <c r="Y82" s="39"/>
      <c r="AA82" s="39">
        <v>1.5</v>
      </c>
      <c r="AD82" s="43">
        <v>3.4</v>
      </c>
      <c r="AE82" s="39"/>
      <c r="AK82">
        <v>84</v>
      </c>
      <c r="AL82"/>
      <c r="AM82">
        <v>30</v>
      </c>
      <c r="AN82">
        <v>72</v>
      </c>
    </row>
    <row r="83" spans="1:40" x14ac:dyDescent="0.35">
      <c r="A83" s="35">
        <v>1930</v>
      </c>
      <c r="B83" s="36">
        <v>10</v>
      </c>
      <c r="C83" s="40"/>
      <c r="E83" s="36">
        <v>0</v>
      </c>
      <c r="I83" s="41">
        <v>4.5</v>
      </c>
      <c r="K83" s="39">
        <v>0</v>
      </c>
      <c r="M83" s="39">
        <v>0</v>
      </c>
      <c r="O83" s="39">
        <v>0</v>
      </c>
      <c r="Q83" s="39">
        <v>150</v>
      </c>
      <c r="S83" s="39">
        <v>0</v>
      </c>
      <c r="T83" s="39">
        <v>0</v>
      </c>
      <c r="X83" s="43">
        <v>0</v>
      </c>
      <c r="Y83" s="39"/>
      <c r="AA83" s="39">
        <v>1.2</v>
      </c>
      <c r="AD83" s="43">
        <v>0</v>
      </c>
      <c r="AE83" s="39">
        <v>9.6</v>
      </c>
      <c r="AI83" s="43">
        <v>0</v>
      </c>
      <c r="AK83">
        <v>6.2</v>
      </c>
      <c r="AL83">
        <v>48</v>
      </c>
      <c r="AM83"/>
      <c r="AN83">
        <v>77</v>
      </c>
    </row>
    <row r="84" spans="1:40" x14ac:dyDescent="0.35">
      <c r="A84" s="35">
        <v>1930</v>
      </c>
      <c r="B84" s="36">
        <v>11</v>
      </c>
      <c r="C84" s="40"/>
      <c r="E84" s="36">
        <v>0</v>
      </c>
      <c r="I84" s="41">
        <v>2.7</v>
      </c>
      <c r="K84" s="39">
        <v>0</v>
      </c>
      <c r="M84" s="39">
        <v>0</v>
      </c>
      <c r="O84" s="39">
        <v>3.1</v>
      </c>
      <c r="Q84" s="39">
        <v>71</v>
      </c>
      <c r="S84" s="39">
        <v>0</v>
      </c>
      <c r="T84" s="39">
        <v>0</v>
      </c>
      <c r="X84" s="43">
        <v>0</v>
      </c>
      <c r="Y84" s="39"/>
      <c r="AA84" s="39">
        <v>0</v>
      </c>
      <c r="AD84" s="43">
        <v>0</v>
      </c>
      <c r="AE84" s="39">
        <v>3.3</v>
      </c>
      <c r="AI84" s="43">
        <v>0</v>
      </c>
      <c r="AK84">
        <v>3.7</v>
      </c>
      <c r="AL84">
        <v>24</v>
      </c>
      <c r="AM84">
        <v>0</v>
      </c>
      <c r="AN84">
        <v>0.35</v>
      </c>
    </row>
    <row r="85" spans="1:40" x14ac:dyDescent="0.35">
      <c r="A85" s="35">
        <v>1930</v>
      </c>
      <c r="B85" s="36">
        <v>12</v>
      </c>
      <c r="C85" s="40"/>
      <c r="E85" s="36">
        <v>7.0999999999999994E-2</v>
      </c>
      <c r="I85" s="41">
        <v>1.4</v>
      </c>
      <c r="K85" s="39">
        <v>0</v>
      </c>
      <c r="M85" s="39">
        <v>0</v>
      </c>
      <c r="O85" s="39">
        <v>1.3</v>
      </c>
      <c r="Q85" s="39">
        <v>9.9</v>
      </c>
      <c r="S85" s="39">
        <v>0</v>
      </c>
      <c r="T85" s="39">
        <v>0</v>
      </c>
      <c r="X85" s="43">
        <v>0</v>
      </c>
      <c r="Y85" s="39">
        <v>0</v>
      </c>
      <c r="AA85" s="39">
        <v>0.56999999999999995</v>
      </c>
      <c r="AD85" s="43">
        <v>0</v>
      </c>
      <c r="AE85" s="39">
        <v>0.98</v>
      </c>
      <c r="AI85" s="43">
        <v>0</v>
      </c>
      <c r="AK85">
        <v>1.8</v>
      </c>
      <c r="AL85">
        <v>7.5</v>
      </c>
      <c r="AM85">
        <v>0</v>
      </c>
      <c r="AN85">
        <v>0.23</v>
      </c>
    </row>
    <row r="86" spans="1:40" x14ac:dyDescent="0.35">
      <c r="A86" s="35">
        <v>1931</v>
      </c>
      <c r="B86" s="36">
        <v>1</v>
      </c>
      <c r="C86" s="40"/>
      <c r="E86" s="36">
        <v>0</v>
      </c>
      <c r="H86" s="41"/>
      <c r="I86" s="41">
        <v>0.45</v>
      </c>
      <c r="K86" s="39">
        <v>0</v>
      </c>
      <c r="M86" s="39">
        <v>0</v>
      </c>
      <c r="O86" s="39">
        <v>1.9</v>
      </c>
      <c r="Q86" s="39">
        <v>14</v>
      </c>
      <c r="S86" s="39">
        <v>20</v>
      </c>
      <c r="T86" s="39">
        <v>0.15</v>
      </c>
      <c r="Y86" s="39"/>
      <c r="Z86" s="39"/>
      <c r="AA86" s="39">
        <v>0.39</v>
      </c>
      <c r="AC86" s="39"/>
      <c r="AD86" s="39">
        <v>0.5</v>
      </c>
      <c r="AE86" s="39">
        <v>0</v>
      </c>
      <c r="AF86" s="39"/>
      <c r="AI86" s="43">
        <v>0</v>
      </c>
      <c r="AK86">
        <v>0</v>
      </c>
      <c r="AL86">
        <v>42</v>
      </c>
      <c r="AM86">
        <v>0</v>
      </c>
      <c r="AN86">
        <v>0</v>
      </c>
    </row>
    <row r="87" spans="1:40" x14ac:dyDescent="0.35">
      <c r="A87" s="35">
        <v>1931</v>
      </c>
      <c r="B87" s="36">
        <v>2</v>
      </c>
      <c r="C87" s="40"/>
      <c r="E87" s="36">
        <v>0.06</v>
      </c>
      <c r="H87" s="41"/>
      <c r="I87" s="41">
        <v>0</v>
      </c>
      <c r="K87" s="39">
        <v>0</v>
      </c>
      <c r="M87" s="39">
        <v>0</v>
      </c>
      <c r="O87" s="39">
        <v>4</v>
      </c>
      <c r="Q87" s="39">
        <v>33</v>
      </c>
      <c r="S87" s="39">
        <v>0.03</v>
      </c>
      <c r="T87" s="39">
        <v>0.25</v>
      </c>
      <c r="X87" s="43">
        <v>68</v>
      </c>
      <c r="Y87" s="39">
        <v>4.0000000000000001E-3</v>
      </c>
      <c r="Z87" s="39"/>
      <c r="AA87" s="39">
        <v>0</v>
      </c>
      <c r="AC87" s="39"/>
      <c r="AD87" s="39">
        <v>0</v>
      </c>
      <c r="AE87" s="39">
        <v>1</v>
      </c>
      <c r="AF87" s="39"/>
      <c r="AI87" s="43">
        <v>0</v>
      </c>
      <c r="AK87">
        <v>0.39</v>
      </c>
      <c r="AL87">
        <v>20</v>
      </c>
      <c r="AM87">
        <v>0.24</v>
      </c>
      <c r="AN87">
        <v>0.12</v>
      </c>
    </row>
    <row r="88" spans="1:40" x14ac:dyDescent="0.35">
      <c r="A88" s="35">
        <v>1931</v>
      </c>
      <c r="B88" s="36">
        <v>3</v>
      </c>
      <c r="C88" s="40"/>
      <c r="E88" s="36">
        <v>1</v>
      </c>
      <c r="H88" s="41"/>
      <c r="I88" s="41">
        <v>19</v>
      </c>
      <c r="K88" s="39">
        <v>4.3999999999999997E-2</v>
      </c>
      <c r="M88" s="39">
        <v>0.25</v>
      </c>
      <c r="O88" s="39">
        <v>64</v>
      </c>
      <c r="Q88" s="39">
        <v>520</v>
      </c>
      <c r="S88" s="39">
        <v>0.13</v>
      </c>
      <c r="T88" s="39">
        <v>12</v>
      </c>
      <c r="X88" s="43">
        <v>0.16</v>
      </c>
      <c r="Y88" s="39">
        <v>7</v>
      </c>
      <c r="Z88" s="39"/>
      <c r="AA88" s="39">
        <v>3.3</v>
      </c>
      <c r="AC88" s="39"/>
      <c r="AD88" s="39">
        <v>3.8</v>
      </c>
      <c r="AE88" s="39">
        <v>1.2</v>
      </c>
      <c r="AF88" s="39"/>
      <c r="AI88" s="43">
        <v>0</v>
      </c>
      <c r="AK88">
        <v>92</v>
      </c>
      <c r="AL88">
        <v>570</v>
      </c>
      <c r="AM88">
        <v>2</v>
      </c>
      <c r="AN88">
        <v>7.2</v>
      </c>
    </row>
    <row r="89" spans="1:40" x14ac:dyDescent="0.35">
      <c r="A89" s="35">
        <v>1931</v>
      </c>
      <c r="B89" s="36">
        <v>4</v>
      </c>
      <c r="C89" s="40"/>
      <c r="E89" s="36">
        <v>0.41</v>
      </c>
      <c r="H89" s="41"/>
      <c r="I89" s="41">
        <v>12</v>
      </c>
      <c r="K89" s="39">
        <v>0.72</v>
      </c>
      <c r="M89" s="39">
        <v>5.5</v>
      </c>
      <c r="O89" s="39">
        <v>11</v>
      </c>
      <c r="Q89" s="39">
        <v>230</v>
      </c>
      <c r="S89" s="39">
        <v>0.95</v>
      </c>
      <c r="T89" s="39">
        <v>2.5</v>
      </c>
      <c r="Y89" s="39">
        <v>2.1000000000000001E-2</v>
      </c>
      <c r="Z89" s="39"/>
      <c r="AA89" s="39">
        <v>0.26</v>
      </c>
      <c r="AC89" s="39"/>
      <c r="AD89" s="39">
        <v>0.57999999999999996</v>
      </c>
      <c r="AE89" s="39"/>
      <c r="AF89" s="39"/>
      <c r="AI89" s="43">
        <v>0.32</v>
      </c>
      <c r="AK89">
        <v>92</v>
      </c>
      <c r="AL89">
        <v>150</v>
      </c>
      <c r="AM89">
        <v>92</v>
      </c>
      <c r="AN89">
        <v>18</v>
      </c>
    </row>
    <row r="90" spans="1:40" x14ac:dyDescent="0.35">
      <c r="A90" s="35">
        <v>1931</v>
      </c>
      <c r="B90" s="36">
        <v>5</v>
      </c>
      <c r="C90" s="40"/>
      <c r="E90" s="36">
        <v>2.4</v>
      </c>
      <c r="H90" s="41">
        <v>5.4</v>
      </c>
      <c r="I90" s="41">
        <v>90</v>
      </c>
      <c r="K90" s="39">
        <v>17</v>
      </c>
      <c r="M90" s="39">
        <v>28</v>
      </c>
      <c r="O90" s="39">
        <v>110</v>
      </c>
      <c r="Q90" s="39">
        <v>380</v>
      </c>
      <c r="S90" s="39">
        <v>10</v>
      </c>
      <c r="T90" s="39">
        <v>47</v>
      </c>
      <c r="X90" s="43">
        <v>0.25</v>
      </c>
      <c r="Y90" s="39">
        <v>1.4</v>
      </c>
      <c r="Z90" s="39"/>
      <c r="AA90" s="39">
        <v>7.4</v>
      </c>
      <c r="AC90" s="39">
        <v>13</v>
      </c>
      <c r="AD90" s="39">
        <v>7</v>
      </c>
      <c r="AE90" s="39"/>
      <c r="AF90" s="39">
        <v>7.0999999999999994E-2</v>
      </c>
      <c r="AI90" s="43">
        <v>3</v>
      </c>
      <c r="AK90">
        <v>28</v>
      </c>
      <c r="AL90">
        <v>330</v>
      </c>
      <c r="AM90">
        <v>66</v>
      </c>
      <c r="AN90">
        <v>240</v>
      </c>
    </row>
    <row r="91" spans="1:40" x14ac:dyDescent="0.35">
      <c r="A91" s="35">
        <v>1931</v>
      </c>
      <c r="B91" s="36">
        <v>6</v>
      </c>
      <c r="C91" s="40"/>
      <c r="E91" s="36">
        <v>17</v>
      </c>
      <c r="H91" s="41">
        <v>59</v>
      </c>
      <c r="I91" s="41">
        <v>600</v>
      </c>
      <c r="K91" s="39">
        <v>170</v>
      </c>
      <c r="M91" s="39">
        <v>140</v>
      </c>
      <c r="O91" s="39">
        <v>1400</v>
      </c>
      <c r="Q91" s="39">
        <v>3800</v>
      </c>
      <c r="S91" s="39">
        <v>36</v>
      </c>
      <c r="T91" s="39">
        <v>77</v>
      </c>
      <c r="Y91" s="39"/>
      <c r="Z91" s="39">
        <v>8.6999999999999993</v>
      </c>
      <c r="AA91" s="39">
        <v>51</v>
      </c>
      <c r="AC91" s="39">
        <v>140</v>
      </c>
      <c r="AD91" s="39">
        <v>65</v>
      </c>
      <c r="AE91" s="39">
        <v>300</v>
      </c>
      <c r="AF91" s="39"/>
      <c r="AI91" s="43">
        <v>130</v>
      </c>
      <c r="AK91">
        <v>1300</v>
      </c>
      <c r="AL91">
        <v>2900</v>
      </c>
      <c r="AM91">
        <v>680</v>
      </c>
      <c r="AN91">
        <v>1000</v>
      </c>
    </row>
    <row r="92" spans="1:40" x14ac:dyDescent="0.35">
      <c r="A92" s="35">
        <v>1931</v>
      </c>
      <c r="B92" s="36">
        <v>7</v>
      </c>
      <c r="C92" s="40"/>
      <c r="E92" s="36">
        <v>45</v>
      </c>
      <c r="H92" s="41"/>
      <c r="I92" s="41">
        <v>1100</v>
      </c>
      <c r="K92" s="39">
        <v>170</v>
      </c>
      <c r="M92" s="39">
        <v>640</v>
      </c>
      <c r="O92" s="39">
        <v>2100</v>
      </c>
      <c r="Q92" s="39">
        <v>5200</v>
      </c>
      <c r="S92" s="39">
        <v>66</v>
      </c>
      <c r="T92" s="39">
        <v>82</v>
      </c>
      <c r="Y92" s="39"/>
      <c r="Z92" s="39">
        <v>52</v>
      </c>
      <c r="AA92" s="39">
        <v>110</v>
      </c>
      <c r="AC92" s="39">
        <v>260</v>
      </c>
      <c r="AD92" s="39">
        <v>110</v>
      </c>
      <c r="AE92" s="39"/>
      <c r="AF92" s="39">
        <v>28</v>
      </c>
      <c r="AI92" s="43">
        <v>120</v>
      </c>
      <c r="AK92"/>
      <c r="AL92">
        <v>4400</v>
      </c>
      <c r="AM92">
        <v>760</v>
      </c>
      <c r="AN92">
        <v>1100</v>
      </c>
    </row>
    <row r="93" spans="1:40" x14ac:dyDescent="0.35">
      <c r="A93" s="35">
        <v>1931</v>
      </c>
      <c r="B93" s="36">
        <v>8</v>
      </c>
      <c r="C93" s="40"/>
      <c r="E93" s="36">
        <v>10</v>
      </c>
      <c r="H93" s="41">
        <v>30</v>
      </c>
      <c r="I93" s="41">
        <v>130</v>
      </c>
      <c r="K93" s="39">
        <v>18</v>
      </c>
      <c r="M93" s="39">
        <v>71</v>
      </c>
      <c r="O93" s="39">
        <v>640</v>
      </c>
      <c r="Q93" s="39">
        <v>1700</v>
      </c>
      <c r="S93" s="39">
        <v>6.5</v>
      </c>
      <c r="T93" s="39">
        <v>12</v>
      </c>
      <c r="Y93" s="39"/>
      <c r="Z93" s="39">
        <v>19</v>
      </c>
      <c r="AA93" s="39">
        <v>17</v>
      </c>
      <c r="AC93" s="39">
        <v>54</v>
      </c>
      <c r="AD93" s="39">
        <v>58</v>
      </c>
      <c r="AE93" s="39"/>
      <c r="AF93" s="39"/>
      <c r="AI93" s="43">
        <v>130</v>
      </c>
      <c r="AK93">
        <v>48</v>
      </c>
      <c r="AL93">
        <v>880</v>
      </c>
      <c r="AM93">
        <v>240</v>
      </c>
      <c r="AN93">
        <v>620</v>
      </c>
    </row>
    <row r="94" spans="1:40" x14ac:dyDescent="0.35">
      <c r="A94" s="35">
        <v>1931</v>
      </c>
      <c r="B94" s="36">
        <v>9</v>
      </c>
      <c r="C94" s="40"/>
      <c r="E94" s="36">
        <v>1.3</v>
      </c>
      <c r="H94" s="41">
        <v>10</v>
      </c>
      <c r="I94" s="41">
        <v>240</v>
      </c>
      <c r="K94" s="39">
        <v>12</v>
      </c>
      <c r="M94" s="39">
        <v>36</v>
      </c>
      <c r="O94" s="39">
        <v>210</v>
      </c>
      <c r="Q94" s="39">
        <v>680</v>
      </c>
      <c r="S94" s="39">
        <v>1.9</v>
      </c>
      <c r="T94" s="39">
        <v>19</v>
      </c>
      <c r="X94" s="43">
        <v>0.87</v>
      </c>
      <c r="Y94" s="39">
        <v>0.09</v>
      </c>
      <c r="Z94" s="39">
        <v>1.3</v>
      </c>
      <c r="AA94" s="39">
        <v>4.7</v>
      </c>
      <c r="AC94" s="39">
        <v>26</v>
      </c>
      <c r="AD94" s="39">
        <v>23</v>
      </c>
      <c r="AE94" s="39"/>
      <c r="AF94" s="39"/>
      <c r="AI94" s="43">
        <v>29</v>
      </c>
      <c r="AK94">
        <v>33</v>
      </c>
      <c r="AL94">
        <v>250</v>
      </c>
      <c r="AM94">
        <v>39</v>
      </c>
      <c r="AN94">
        <v>100</v>
      </c>
    </row>
    <row r="95" spans="1:40" x14ac:dyDescent="0.35">
      <c r="A95" s="35">
        <v>1931</v>
      </c>
      <c r="B95" s="36">
        <v>10</v>
      </c>
      <c r="C95" s="40"/>
      <c r="E95" s="36">
        <v>0.57999999999999996</v>
      </c>
      <c r="H95" s="41">
        <v>0.54</v>
      </c>
      <c r="I95" s="41">
        <v>7.2</v>
      </c>
      <c r="K95" s="39">
        <v>11</v>
      </c>
      <c r="M95" s="39">
        <v>1.8</v>
      </c>
      <c r="O95" s="39">
        <v>25</v>
      </c>
      <c r="Q95" s="39">
        <v>240</v>
      </c>
      <c r="S95" s="39">
        <v>20</v>
      </c>
      <c r="T95" s="39">
        <v>0.75</v>
      </c>
      <c r="Y95" s="39"/>
      <c r="Z95" s="39">
        <v>0.8</v>
      </c>
      <c r="AA95" s="39">
        <v>1.6</v>
      </c>
      <c r="AC95" s="39">
        <v>0.67</v>
      </c>
      <c r="AD95" s="39"/>
      <c r="AE95" s="39"/>
      <c r="AF95" s="39">
        <v>4.7E-2</v>
      </c>
      <c r="AI95" s="43">
        <v>1.3</v>
      </c>
      <c r="AK95"/>
      <c r="AL95">
        <v>26</v>
      </c>
      <c r="AM95">
        <v>2.6</v>
      </c>
      <c r="AN95">
        <v>4.8</v>
      </c>
    </row>
    <row r="96" spans="1:40" x14ac:dyDescent="0.35">
      <c r="A96" s="35">
        <v>1931</v>
      </c>
      <c r="B96" s="36">
        <v>11</v>
      </c>
      <c r="C96" s="40"/>
      <c r="E96" s="36">
        <v>0.8</v>
      </c>
      <c r="H96" s="41">
        <v>0.11</v>
      </c>
      <c r="I96" s="41">
        <v>2.1</v>
      </c>
      <c r="K96" s="39">
        <v>0.35</v>
      </c>
      <c r="M96" s="39">
        <v>0.57999999999999996</v>
      </c>
      <c r="O96" s="39">
        <v>2.2999999999999998</v>
      </c>
      <c r="Q96" s="39">
        <v>130</v>
      </c>
      <c r="S96" s="39">
        <v>0</v>
      </c>
      <c r="T96" s="39">
        <v>0.61</v>
      </c>
      <c r="Y96" s="39"/>
      <c r="Z96" s="39">
        <v>8.3000000000000004E-2</v>
      </c>
      <c r="AA96" s="39">
        <v>0.21</v>
      </c>
      <c r="AC96" s="39">
        <v>0.47</v>
      </c>
      <c r="AD96" s="39"/>
      <c r="AE96" s="39">
        <v>0.73</v>
      </c>
      <c r="AF96" s="39">
        <v>1.2E-2</v>
      </c>
      <c r="AI96" s="43">
        <v>0.17</v>
      </c>
      <c r="AK96">
        <v>8.1999999999999993</v>
      </c>
      <c r="AL96">
        <v>46</v>
      </c>
      <c r="AM96">
        <v>2.5</v>
      </c>
      <c r="AN96">
        <v>3.5</v>
      </c>
    </row>
    <row r="97" spans="1:40" x14ac:dyDescent="0.35">
      <c r="A97" s="35">
        <v>1931</v>
      </c>
      <c r="B97" s="36">
        <v>12</v>
      </c>
      <c r="C97" s="40"/>
      <c r="E97" s="36">
        <v>0.21</v>
      </c>
      <c r="H97" s="41"/>
      <c r="I97" s="41">
        <v>3.8</v>
      </c>
      <c r="K97" s="39">
        <v>0.28999999999999998</v>
      </c>
      <c r="M97" s="39">
        <v>0.96</v>
      </c>
      <c r="O97" s="39">
        <v>4.5999999999999996</v>
      </c>
      <c r="Q97" s="39">
        <v>15</v>
      </c>
      <c r="S97" s="39">
        <v>1.2</v>
      </c>
      <c r="T97" s="39">
        <v>0.41</v>
      </c>
      <c r="Y97" s="39"/>
      <c r="Z97" s="39">
        <v>67</v>
      </c>
      <c r="AA97" s="39">
        <v>0.18</v>
      </c>
      <c r="AC97" s="39">
        <v>0.3</v>
      </c>
      <c r="AD97" s="39"/>
      <c r="AE97" s="39">
        <v>1.1000000000000001</v>
      </c>
      <c r="AF97" s="39">
        <v>14</v>
      </c>
      <c r="AK97">
        <v>1.6</v>
      </c>
      <c r="AL97">
        <v>7.7</v>
      </c>
      <c r="AM97">
        <v>0.76</v>
      </c>
      <c r="AN97">
        <v>1</v>
      </c>
    </row>
    <row r="98" spans="1:40" x14ac:dyDescent="0.35">
      <c r="A98" s="35">
        <v>1932</v>
      </c>
      <c r="B98" s="36">
        <v>1</v>
      </c>
      <c r="C98" s="40"/>
      <c r="E98" s="36">
        <v>0.09</v>
      </c>
      <c r="H98" s="41">
        <v>0.4</v>
      </c>
      <c r="I98" s="41"/>
      <c r="K98" s="39">
        <v>0.13</v>
      </c>
      <c r="M98" s="39">
        <v>0.75</v>
      </c>
      <c r="N98" s="43">
        <v>0.6</v>
      </c>
      <c r="O98" s="39">
        <v>7.1</v>
      </c>
      <c r="Q98" s="39">
        <v>24</v>
      </c>
      <c r="S98" s="39">
        <v>0.01</v>
      </c>
      <c r="T98" s="39">
        <v>0.46</v>
      </c>
      <c r="Y98" s="39"/>
      <c r="Z98" s="39">
        <v>0.2</v>
      </c>
      <c r="AA98" s="39">
        <v>0.36</v>
      </c>
      <c r="AC98" s="39"/>
      <c r="AD98" s="39"/>
      <c r="AE98" s="39">
        <v>1.6</v>
      </c>
      <c r="AF98" s="39">
        <v>1.2E-2</v>
      </c>
      <c r="AK98"/>
      <c r="AL98">
        <v>5.6</v>
      </c>
      <c r="AM98">
        <v>0.33</v>
      </c>
      <c r="AN98">
        <v>0.34</v>
      </c>
    </row>
    <row r="99" spans="1:40" x14ac:dyDescent="0.35">
      <c r="A99" s="35">
        <v>1932</v>
      </c>
      <c r="B99" s="36">
        <v>2</v>
      </c>
      <c r="C99" s="40"/>
      <c r="E99" s="36">
        <v>0.41</v>
      </c>
      <c r="H99" s="41"/>
      <c r="I99" s="41"/>
      <c r="K99" s="39">
        <v>0.27</v>
      </c>
      <c r="M99" s="39">
        <v>0.8</v>
      </c>
      <c r="N99" s="43">
        <v>1.7</v>
      </c>
      <c r="O99" s="39">
        <v>11</v>
      </c>
      <c r="Q99" s="39">
        <v>20</v>
      </c>
      <c r="S99" s="39">
        <v>4.2999999999999997E-2</v>
      </c>
      <c r="T99" s="39">
        <v>0.53</v>
      </c>
      <c r="Y99" s="39"/>
      <c r="Z99" s="39">
        <v>0.21</v>
      </c>
      <c r="AA99" s="39">
        <v>1.6</v>
      </c>
      <c r="AC99" s="39"/>
      <c r="AD99" s="39">
        <v>0.66</v>
      </c>
      <c r="AE99" s="39">
        <v>1.6</v>
      </c>
      <c r="AF99" s="39"/>
      <c r="AK99"/>
      <c r="AL99">
        <v>4.7</v>
      </c>
      <c r="AM99">
        <v>1.4</v>
      </c>
      <c r="AN99">
        <v>3.7</v>
      </c>
    </row>
    <row r="100" spans="1:40" x14ac:dyDescent="0.35">
      <c r="A100" s="35">
        <v>1932</v>
      </c>
      <c r="B100" s="36">
        <v>3</v>
      </c>
      <c r="C100" s="40"/>
      <c r="E100" s="36">
        <v>0.65</v>
      </c>
      <c r="H100" s="41"/>
      <c r="I100" s="41"/>
      <c r="K100" s="39">
        <v>0.69</v>
      </c>
      <c r="M100" s="39">
        <v>12</v>
      </c>
      <c r="N100" s="43">
        <v>14</v>
      </c>
      <c r="O100" s="39">
        <v>120</v>
      </c>
      <c r="Q100" s="39">
        <v>520</v>
      </c>
      <c r="S100" s="39">
        <v>8.8999999999999996E-2</v>
      </c>
      <c r="T100" s="39">
        <v>1.1000000000000001</v>
      </c>
      <c r="Y100" s="39"/>
      <c r="Z100" s="39">
        <v>9.8000000000000004E-2</v>
      </c>
      <c r="AA100" s="39">
        <v>5.0999999999999996</v>
      </c>
      <c r="AC100" s="39">
        <v>1.3</v>
      </c>
      <c r="AD100" s="39">
        <v>1.2</v>
      </c>
      <c r="AE100" s="39"/>
      <c r="AF100" s="39"/>
      <c r="AK100"/>
      <c r="AL100">
        <v>430</v>
      </c>
      <c r="AM100">
        <v>36</v>
      </c>
      <c r="AN100">
        <v>52</v>
      </c>
    </row>
    <row r="101" spans="1:40" x14ac:dyDescent="0.35">
      <c r="A101" s="35">
        <v>1932</v>
      </c>
      <c r="B101" s="36">
        <v>4</v>
      </c>
      <c r="C101" s="40"/>
      <c r="E101" s="36">
        <v>1.1000000000000001</v>
      </c>
      <c r="H101" s="41"/>
      <c r="I101" s="41">
        <v>78</v>
      </c>
      <c r="K101" s="39">
        <v>2.2999999999999998</v>
      </c>
      <c r="M101" s="39">
        <v>6.1</v>
      </c>
      <c r="N101" s="43">
        <v>100</v>
      </c>
      <c r="O101" s="39">
        <v>200</v>
      </c>
      <c r="Q101" s="39">
        <v>1400</v>
      </c>
      <c r="S101" s="39">
        <v>13</v>
      </c>
      <c r="T101" s="39">
        <v>14</v>
      </c>
      <c r="Y101" s="39"/>
      <c r="Z101" s="39">
        <v>1.4</v>
      </c>
      <c r="AA101" s="39">
        <v>24</v>
      </c>
      <c r="AC101" s="39">
        <v>4.2</v>
      </c>
      <c r="AD101" s="39">
        <v>90</v>
      </c>
      <c r="AE101" s="39">
        <v>37</v>
      </c>
      <c r="AF101" s="39">
        <v>0.47</v>
      </c>
      <c r="AK101"/>
      <c r="AL101">
        <v>960</v>
      </c>
      <c r="AM101">
        <v>82</v>
      </c>
      <c r="AN101">
        <v>240</v>
      </c>
    </row>
    <row r="102" spans="1:40" x14ac:dyDescent="0.35">
      <c r="A102" s="35">
        <v>1932</v>
      </c>
      <c r="B102" s="36">
        <v>5</v>
      </c>
      <c r="C102" s="40"/>
      <c r="E102" s="36">
        <v>11</v>
      </c>
      <c r="H102" s="41">
        <v>12</v>
      </c>
      <c r="I102" s="41">
        <v>230</v>
      </c>
      <c r="K102" s="39">
        <v>20</v>
      </c>
      <c r="M102" s="39">
        <v>50</v>
      </c>
      <c r="N102" s="43">
        <v>310</v>
      </c>
      <c r="O102" s="39">
        <v>370</v>
      </c>
      <c r="Q102" s="39">
        <v>2100</v>
      </c>
      <c r="S102" s="39">
        <v>39</v>
      </c>
      <c r="T102" s="39">
        <v>44</v>
      </c>
      <c r="Y102" s="39"/>
      <c r="Z102" s="39">
        <v>2.5</v>
      </c>
      <c r="AA102" s="39">
        <v>42</v>
      </c>
      <c r="AC102" s="39">
        <v>14</v>
      </c>
      <c r="AD102" s="39">
        <v>14</v>
      </c>
      <c r="AE102" s="39">
        <v>74</v>
      </c>
      <c r="AF102" s="39">
        <v>4.8</v>
      </c>
      <c r="AI102" s="43">
        <v>15</v>
      </c>
      <c r="AK102"/>
      <c r="AL102">
        <v>2000</v>
      </c>
      <c r="AM102">
        <v>340</v>
      </c>
      <c r="AN102">
        <v>660</v>
      </c>
    </row>
    <row r="103" spans="1:40" x14ac:dyDescent="0.35">
      <c r="A103" s="35">
        <v>1932</v>
      </c>
      <c r="B103" s="36">
        <v>6</v>
      </c>
      <c r="C103" s="40"/>
      <c r="H103" s="41">
        <v>19</v>
      </c>
      <c r="I103" s="41">
        <v>900</v>
      </c>
      <c r="K103" s="39">
        <v>68</v>
      </c>
      <c r="M103" s="39">
        <v>94</v>
      </c>
      <c r="N103" s="43">
        <v>460</v>
      </c>
      <c r="O103" s="39">
        <v>1200</v>
      </c>
      <c r="Q103" s="39">
        <v>4000</v>
      </c>
      <c r="S103" s="39">
        <v>71</v>
      </c>
      <c r="T103" s="39">
        <v>73</v>
      </c>
      <c r="Y103" s="39"/>
      <c r="Z103" s="39">
        <v>10</v>
      </c>
      <c r="AA103" s="39">
        <v>60</v>
      </c>
      <c r="AC103" s="39">
        <v>76</v>
      </c>
      <c r="AD103" s="39">
        <v>31</v>
      </c>
      <c r="AE103" s="39">
        <v>360</v>
      </c>
      <c r="AF103" s="39">
        <v>4.8</v>
      </c>
      <c r="AI103" s="43">
        <v>51</v>
      </c>
      <c r="AK103"/>
      <c r="AL103">
        <v>2300</v>
      </c>
      <c r="AM103">
        <v>260</v>
      </c>
      <c r="AN103">
        <v>640</v>
      </c>
    </row>
    <row r="104" spans="1:40" x14ac:dyDescent="0.35">
      <c r="A104" s="35">
        <v>1932</v>
      </c>
      <c r="B104" s="36">
        <v>7</v>
      </c>
      <c r="C104" s="40"/>
      <c r="E104" s="36">
        <v>8.1999999999999993</v>
      </c>
      <c r="H104" s="41">
        <v>27</v>
      </c>
      <c r="I104" s="41">
        <v>240</v>
      </c>
      <c r="K104" s="39">
        <v>13</v>
      </c>
      <c r="M104" s="39">
        <v>36</v>
      </c>
      <c r="N104" s="43">
        <v>110</v>
      </c>
      <c r="O104" s="39">
        <v>490</v>
      </c>
      <c r="Q104" s="39">
        <v>1900</v>
      </c>
      <c r="S104" s="39">
        <v>3.2</v>
      </c>
      <c r="T104" s="39">
        <v>16</v>
      </c>
      <c r="Y104" s="39"/>
      <c r="Z104" s="39">
        <v>4.2</v>
      </c>
      <c r="AA104" s="39">
        <v>44</v>
      </c>
      <c r="AC104" s="39">
        <v>16</v>
      </c>
      <c r="AD104" s="39">
        <v>25</v>
      </c>
      <c r="AE104" s="39">
        <v>220</v>
      </c>
      <c r="AF104" s="39">
        <v>7.8</v>
      </c>
      <c r="AI104" s="43">
        <v>22</v>
      </c>
      <c r="AK104"/>
      <c r="AL104">
        <v>860</v>
      </c>
      <c r="AM104">
        <v>220</v>
      </c>
      <c r="AN104">
        <v>300</v>
      </c>
    </row>
    <row r="105" spans="1:40" x14ac:dyDescent="0.35">
      <c r="A105" s="35">
        <v>1932</v>
      </c>
      <c r="B105" s="36">
        <v>8</v>
      </c>
      <c r="C105" s="40"/>
      <c r="E105" s="36">
        <v>9.8000000000000007</v>
      </c>
      <c r="H105" s="41">
        <v>68</v>
      </c>
      <c r="I105" s="41">
        <v>310</v>
      </c>
      <c r="K105" s="39">
        <v>8.8000000000000007</v>
      </c>
      <c r="M105" s="39">
        <v>28</v>
      </c>
      <c r="N105" s="43">
        <v>120</v>
      </c>
      <c r="O105" s="39">
        <v>910</v>
      </c>
      <c r="Q105" s="39">
        <v>2500</v>
      </c>
      <c r="S105" s="39">
        <v>3.8</v>
      </c>
      <c r="T105" s="39">
        <v>16</v>
      </c>
      <c r="Y105" s="39"/>
      <c r="Z105" s="39">
        <v>9.6</v>
      </c>
      <c r="AA105" s="39">
        <v>24</v>
      </c>
      <c r="AC105" s="39">
        <v>47</v>
      </c>
      <c r="AD105" s="39">
        <v>36</v>
      </c>
      <c r="AE105" s="39">
        <v>450</v>
      </c>
      <c r="AF105" s="39">
        <v>14</v>
      </c>
      <c r="AI105" s="43">
        <v>48</v>
      </c>
      <c r="AK105"/>
      <c r="AL105">
        <v>1300</v>
      </c>
      <c r="AM105">
        <v>130</v>
      </c>
      <c r="AN105">
        <v>460</v>
      </c>
    </row>
    <row r="106" spans="1:40" x14ac:dyDescent="0.35">
      <c r="A106" s="35">
        <v>1932</v>
      </c>
      <c r="B106" s="36">
        <v>9</v>
      </c>
      <c r="C106" s="40"/>
      <c r="E106" s="36">
        <v>1.9</v>
      </c>
      <c r="H106" s="41">
        <v>52</v>
      </c>
      <c r="I106" s="41">
        <v>120</v>
      </c>
      <c r="K106" s="39">
        <v>3.1</v>
      </c>
      <c r="M106" s="39">
        <v>9.6999999999999993</v>
      </c>
      <c r="N106" s="43">
        <v>40</v>
      </c>
      <c r="O106" s="39">
        <v>600</v>
      </c>
      <c r="Q106" s="39">
        <v>1800</v>
      </c>
      <c r="S106" s="39">
        <v>0.61</v>
      </c>
      <c r="T106" s="39">
        <v>5.4</v>
      </c>
      <c r="Y106" s="39"/>
      <c r="Z106" s="39">
        <v>3.8</v>
      </c>
      <c r="AA106" s="39">
        <v>18</v>
      </c>
      <c r="AC106" s="39">
        <v>15</v>
      </c>
      <c r="AD106" s="39">
        <v>6.5</v>
      </c>
      <c r="AE106" s="39">
        <v>190</v>
      </c>
      <c r="AF106" s="39">
        <v>14</v>
      </c>
      <c r="AI106" s="43">
        <v>14</v>
      </c>
      <c r="AK106"/>
      <c r="AL106">
        <v>560</v>
      </c>
      <c r="AM106">
        <v>42</v>
      </c>
      <c r="AN106">
        <v>190</v>
      </c>
    </row>
    <row r="107" spans="1:40" x14ac:dyDescent="0.35">
      <c r="A107" s="35">
        <v>1932</v>
      </c>
      <c r="B107" s="36">
        <v>10</v>
      </c>
      <c r="C107" s="40"/>
      <c r="E107" s="36">
        <v>0.4</v>
      </c>
      <c r="H107" s="41">
        <v>0.53</v>
      </c>
      <c r="I107" s="41">
        <v>10</v>
      </c>
      <c r="K107" s="39">
        <v>0.34</v>
      </c>
      <c r="M107" s="39">
        <v>1.1000000000000001</v>
      </c>
      <c r="N107" s="43">
        <v>2.6</v>
      </c>
      <c r="O107" s="39">
        <v>29</v>
      </c>
      <c r="Q107" s="39">
        <v>330</v>
      </c>
      <c r="S107" s="39">
        <v>0.2</v>
      </c>
      <c r="T107" s="39">
        <v>2</v>
      </c>
      <c r="Y107" s="39"/>
      <c r="Z107" s="39">
        <v>0.84</v>
      </c>
      <c r="AA107" s="39"/>
      <c r="AC107" s="39">
        <v>2</v>
      </c>
      <c r="AD107" s="39">
        <v>0.76</v>
      </c>
      <c r="AE107" s="39">
        <v>4.5</v>
      </c>
      <c r="AF107" s="39">
        <v>0.15</v>
      </c>
      <c r="AI107" s="43">
        <v>2.8</v>
      </c>
      <c r="AK107"/>
      <c r="AL107">
        <v>71</v>
      </c>
      <c r="AM107"/>
      <c r="AN107">
        <v>35</v>
      </c>
    </row>
    <row r="108" spans="1:40" x14ac:dyDescent="0.35">
      <c r="A108" s="35">
        <v>1932</v>
      </c>
      <c r="B108" s="36">
        <v>11</v>
      </c>
      <c r="C108" s="40"/>
      <c r="E108" s="36">
        <v>0.32</v>
      </c>
      <c r="H108" s="41">
        <v>0.21</v>
      </c>
      <c r="I108" s="41">
        <v>8.8000000000000007</v>
      </c>
      <c r="K108" s="39">
        <v>0.36</v>
      </c>
      <c r="M108" s="39">
        <v>0.39</v>
      </c>
      <c r="N108" s="43">
        <v>1.7</v>
      </c>
      <c r="O108" s="39">
        <v>18</v>
      </c>
      <c r="Q108" s="39">
        <v>130</v>
      </c>
      <c r="S108" s="39">
        <v>0.17</v>
      </c>
      <c r="T108" s="39">
        <v>0.86</v>
      </c>
      <c r="Y108" s="39"/>
      <c r="Z108" s="39">
        <v>0.4</v>
      </c>
      <c r="AA108" s="39"/>
      <c r="AC108" s="39">
        <v>0.4</v>
      </c>
      <c r="AD108" s="39">
        <v>0.37</v>
      </c>
      <c r="AE108" s="39">
        <v>11</v>
      </c>
      <c r="AF108" s="39">
        <v>4.9000000000000002E-2</v>
      </c>
      <c r="AI108" s="43">
        <v>0.28999999999999998</v>
      </c>
      <c r="AK108"/>
      <c r="AL108">
        <v>120</v>
      </c>
      <c r="AM108">
        <v>15</v>
      </c>
      <c r="AN108">
        <v>58</v>
      </c>
    </row>
    <row r="109" spans="1:40" x14ac:dyDescent="0.35">
      <c r="A109" s="35">
        <v>1932</v>
      </c>
      <c r="B109" s="36">
        <v>12</v>
      </c>
      <c r="C109" s="40"/>
      <c r="E109" s="36">
        <v>0.11</v>
      </c>
      <c r="H109" s="41">
        <v>0.12</v>
      </c>
      <c r="I109" s="41">
        <v>10</v>
      </c>
      <c r="K109" s="39">
        <v>0.16</v>
      </c>
      <c r="M109" s="39">
        <v>1.6</v>
      </c>
      <c r="N109" s="43">
        <v>4.3</v>
      </c>
      <c r="O109" s="39">
        <v>20</v>
      </c>
      <c r="Q109" s="39">
        <v>75</v>
      </c>
      <c r="S109" s="39">
        <v>5.8000000000000003E-2</v>
      </c>
      <c r="T109" s="39">
        <v>0.47</v>
      </c>
      <c r="Y109" s="39"/>
      <c r="Z109" s="39">
        <v>0.14000000000000001</v>
      </c>
      <c r="AA109" s="39"/>
      <c r="AC109" s="39">
        <v>0.22</v>
      </c>
      <c r="AD109" s="39">
        <v>0.16</v>
      </c>
      <c r="AE109" s="39">
        <v>4.5999999999999996</v>
      </c>
      <c r="AF109" s="39">
        <v>3.6999999999999998E-2</v>
      </c>
      <c r="AI109" s="43">
        <v>0.2</v>
      </c>
      <c r="AK109"/>
      <c r="AL109">
        <v>26</v>
      </c>
      <c r="AM109">
        <v>7.6</v>
      </c>
      <c r="AN109">
        <v>28</v>
      </c>
    </row>
    <row r="110" spans="1:40" x14ac:dyDescent="0.35">
      <c r="A110" s="35">
        <v>1933</v>
      </c>
      <c r="B110" s="36">
        <v>1</v>
      </c>
      <c r="C110" s="40"/>
      <c r="E110" s="27">
        <v>0.18</v>
      </c>
      <c r="G110" s="41"/>
      <c r="H110" s="41">
        <v>0.13</v>
      </c>
      <c r="I110" s="41">
        <v>5.6</v>
      </c>
      <c r="K110" s="39">
        <v>0.17</v>
      </c>
      <c r="M110" s="39">
        <v>12</v>
      </c>
      <c r="N110" s="39">
        <v>1.4</v>
      </c>
      <c r="O110" s="39">
        <v>66</v>
      </c>
      <c r="P110" s="39">
        <v>10</v>
      </c>
      <c r="Q110" s="39">
        <v>94</v>
      </c>
      <c r="S110" s="39">
        <v>0.1</v>
      </c>
      <c r="T110" s="39">
        <v>0.48</v>
      </c>
      <c r="Y110" s="39"/>
      <c r="Z110" s="39">
        <v>5.6000000000000001E-2</v>
      </c>
      <c r="AC110" s="39">
        <v>0.14000000000000001</v>
      </c>
      <c r="AD110" s="39">
        <v>9.1999999999999998E-2</v>
      </c>
      <c r="AE110" s="39">
        <v>1.5</v>
      </c>
      <c r="AF110" s="39">
        <v>10</v>
      </c>
      <c r="AI110" s="43">
        <v>0.3</v>
      </c>
      <c r="AK110">
        <v>6</v>
      </c>
      <c r="AL110">
        <v>4.3</v>
      </c>
      <c r="AM110">
        <v>0.32</v>
      </c>
      <c r="AN110">
        <v>0.81</v>
      </c>
    </row>
    <row r="111" spans="1:40" x14ac:dyDescent="0.35">
      <c r="A111" s="35">
        <v>1933</v>
      </c>
      <c r="B111" s="36">
        <v>2</v>
      </c>
      <c r="C111" s="40"/>
      <c r="E111" s="27">
        <v>0.67</v>
      </c>
      <c r="G111" s="41"/>
      <c r="H111" s="41">
        <v>0.09</v>
      </c>
      <c r="I111" s="41">
        <v>6.8</v>
      </c>
      <c r="K111" s="39">
        <v>0.14000000000000001</v>
      </c>
      <c r="M111" s="39">
        <v>0.19</v>
      </c>
      <c r="N111" s="39">
        <v>1.6</v>
      </c>
      <c r="O111" s="39">
        <v>9.5</v>
      </c>
      <c r="P111" s="39">
        <v>12</v>
      </c>
      <c r="Q111" s="39">
        <v>290</v>
      </c>
      <c r="S111" s="39">
        <v>8.8999999999999996E-2</v>
      </c>
      <c r="T111" s="39">
        <v>0.2</v>
      </c>
      <c r="Y111" s="39"/>
      <c r="Z111" s="39">
        <v>4.9000000000000002E-2</v>
      </c>
      <c r="AC111" s="39">
        <v>0.11</v>
      </c>
      <c r="AD111" s="39">
        <v>5.3999999999999999E-2</v>
      </c>
      <c r="AE111" s="39">
        <v>2.8</v>
      </c>
      <c r="AF111" s="39">
        <v>0.01</v>
      </c>
      <c r="AI111" s="43">
        <v>0.19</v>
      </c>
      <c r="AK111">
        <v>20</v>
      </c>
      <c r="AL111"/>
      <c r="AM111">
        <v>30</v>
      </c>
      <c r="AN111">
        <v>0.44</v>
      </c>
    </row>
    <row r="112" spans="1:40" x14ac:dyDescent="0.35">
      <c r="A112" s="35">
        <v>1933</v>
      </c>
      <c r="B112" s="36">
        <v>3</v>
      </c>
      <c r="C112" s="40"/>
      <c r="E112" s="27">
        <v>0.33</v>
      </c>
      <c r="G112" s="41"/>
      <c r="H112" s="41">
        <v>0.22</v>
      </c>
      <c r="I112" s="41">
        <v>11</v>
      </c>
      <c r="K112" s="39">
        <v>0.24</v>
      </c>
      <c r="M112" s="39">
        <v>0.28000000000000003</v>
      </c>
      <c r="N112" s="39">
        <v>6.7</v>
      </c>
      <c r="O112" s="39">
        <v>270</v>
      </c>
      <c r="P112" s="39">
        <v>32</v>
      </c>
      <c r="Q112" s="39">
        <v>470</v>
      </c>
      <c r="S112" s="39">
        <v>12</v>
      </c>
      <c r="T112" s="39">
        <v>25</v>
      </c>
      <c r="Y112" s="39"/>
      <c r="Z112" s="39">
        <v>0.22</v>
      </c>
      <c r="AC112" s="39">
        <v>0.18</v>
      </c>
      <c r="AD112" s="39">
        <v>0.23</v>
      </c>
      <c r="AE112" s="39">
        <v>6.1</v>
      </c>
      <c r="AF112" s="39">
        <v>0.02</v>
      </c>
      <c r="AI112" s="43">
        <v>0.6</v>
      </c>
      <c r="AK112">
        <v>17</v>
      </c>
      <c r="AL112">
        <v>450</v>
      </c>
      <c r="AM112">
        <v>16</v>
      </c>
      <c r="AN112">
        <v>18</v>
      </c>
    </row>
    <row r="113" spans="1:40" x14ac:dyDescent="0.35">
      <c r="A113" s="35">
        <v>1933</v>
      </c>
      <c r="B113" s="36">
        <v>4</v>
      </c>
      <c r="C113" s="40"/>
      <c r="E113" s="27">
        <v>1.8</v>
      </c>
      <c r="G113" s="41"/>
      <c r="H113" s="41">
        <v>0.61</v>
      </c>
      <c r="I113" s="41">
        <v>57</v>
      </c>
      <c r="K113" s="39">
        <v>1.8</v>
      </c>
      <c r="M113" s="39">
        <v>3</v>
      </c>
      <c r="N113" s="39">
        <v>23</v>
      </c>
      <c r="O113" s="39">
        <v>490</v>
      </c>
      <c r="P113" s="39">
        <v>140</v>
      </c>
      <c r="Q113" s="39">
        <v>1500</v>
      </c>
      <c r="S113" s="39">
        <v>0.24</v>
      </c>
      <c r="T113" s="39">
        <v>0.49</v>
      </c>
      <c r="Y113" s="39"/>
      <c r="Z113" s="39">
        <v>1.2</v>
      </c>
      <c r="AC113" s="39">
        <v>16</v>
      </c>
      <c r="AD113" s="39">
        <v>9.4</v>
      </c>
      <c r="AE113" s="39">
        <v>34</v>
      </c>
      <c r="AF113" s="39">
        <v>0.1</v>
      </c>
      <c r="AI113" s="43">
        <v>22</v>
      </c>
      <c r="AK113">
        <v>75</v>
      </c>
      <c r="AL113">
        <v>1300</v>
      </c>
      <c r="AM113">
        <v>27</v>
      </c>
      <c r="AN113">
        <v>46</v>
      </c>
    </row>
    <row r="114" spans="1:40" x14ac:dyDescent="0.35">
      <c r="A114" s="35">
        <v>1933</v>
      </c>
      <c r="B114" s="36">
        <v>5</v>
      </c>
      <c r="C114" s="40"/>
      <c r="E114" s="27"/>
      <c r="G114" s="41">
        <v>4.7</v>
      </c>
      <c r="H114" s="41">
        <v>11</v>
      </c>
      <c r="I114" s="41">
        <v>83</v>
      </c>
      <c r="K114" s="39">
        <v>9.5</v>
      </c>
      <c r="M114" s="39">
        <v>21</v>
      </c>
      <c r="N114" s="39">
        <v>40</v>
      </c>
      <c r="O114" s="39">
        <v>600</v>
      </c>
      <c r="P114" s="39">
        <v>350</v>
      </c>
      <c r="Q114" s="39">
        <v>1400</v>
      </c>
      <c r="S114" s="39">
        <v>6.4</v>
      </c>
      <c r="T114" s="39">
        <v>3.8</v>
      </c>
      <c r="Y114" s="39"/>
      <c r="Z114" s="39">
        <v>25</v>
      </c>
      <c r="AC114" s="39">
        <v>28</v>
      </c>
      <c r="AD114" s="39">
        <v>20</v>
      </c>
      <c r="AE114" s="39">
        <v>250</v>
      </c>
      <c r="AF114" s="39">
        <v>0.86</v>
      </c>
      <c r="AI114" s="43">
        <v>5.5</v>
      </c>
      <c r="AK114">
        <v>34</v>
      </c>
      <c r="AL114">
        <v>730</v>
      </c>
      <c r="AM114">
        <v>93</v>
      </c>
      <c r="AN114">
        <v>93</v>
      </c>
    </row>
    <row r="115" spans="1:40" x14ac:dyDescent="0.35">
      <c r="A115" s="35">
        <v>1933</v>
      </c>
      <c r="B115" s="36">
        <v>6</v>
      </c>
      <c r="C115" s="40"/>
      <c r="E115" s="27"/>
      <c r="G115" s="41">
        <v>4</v>
      </c>
      <c r="H115" s="41">
        <v>41</v>
      </c>
      <c r="I115" s="41">
        <v>180</v>
      </c>
      <c r="K115" s="39">
        <v>26</v>
      </c>
      <c r="M115" s="39">
        <v>31</v>
      </c>
      <c r="N115" s="39">
        <v>120</v>
      </c>
      <c r="O115" s="39">
        <v>1100</v>
      </c>
      <c r="P115" s="39">
        <v>480</v>
      </c>
      <c r="Q115" s="39">
        <v>1800</v>
      </c>
      <c r="S115" s="39">
        <v>8.1999999999999993</v>
      </c>
      <c r="T115" s="39">
        <v>9.3000000000000007</v>
      </c>
      <c r="Y115" s="39"/>
      <c r="Z115" s="39">
        <v>35</v>
      </c>
      <c r="AC115" s="39">
        <v>22</v>
      </c>
      <c r="AD115" s="39">
        <v>21</v>
      </c>
      <c r="AE115" s="39">
        <v>190</v>
      </c>
      <c r="AF115" s="39">
        <v>2.9</v>
      </c>
      <c r="AI115" s="43">
        <v>15</v>
      </c>
      <c r="AK115">
        <v>280</v>
      </c>
      <c r="AL115">
        <v>1800</v>
      </c>
      <c r="AM115">
        <v>310</v>
      </c>
      <c r="AN115">
        <v>540</v>
      </c>
    </row>
    <row r="116" spans="1:40" x14ac:dyDescent="0.35">
      <c r="A116" s="35">
        <v>1933</v>
      </c>
      <c r="B116" s="36">
        <v>7</v>
      </c>
      <c r="C116" s="40"/>
      <c r="E116" s="27">
        <v>16</v>
      </c>
      <c r="G116" s="41">
        <v>13</v>
      </c>
      <c r="H116" s="41">
        <v>34</v>
      </c>
      <c r="I116" s="41">
        <v>370</v>
      </c>
      <c r="K116" s="39">
        <v>50</v>
      </c>
      <c r="M116" s="39">
        <v>88</v>
      </c>
      <c r="N116" s="39">
        <v>290</v>
      </c>
      <c r="O116" s="39">
        <v>1700</v>
      </c>
      <c r="P116" s="39">
        <v>740</v>
      </c>
      <c r="Q116" s="39">
        <v>2200</v>
      </c>
      <c r="S116" s="39">
        <v>16</v>
      </c>
      <c r="T116" s="39">
        <v>8.8000000000000007</v>
      </c>
      <c r="Y116" s="39"/>
      <c r="Z116" s="39">
        <v>3.6</v>
      </c>
      <c r="AC116" s="39">
        <v>40</v>
      </c>
      <c r="AD116" s="39">
        <v>53</v>
      </c>
      <c r="AE116" s="39">
        <v>380</v>
      </c>
      <c r="AF116" s="39">
        <v>5.4</v>
      </c>
      <c r="AI116" s="43">
        <v>43</v>
      </c>
      <c r="AK116">
        <v>86</v>
      </c>
      <c r="AL116">
        <v>1300</v>
      </c>
      <c r="AM116">
        <v>390</v>
      </c>
      <c r="AN116">
        <v>1100</v>
      </c>
    </row>
    <row r="117" spans="1:40" x14ac:dyDescent="0.35">
      <c r="A117" s="35">
        <v>1933</v>
      </c>
      <c r="B117" s="36">
        <v>8</v>
      </c>
      <c r="C117" s="40"/>
      <c r="E117" s="27">
        <v>8</v>
      </c>
      <c r="G117" s="41">
        <v>21</v>
      </c>
      <c r="H117" s="41">
        <v>30</v>
      </c>
      <c r="I117" s="41">
        <v>510</v>
      </c>
      <c r="K117" s="39">
        <v>130</v>
      </c>
      <c r="M117" s="39">
        <v>140</v>
      </c>
      <c r="N117" s="39">
        <v>180</v>
      </c>
      <c r="O117" s="39">
        <v>1700</v>
      </c>
      <c r="P117" s="39">
        <v>770</v>
      </c>
      <c r="Q117" s="39">
        <v>1200</v>
      </c>
      <c r="S117" s="39">
        <v>47</v>
      </c>
      <c r="T117" s="39">
        <v>22</v>
      </c>
      <c r="Y117" s="39"/>
      <c r="Z117" s="39">
        <v>11</v>
      </c>
      <c r="AC117" s="39">
        <v>55</v>
      </c>
      <c r="AD117" s="39">
        <v>88</v>
      </c>
      <c r="AE117" s="39">
        <v>1300</v>
      </c>
      <c r="AF117" s="39">
        <v>3.2</v>
      </c>
      <c r="AI117" s="43">
        <v>100</v>
      </c>
      <c r="AK117"/>
      <c r="AL117">
        <v>400</v>
      </c>
      <c r="AM117">
        <v>120</v>
      </c>
      <c r="AN117">
        <v>310</v>
      </c>
    </row>
    <row r="118" spans="1:40" x14ac:dyDescent="0.35">
      <c r="A118" s="35">
        <v>1933</v>
      </c>
      <c r="B118" s="36">
        <v>9</v>
      </c>
      <c r="C118" s="40"/>
      <c r="E118" s="27">
        <v>3</v>
      </c>
      <c r="G118" s="41">
        <v>12</v>
      </c>
      <c r="H118" s="41">
        <v>7.7</v>
      </c>
      <c r="I118" s="41">
        <v>140</v>
      </c>
      <c r="K118" s="39">
        <v>63</v>
      </c>
      <c r="M118" s="39">
        <v>78</v>
      </c>
      <c r="N118" s="39">
        <v>170</v>
      </c>
      <c r="O118" s="39">
        <v>630</v>
      </c>
      <c r="P118" s="39">
        <v>300</v>
      </c>
      <c r="Q118" s="39">
        <v>670</v>
      </c>
      <c r="S118" s="39">
        <v>1.1000000000000001</v>
      </c>
      <c r="T118" s="39">
        <v>9.8000000000000007</v>
      </c>
      <c r="Y118" s="39"/>
      <c r="Z118" s="39">
        <v>2</v>
      </c>
      <c r="AC118" s="39">
        <v>18</v>
      </c>
      <c r="AD118" s="39">
        <v>64</v>
      </c>
      <c r="AE118" s="39">
        <v>200</v>
      </c>
      <c r="AF118" s="39">
        <v>2.2999999999999998</v>
      </c>
      <c r="AI118" s="43">
        <v>17</v>
      </c>
      <c r="AK118">
        <v>8.9</v>
      </c>
      <c r="AL118">
        <v>140</v>
      </c>
      <c r="AM118">
        <v>200</v>
      </c>
      <c r="AN118">
        <v>55</v>
      </c>
    </row>
    <row r="119" spans="1:40" x14ac:dyDescent="0.35">
      <c r="A119" s="35">
        <v>1933</v>
      </c>
      <c r="B119" s="36">
        <v>10</v>
      </c>
      <c r="C119" s="40"/>
      <c r="E119" s="27">
        <v>2</v>
      </c>
      <c r="G119" s="41">
        <v>0.24</v>
      </c>
      <c r="H119" s="41">
        <v>0.87</v>
      </c>
      <c r="I119" s="41">
        <v>21</v>
      </c>
      <c r="K119" s="39">
        <v>4.5</v>
      </c>
      <c r="M119" s="39">
        <v>5.0999999999999996</v>
      </c>
      <c r="N119" s="39">
        <v>20</v>
      </c>
      <c r="O119" s="39">
        <v>27</v>
      </c>
      <c r="P119" s="39">
        <v>40</v>
      </c>
      <c r="Q119" s="39">
        <v>160</v>
      </c>
      <c r="S119" s="39">
        <v>0.34</v>
      </c>
      <c r="T119" s="39">
        <v>7.4</v>
      </c>
      <c r="Y119" s="39"/>
      <c r="Z119" s="39">
        <v>0.34</v>
      </c>
      <c r="AC119" s="39">
        <v>1.3</v>
      </c>
      <c r="AD119" s="39">
        <v>0.51</v>
      </c>
      <c r="AE119" s="39">
        <v>32</v>
      </c>
      <c r="AF119" s="39">
        <v>0.03</v>
      </c>
      <c r="AI119" s="43">
        <v>1.7</v>
      </c>
      <c r="AK119">
        <v>4.7</v>
      </c>
      <c r="AL119">
        <v>59</v>
      </c>
      <c r="AM119">
        <v>79</v>
      </c>
      <c r="AN119">
        <v>54</v>
      </c>
    </row>
    <row r="120" spans="1:40" x14ac:dyDescent="0.35">
      <c r="A120" s="35">
        <v>1933</v>
      </c>
      <c r="B120" s="36">
        <v>11</v>
      </c>
      <c r="C120" s="40"/>
      <c r="E120" s="27">
        <v>3.7</v>
      </c>
      <c r="G120" s="41">
        <v>4.3999999999999997E-2</v>
      </c>
      <c r="H120" s="41">
        <v>0.34</v>
      </c>
      <c r="I120" s="41">
        <v>3.4</v>
      </c>
      <c r="K120" s="39">
        <v>0.03</v>
      </c>
      <c r="M120" s="39">
        <v>0.42</v>
      </c>
      <c r="N120" s="39">
        <v>4.4000000000000004</v>
      </c>
      <c r="O120" s="39">
        <v>21</v>
      </c>
      <c r="P120" s="39">
        <v>74</v>
      </c>
      <c r="Q120" s="39">
        <v>69</v>
      </c>
      <c r="S120" s="39">
        <v>2.7E-2</v>
      </c>
      <c r="T120" s="39">
        <v>4.5999999999999996</v>
      </c>
      <c r="Y120" s="39"/>
      <c r="Z120" s="39">
        <v>0.18</v>
      </c>
      <c r="AC120" s="39">
        <v>0.01</v>
      </c>
      <c r="AD120" s="39">
        <v>0.21</v>
      </c>
      <c r="AE120" s="39">
        <v>3.3</v>
      </c>
      <c r="AF120" s="39">
        <v>0.01</v>
      </c>
      <c r="AI120" s="43">
        <v>0.04</v>
      </c>
      <c r="AK120">
        <v>1.1000000000000001</v>
      </c>
      <c r="AL120">
        <v>9.8000000000000007</v>
      </c>
      <c r="AM120">
        <v>5</v>
      </c>
      <c r="AN120">
        <v>3.6</v>
      </c>
    </row>
    <row r="121" spans="1:40" x14ac:dyDescent="0.35">
      <c r="A121" s="35">
        <v>1933</v>
      </c>
      <c r="B121" s="36">
        <v>12</v>
      </c>
      <c r="C121" s="40"/>
      <c r="E121" s="27">
        <v>0.34</v>
      </c>
      <c r="G121" s="41">
        <v>2.5999999999999999E-2</v>
      </c>
      <c r="H121" s="41">
        <v>0</v>
      </c>
      <c r="I121" s="41">
        <v>0.46</v>
      </c>
      <c r="K121" s="39">
        <v>0.03</v>
      </c>
      <c r="M121" s="39">
        <v>0.2</v>
      </c>
      <c r="N121" s="39">
        <v>0.87</v>
      </c>
      <c r="O121" s="39">
        <v>71</v>
      </c>
      <c r="P121" s="39">
        <v>21</v>
      </c>
      <c r="Q121" s="39">
        <v>35</v>
      </c>
      <c r="S121" s="39">
        <v>8.8999999999999996E-2</v>
      </c>
      <c r="T121" s="39">
        <v>0.35</v>
      </c>
      <c r="Y121" s="39"/>
      <c r="Z121" s="39">
        <v>0.12</v>
      </c>
      <c r="AC121" s="39">
        <v>0.04</v>
      </c>
      <c r="AD121" s="39">
        <v>0.15</v>
      </c>
      <c r="AE121" s="39">
        <v>10</v>
      </c>
      <c r="AF121" s="39">
        <v>1</v>
      </c>
      <c r="AI121" s="43">
        <v>0</v>
      </c>
      <c r="AK121">
        <v>2.4</v>
      </c>
      <c r="AL121">
        <v>6.9</v>
      </c>
      <c r="AM121">
        <v>1</v>
      </c>
      <c r="AN121">
        <v>2.6</v>
      </c>
    </row>
    <row r="122" spans="1:40" x14ac:dyDescent="0.35">
      <c r="A122" s="35">
        <v>1934</v>
      </c>
      <c r="B122" s="36">
        <v>1</v>
      </c>
      <c r="E122" s="27">
        <v>0.53</v>
      </c>
      <c r="G122" s="41">
        <v>0</v>
      </c>
      <c r="H122" s="41">
        <v>0</v>
      </c>
      <c r="I122" s="41">
        <v>6.2</v>
      </c>
      <c r="K122" s="39">
        <v>1.7000000000000001E-2</v>
      </c>
      <c r="M122" s="39">
        <v>9.0999999999999998E-2</v>
      </c>
      <c r="N122" s="39">
        <v>2.6</v>
      </c>
      <c r="O122" s="39">
        <v>3.1</v>
      </c>
      <c r="P122" s="39">
        <v>13</v>
      </c>
      <c r="Q122" s="39">
        <v>21</v>
      </c>
      <c r="R122" s="39"/>
      <c r="S122" s="39">
        <v>2E-3</v>
      </c>
      <c r="T122" s="39">
        <v>0.3</v>
      </c>
      <c r="Y122" s="39"/>
      <c r="Z122" s="39">
        <v>0.03</v>
      </c>
      <c r="AC122" s="39">
        <v>0</v>
      </c>
      <c r="AD122" s="39">
        <v>0.02</v>
      </c>
      <c r="AE122" s="39">
        <v>0.71</v>
      </c>
      <c r="AF122" s="39">
        <v>0</v>
      </c>
      <c r="AI122" s="43">
        <v>0</v>
      </c>
      <c r="AK122">
        <v>1.6</v>
      </c>
      <c r="AL122">
        <v>22</v>
      </c>
      <c r="AM122">
        <v>0.27</v>
      </c>
      <c r="AN122">
        <v>0.28000000000000003</v>
      </c>
    </row>
    <row r="123" spans="1:40" x14ac:dyDescent="0.35">
      <c r="A123" s="35">
        <v>1934</v>
      </c>
      <c r="B123" s="36">
        <v>2</v>
      </c>
      <c r="E123" s="27">
        <v>0.23</v>
      </c>
      <c r="G123" s="41">
        <v>1E-3</v>
      </c>
      <c r="H123" s="41">
        <v>0</v>
      </c>
      <c r="I123" s="41">
        <v>4</v>
      </c>
      <c r="K123" s="39">
        <v>1.4999999999999999E-2</v>
      </c>
      <c r="M123" s="39">
        <v>0.12</v>
      </c>
      <c r="N123" s="39">
        <v>2.5</v>
      </c>
      <c r="O123" s="39">
        <v>6.7</v>
      </c>
      <c r="P123" s="39">
        <v>23</v>
      </c>
      <c r="Q123" s="39">
        <v>29</v>
      </c>
      <c r="R123" s="39"/>
      <c r="S123" s="39">
        <v>0.18</v>
      </c>
      <c r="T123" s="39">
        <v>0.71</v>
      </c>
      <c r="Y123" s="39"/>
      <c r="Z123" s="39">
        <v>0</v>
      </c>
      <c r="AC123" s="39">
        <v>8.9999999999999993E-3</v>
      </c>
      <c r="AD123" s="39">
        <v>0</v>
      </c>
      <c r="AE123" s="39">
        <v>0.68</v>
      </c>
      <c r="AF123" s="39">
        <v>0</v>
      </c>
      <c r="AI123" s="43">
        <v>0.03</v>
      </c>
      <c r="AK123">
        <v>1.3</v>
      </c>
      <c r="AL123">
        <v>5</v>
      </c>
      <c r="AM123">
        <v>0.18</v>
      </c>
      <c r="AN123">
        <v>3.2</v>
      </c>
    </row>
    <row r="124" spans="1:40" x14ac:dyDescent="0.35">
      <c r="A124" s="35">
        <v>1934</v>
      </c>
      <c r="B124" s="36">
        <v>3</v>
      </c>
      <c r="E124" s="27">
        <v>0.36</v>
      </c>
      <c r="G124" s="41">
        <v>0.1</v>
      </c>
      <c r="H124" s="41">
        <v>1.0999999999999999E-2</v>
      </c>
      <c r="I124" s="41">
        <v>7.3</v>
      </c>
      <c r="K124" s="39">
        <v>4.9000000000000002E-2</v>
      </c>
      <c r="M124" s="39">
        <v>0.17</v>
      </c>
      <c r="N124" s="39">
        <v>11</v>
      </c>
      <c r="O124" s="39">
        <v>34</v>
      </c>
      <c r="P124" s="39">
        <v>20</v>
      </c>
      <c r="Q124" s="39">
        <v>110</v>
      </c>
      <c r="R124" s="39"/>
      <c r="S124" s="39">
        <v>0.28999999999999998</v>
      </c>
      <c r="T124" s="39">
        <v>1.6</v>
      </c>
      <c r="Y124" s="39"/>
      <c r="Z124" s="39">
        <v>0.47</v>
      </c>
      <c r="AC124" s="39">
        <v>0.26</v>
      </c>
      <c r="AD124" s="39">
        <v>0.32</v>
      </c>
      <c r="AE124" s="39">
        <v>1.8</v>
      </c>
      <c r="AF124" s="39">
        <v>2.1999999999999999E-2</v>
      </c>
      <c r="AI124" s="43">
        <v>0.04</v>
      </c>
      <c r="AK124">
        <v>19</v>
      </c>
      <c r="AL124">
        <v>58</v>
      </c>
      <c r="AM124">
        <v>1.2</v>
      </c>
      <c r="AN124">
        <v>5.4</v>
      </c>
    </row>
    <row r="125" spans="1:40" x14ac:dyDescent="0.35">
      <c r="A125" s="35">
        <v>1934</v>
      </c>
      <c r="B125" s="36">
        <v>4</v>
      </c>
      <c r="E125" s="27">
        <v>0.41</v>
      </c>
      <c r="G125" s="41">
        <v>0.3</v>
      </c>
      <c r="H125" s="41">
        <v>1E-3</v>
      </c>
      <c r="I125" s="41">
        <v>19</v>
      </c>
      <c r="K125" s="39">
        <v>9.4E-2</v>
      </c>
      <c r="M125" s="39">
        <v>0.53</v>
      </c>
      <c r="N125" s="39">
        <v>9.1</v>
      </c>
      <c r="O125" s="39">
        <v>16</v>
      </c>
      <c r="P125" s="39">
        <v>44</v>
      </c>
      <c r="Q125" s="39">
        <v>85</v>
      </c>
      <c r="R125" s="39">
        <v>67</v>
      </c>
      <c r="S125" s="39">
        <v>19</v>
      </c>
      <c r="T125" s="39">
        <v>2.2999999999999998</v>
      </c>
      <c r="Y125" s="39"/>
      <c r="Z125" s="39">
        <v>0.34</v>
      </c>
      <c r="AC125" s="39">
        <v>2</v>
      </c>
      <c r="AD125" s="39">
        <v>2.1</v>
      </c>
      <c r="AE125" s="39">
        <v>2.8</v>
      </c>
      <c r="AF125" s="39">
        <v>0.11</v>
      </c>
      <c r="AI125" s="43">
        <v>0.11</v>
      </c>
      <c r="AK125">
        <v>36</v>
      </c>
      <c r="AL125">
        <v>52</v>
      </c>
      <c r="AM125">
        <v>6.2</v>
      </c>
      <c r="AN125">
        <v>7.6</v>
      </c>
    </row>
    <row r="126" spans="1:40" x14ac:dyDescent="0.35">
      <c r="A126" s="35">
        <v>1934</v>
      </c>
      <c r="B126" s="36">
        <v>5</v>
      </c>
      <c r="C126" s="36">
        <v>0.28000000000000003</v>
      </c>
      <c r="E126" s="27">
        <v>2.1</v>
      </c>
      <c r="G126" s="41">
        <v>0.88</v>
      </c>
      <c r="H126" s="41">
        <v>3.6</v>
      </c>
      <c r="I126" s="41">
        <v>24</v>
      </c>
      <c r="K126" s="39">
        <v>3.2</v>
      </c>
      <c r="M126" s="39">
        <v>12</v>
      </c>
      <c r="N126" s="39">
        <v>17</v>
      </c>
      <c r="O126" s="39">
        <v>40</v>
      </c>
      <c r="P126" s="39">
        <v>49</v>
      </c>
      <c r="Q126" s="39">
        <v>82</v>
      </c>
      <c r="R126" s="39">
        <v>59</v>
      </c>
      <c r="S126" s="39">
        <v>22</v>
      </c>
      <c r="T126" s="39">
        <v>5.8</v>
      </c>
      <c r="U126" s="43">
        <v>0.09</v>
      </c>
      <c r="Y126" s="39"/>
      <c r="Z126" s="39">
        <v>2</v>
      </c>
      <c r="AC126" s="39">
        <v>6.3</v>
      </c>
      <c r="AD126" s="39">
        <v>7.2</v>
      </c>
      <c r="AE126" s="39">
        <v>12</v>
      </c>
      <c r="AF126" s="39">
        <v>0.5</v>
      </c>
      <c r="AI126" s="43">
        <v>6.8</v>
      </c>
      <c r="AK126">
        <v>10</v>
      </c>
      <c r="AL126">
        <v>53</v>
      </c>
      <c r="AM126">
        <v>28</v>
      </c>
      <c r="AN126">
        <v>40</v>
      </c>
    </row>
    <row r="127" spans="1:40" x14ac:dyDescent="0.35">
      <c r="A127" s="35">
        <v>1934</v>
      </c>
      <c r="B127" s="36">
        <v>6</v>
      </c>
      <c r="C127" s="36">
        <v>5</v>
      </c>
      <c r="D127" s="36">
        <v>3.4</v>
      </c>
      <c r="E127" s="27">
        <v>3.6</v>
      </c>
      <c r="G127" s="41">
        <v>3.2</v>
      </c>
      <c r="H127" s="41">
        <v>18</v>
      </c>
      <c r="I127" s="41">
        <v>190</v>
      </c>
      <c r="K127" s="39">
        <v>6.8</v>
      </c>
      <c r="M127" s="39">
        <v>13</v>
      </c>
      <c r="N127" s="39">
        <v>60</v>
      </c>
      <c r="O127" s="39">
        <v>320</v>
      </c>
      <c r="P127" s="39">
        <v>240</v>
      </c>
      <c r="Q127" s="39">
        <v>1300</v>
      </c>
      <c r="R127" s="39">
        <v>1300</v>
      </c>
      <c r="S127" s="39">
        <v>2.2000000000000002</v>
      </c>
      <c r="T127" s="39">
        <v>6.7</v>
      </c>
      <c r="U127" s="43">
        <v>2.2000000000000002</v>
      </c>
      <c r="Y127" s="39"/>
      <c r="Z127" s="39">
        <v>1.2</v>
      </c>
      <c r="AC127" s="39">
        <v>14</v>
      </c>
      <c r="AD127" s="39">
        <v>13</v>
      </c>
      <c r="AE127" s="39">
        <v>74</v>
      </c>
      <c r="AF127" s="39">
        <v>12</v>
      </c>
      <c r="AI127" s="43">
        <v>17</v>
      </c>
      <c r="AK127">
        <v>210</v>
      </c>
      <c r="AL127">
        <v>1100</v>
      </c>
      <c r="AM127">
        <v>120</v>
      </c>
      <c r="AN127">
        <v>290</v>
      </c>
    </row>
    <row r="128" spans="1:40" x14ac:dyDescent="0.35">
      <c r="A128" s="35">
        <v>1934</v>
      </c>
      <c r="B128" s="36">
        <v>7</v>
      </c>
      <c r="C128" s="36">
        <v>2.2999999999999998</v>
      </c>
      <c r="E128" s="27">
        <v>16</v>
      </c>
      <c r="G128" s="41">
        <v>8.6</v>
      </c>
      <c r="H128" s="41">
        <v>41</v>
      </c>
      <c r="I128" s="41">
        <v>420</v>
      </c>
      <c r="K128" s="39">
        <v>21</v>
      </c>
      <c r="M128" s="39">
        <v>200</v>
      </c>
      <c r="N128" s="39">
        <v>190</v>
      </c>
      <c r="O128" s="39">
        <v>990</v>
      </c>
      <c r="P128" s="39">
        <v>1000</v>
      </c>
      <c r="Q128" s="39">
        <v>1900</v>
      </c>
      <c r="R128" s="39">
        <v>1200</v>
      </c>
      <c r="S128" s="39">
        <v>16</v>
      </c>
      <c r="T128" s="39">
        <v>34</v>
      </c>
      <c r="U128" s="43">
        <v>26</v>
      </c>
      <c r="Y128" s="39"/>
      <c r="Z128" s="39">
        <v>19</v>
      </c>
      <c r="AC128" s="39">
        <v>62</v>
      </c>
      <c r="AD128" s="39">
        <v>76</v>
      </c>
      <c r="AE128" s="39">
        <v>410</v>
      </c>
      <c r="AF128" s="39">
        <v>6.1</v>
      </c>
      <c r="AI128" s="43">
        <v>76</v>
      </c>
      <c r="AK128">
        <v>76</v>
      </c>
      <c r="AL128">
        <v>910</v>
      </c>
      <c r="AM128">
        <v>250</v>
      </c>
      <c r="AN128">
        <v>830</v>
      </c>
    </row>
    <row r="129" spans="1:40" x14ac:dyDescent="0.35">
      <c r="A129" s="35">
        <v>1934</v>
      </c>
      <c r="B129" s="36">
        <v>8</v>
      </c>
      <c r="C129" s="36">
        <v>1.1000000000000001</v>
      </c>
      <c r="E129" s="27">
        <v>3.5</v>
      </c>
      <c r="G129" s="41">
        <v>5.9</v>
      </c>
      <c r="H129" s="41">
        <v>11</v>
      </c>
      <c r="I129" s="41">
        <v>310</v>
      </c>
      <c r="K129" s="39">
        <v>38</v>
      </c>
      <c r="M129" s="39">
        <v>180</v>
      </c>
      <c r="N129" s="39">
        <v>240</v>
      </c>
      <c r="O129" s="39">
        <v>540</v>
      </c>
      <c r="P129" s="39">
        <v>470</v>
      </c>
      <c r="Q129" s="39">
        <v>1900</v>
      </c>
      <c r="R129" s="39">
        <v>1700</v>
      </c>
      <c r="S129" s="39">
        <v>4.4000000000000004</v>
      </c>
      <c r="T129" s="39">
        <v>7.2</v>
      </c>
      <c r="U129" s="43">
        <v>2.2999999999999998</v>
      </c>
      <c r="Y129" s="39"/>
      <c r="Z129" s="39">
        <v>3.2</v>
      </c>
      <c r="AC129" s="39">
        <v>40</v>
      </c>
      <c r="AD129" s="39">
        <v>28</v>
      </c>
      <c r="AE129" s="39">
        <v>170</v>
      </c>
      <c r="AF129" s="39">
        <v>3.7</v>
      </c>
      <c r="AI129" s="43">
        <v>29</v>
      </c>
      <c r="AK129">
        <v>200</v>
      </c>
      <c r="AL129">
        <v>1200</v>
      </c>
      <c r="AM129">
        <v>650</v>
      </c>
      <c r="AN129">
        <v>1000</v>
      </c>
    </row>
    <row r="130" spans="1:40" x14ac:dyDescent="0.35">
      <c r="A130" s="35">
        <v>1934</v>
      </c>
      <c r="B130" s="36">
        <v>9</v>
      </c>
      <c r="C130" s="36">
        <v>9.4E-2</v>
      </c>
      <c r="D130" s="36">
        <v>0.75</v>
      </c>
      <c r="E130" s="27">
        <v>5.4</v>
      </c>
      <c r="G130" s="41">
        <v>2.4</v>
      </c>
      <c r="H130" s="41">
        <v>12</v>
      </c>
      <c r="I130" s="41">
        <v>15</v>
      </c>
      <c r="K130" s="39">
        <v>1.4</v>
      </c>
      <c r="M130" s="39">
        <v>10</v>
      </c>
      <c r="N130" s="39">
        <v>18</v>
      </c>
      <c r="O130" s="39">
        <v>110</v>
      </c>
      <c r="P130" s="39">
        <v>110</v>
      </c>
      <c r="Q130" s="39">
        <v>260</v>
      </c>
      <c r="R130" s="39">
        <v>220</v>
      </c>
      <c r="S130" s="39">
        <v>0.38</v>
      </c>
      <c r="T130" s="39">
        <v>1.5</v>
      </c>
      <c r="U130" s="43">
        <v>0.14000000000000001</v>
      </c>
      <c r="Y130" s="39"/>
      <c r="Z130" s="39">
        <v>1.7</v>
      </c>
      <c r="AC130" s="39">
        <v>17</v>
      </c>
      <c r="AD130" s="39">
        <v>13</v>
      </c>
      <c r="AE130" s="39">
        <v>26</v>
      </c>
      <c r="AF130" s="39">
        <v>0.86</v>
      </c>
      <c r="AI130" s="43">
        <v>4.0999999999999996</v>
      </c>
      <c r="AK130">
        <v>40</v>
      </c>
      <c r="AL130">
        <v>130</v>
      </c>
      <c r="AM130">
        <v>59</v>
      </c>
      <c r="AN130">
        <v>85</v>
      </c>
    </row>
    <row r="131" spans="1:40" x14ac:dyDescent="0.35">
      <c r="A131" s="35">
        <v>1934</v>
      </c>
      <c r="B131" s="36">
        <v>10</v>
      </c>
      <c r="C131" s="36">
        <v>4.3999999999999997E-2</v>
      </c>
      <c r="D131" s="36">
        <v>0.04</v>
      </c>
      <c r="E131" s="27">
        <v>0.56999999999999995</v>
      </c>
      <c r="G131" s="41">
        <v>0.14000000000000001</v>
      </c>
      <c r="H131" s="41">
        <v>0.22</v>
      </c>
      <c r="I131" s="41">
        <v>11</v>
      </c>
      <c r="K131" s="39">
        <v>0.5</v>
      </c>
      <c r="M131" s="39">
        <v>0.44</v>
      </c>
      <c r="N131" s="39">
        <v>2.5</v>
      </c>
      <c r="O131" s="39">
        <v>16</v>
      </c>
      <c r="P131" s="39">
        <v>16</v>
      </c>
      <c r="Q131" s="39">
        <v>68</v>
      </c>
      <c r="R131" s="39">
        <v>59</v>
      </c>
      <c r="S131" s="39">
        <v>0.21</v>
      </c>
      <c r="T131" s="39">
        <v>1.2</v>
      </c>
      <c r="U131" s="43">
        <v>5.7000000000000002E-2</v>
      </c>
      <c r="Y131" s="39"/>
      <c r="Z131" s="39">
        <v>0.25</v>
      </c>
      <c r="AC131" s="39">
        <v>0.38</v>
      </c>
      <c r="AD131" s="39">
        <v>1.3</v>
      </c>
      <c r="AE131" s="39">
        <v>5.2</v>
      </c>
      <c r="AF131" s="39">
        <v>7.6999999999999999E-2</v>
      </c>
      <c r="AI131" s="43">
        <v>0.86</v>
      </c>
      <c r="AK131">
        <v>10</v>
      </c>
      <c r="AL131">
        <v>18</v>
      </c>
      <c r="AM131">
        <v>10</v>
      </c>
      <c r="AN131">
        <v>5.9</v>
      </c>
    </row>
    <row r="132" spans="1:40" x14ac:dyDescent="0.35">
      <c r="A132" s="35">
        <v>1934</v>
      </c>
      <c r="B132" s="36">
        <v>11</v>
      </c>
      <c r="C132" s="36">
        <v>0.01</v>
      </c>
      <c r="D132" s="36">
        <v>0.01</v>
      </c>
      <c r="E132" s="27">
        <v>0.22</v>
      </c>
      <c r="G132" s="41">
        <v>6.7000000000000004E-2</v>
      </c>
      <c r="H132" s="41">
        <v>0.11</v>
      </c>
      <c r="I132" s="41">
        <v>4.4000000000000004</v>
      </c>
      <c r="K132" s="39">
        <v>0.17</v>
      </c>
      <c r="M132" s="39">
        <v>0.23</v>
      </c>
      <c r="N132" s="39">
        <v>2.6</v>
      </c>
      <c r="O132" s="39">
        <v>9.5</v>
      </c>
      <c r="P132" s="39">
        <v>8.9</v>
      </c>
      <c r="Q132" s="39">
        <v>39</v>
      </c>
      <c r="R132" s="39">
        <v>38</v>
      </c>
      <c r="S132" s="39">
        <v>0.08</v>
      </c>
      <c r="T132" s="39">
        <v>1</v>
      </c>
      <c r="U132" s="43">
        <v>8.9999999999999993E-3</v>
      </c>
      <c r="Y132" s="39"/>
      <c r="Z132" s="39">
        <v>0.12</v>
      </c>
      <c r="AC132" s="39">
        <v>0.13</v>
      </c>
      <c r="AD132" s="39">
        <v>0.64</v>
      </c>
      <c r="AE132" s="39">
        <v>1.9</v>
      </c>
      <c r="AF132" s="39">
        <v>3.5000000000000003E-2</v>
      </c>
      <c r="AI132" s="43">
        <v>0.21</v>
      </c>
      <c r="AK132">
        <v>1.8</v>
      </c>
      <c r="AL132">
        <v>5.0999999999999996</v>
      </c>
      <c r="AM132">
        <v>10</v>
      </c>
      <c r="AN132">
        <v>1.4</v>
      </c>
    </row>
    <row r="133" spans="1:40" x14ac:dyDescent="0.35">
      <c r="A133" s="35">
        <v>1934</v>
      </c>
      <c r="B133" s="36">
        <v>12</v>
      </c>
      <c r="C133" s="36">
        <v>4.3999999999999997E-2</v>
      </c>
      <c r="D133" s="36">
        <v>0.12</v>
      </c>
      <c r="E133" s="27">
        <v>0.06</v>
      </c>
      <c r="G133" s="41">
        <v>0.03</v>
      </c>
      <c r="H133" s="41">
        <v>9.1999999999999998E-2</v>
      </c>
      <c r="I133" s="41">
        <v>0.84</v>
      </c>
      <c r="K133" s="39">
        <v>0.14000000000000001</v>
      </c>
      <c r="M133" s="39">
        <v>0.25</v>
      </c>
      <c r="N133" s="39">
        <v>2.4</v>
      </c>
      <c r="O133" s="39">
        <v>51</v>
      </c>
      <c r="P133" s="39">
        <v>8.5</v>
      </c>
      <c r="Q133" s="39">
        <v>37</v>
      </c>
      <c r="R133" s="39">
        <v>24</v>
      </c>
      <c r="S133" s="39">
        <v>0.05</v>
      </c>
      <c r="T133" s="39">
        <v>0.44</v>
      </c>
      <c r="U133" s="43">
        <v>7.0000000000000001E-3</v>
      </c>
      <c r="Y133" s="39"/>
      <c r="Z133" s="39">
        <v>0.17</v>
      </c>
      <c r="AC133" s="39">
        <v>8.2000000000000003E-2</v>
      </c>
      <c r="AD133" s="39">
        <v>0.77</v>
      </c>
      <c r="AE133" s="39">
        <v>1.6</v>
      </c>
      <c r="AF133" s="39">
        <v>7</v>
      </c>
      <c r="AI133" s="43">
        <v>0.05</v>
      </c>
      <c r="AK133">
        <v>4.9000000000000004</v>
      </c>
      <c r="AL133">
        <v>7.8</v>
      </c>
      <c r="AM133"/>
      <c r="AN133">
        <v>1.1000000000000001</v>
      </c>
    </row>
    <row r="134" spans="1:40" x14ac:dyDescent="0.35">
      <c r="A134" s="35">
        <v>1935</v>
      </c>
      <c r="B134" s="36">
        <v>1</v>
      </c>
      <c r="C134" s="36">
        <v>5.6000000000000001E-2</v>
      </c>
      <c r="D134" s="36">
        <v>3.4000000000000002E-2</v>
      </c>
      <c r="E134" s="27">
        <v>0.15</v>
      </c>
      <c r="F134" s="36">
        <v>1.8</v>
      </c>
      <c r="G134" s="41">
        <v>1.7000000000000001E-2</v>
      </c>
      <c r="I134" s="41">
        <v>0.99</v>
      </c>
      <c r="K134" s="39">
        <v>5.3999999999999999E-2</v>
      </c>
      <c r="M134" s="39">
        <v>0.49</v>
      </c>
      <c r="N134" s="39">
        <v>1.6</v>
      </c>
      <c r="O134" s="39">
        <v>3.7</v>
      </c>
      <c r="P134" s="39">
        <v>70</v>
      </c>
      <c r="Q134" s="39">
        <v>14</v>
      </c>
      <c r="R134" s="39">
        <v>20</v>
      </c>
      <c r="S134" s="39">
        <v>4.2999999999999997E-2</v>
      </c>
      <c r="T134" s="39">
        <v>0.78</v>
      </c>
      <c r="U134" s="43">
        <v>1.6E-2</v>
      </c>
      <c r="W134" s="39">
        <v>7.0000000000000001E-3</v>
      </c>
      <c r="X134" s="39"/>
      <c r="Y134" s="39"/>
      <c r="Z134" s="39">
        <v>0.14000000000000001</v>
      </c>
      <c r="AC134" s="39">
        <v>7.6999999999999999E-2</v>
      </c>
      <c r="AD134" s="39">
        <v>0.12</v>
      </c>
      <c r="AE134" s="39">
        <v>1.6</v>
      </c>
      <c r="AF134" s="39">
        <v>1.2E-2</v>
      </c>
      <c r="AI134" s="43">
        <v>5.3999999999999999E-2</v>
      </c>
      <c r="AK134">
        <v>2.2000000000000002</v>
      </c>
      <c r="AL134">
        <v>2.7</v>
      </c>
      <c r="AM134">
        <v>45</v>
      </c>
      <c r="AN134">
        <v>0.45</v>
      </c>
    </row>
    <row r="135" spans="1:40" x14ac:dyDescent="0.35">
      <c r="A135" s="35">
        <v>1935</v>
      </c>
      <c r="B135" s="36">
        <v>2</v>
      </c>
      <c r="C135" s="36">
        <v>0.1</v>
      </c>
      <c r="D135" s="36">
        <v>7.0000000000000007E-2</v>
      </c>
      <c r="E135" s="27">
        <v>0.1</v>
      </c>
      <c r="F135" s="36">
        <v>0.46</v>
      </c>
      <c r="G135" s="41">
        <v>0.02</v>
      </c>
      <c r="I135" s="41">
        <v>1.2</v>
      </c>
      <c r="K135" s="39">
        <v>16</v>
      </c>
      <c r="M135" s="39">
        <v>0.59</v>
      </c>
      <c r="N135" s="39">
        <v>1.6</v>
      </c>
      <c r="O135" s="39">
        <v>6.7</v>
      </c>
      <c r="P135" s="39">
        <v>70</v>
      </c>
      <c r="Q135" s="39">
        <v>26</v>
      </c>
      <c r="R135" s="39">
        <v>22</v>
      </c>
      <c r="S135" s="39">
        <v>2.1000000000000001E-2</v>
      </c>
      <c r="T135" s="39">
        <v>12</v>
      </c>
      <c r="U135" s="43">
        <v>2.4E-2</v>
      </c>
      <c r="W135" s="39">
        <v>12</v>
      </c>
      <c r="X135" s="39"/>
      <c r="Y135" s="39"/>
      <c r="Z135" s="39">
        <v>7.2999999999999995E-2</v>
      </c>
      <c r="AC135" s="39">
        <v>0.11</v>
      </c>
      <c r="AD135" s="39">
        <v>0.28000000000000003</v>
      </c>
      <c r="AE135" s="39">
        <v>1.6</v>
      </c>
      <c r="AF135" s="39">
        <v>6.0000000000000001E-3</v>
      </c>
      <c r="AI135" s="43">
        <v>7.0000000000000007E-2</v>
      </c>
      <c r="AK135">
        <v>3.3</v>
      </c>
      <c r="AL135">
        <v>5</v>
      </c>
      <c r="AM135">
        <v>0.32</v>
      </c>
      <c r="AN135">
        <v>0.57999999999999996</v>
      </c>
    </row>
    <row r="136" spans="1:40" x14ac:dyDescent="0.35">
      <c r="A136" s="35">
        <v>1935</v>
      </c>
      <c r="B136" s="36">
        <v>3</v>
      </c>
      <c r="C136" s="36">
        <v>0.53</v>
      </c>
      <c r="D136" s="36">
        <v>0.3</v>
      </c>
      <c r="E136" s="27">
        <v>2.9</v>
      </c>
      <c r="F136" s="36">
        <v>0.91</v>
      </c>
      <c r="G136" s="41">
        <v>5.5E-2</v>
      </c>
      <c r="I136" s="41">
        <v>6.5</v>
      </c>
      <c r="K136" s="39">
        <v>0.1</v>
      </c>
      <c r="M136" s="39">
        <v>0.76</v>
      </c>
      <c r="N136" s="39">
        <v>9</v>
      </c>
      <c r="O136" s="39">
        <v>27</v>
      </c>
      <c r="P136" s="39">
        <v>28</v>
      </c>
      <c r="Q136" s="39">
        <v>170</v>
      </c>
      <c r="R136" s="39">
        <v>160</v>
      </c>
      <c r="S136" s="39">
        <v>2.9000000000000001E-2</v>
      </c>
      <c r="T136" s="39">
        <v>1.6</v>
      </c>
      <c r="U136" s="43">
        <v>1.7000000000000001E-2</v>
      </c>
      <c r="W136" s="39">
        <v>26</v>
      </c>
      <c r="X136" s="39">
        <v>3.3000000000000002E-2</v>
      </c>
      <c r="Y136" s="39"/>
      <c r="Z136" s="39">
        <v>0.12</v>
      </c>
      <c r="AC136" s="39">
        <v>0.16</v>
      </c>
      <c r="AD136" s="39">
        <v>0.18</v>
      </c>
      <c r="AE136" s="39">
        <v>6</v>
      </c>
      <c r="AF136" s="39">
        <v>6.0000000000000001E-3</v>
      </c>
      <c r="AI136" s="43">
        <v>0.15</v>
      </c>
      <c r="AK136">
        <v>58</v>
      </c>
      <c r="AL136">
        <v>150</v>
      </c>
      <c r="AM136">
        <v>1.5</v>
      </c>
      <c r="AN136">
        <v>8.9</v>
      </c>
    </row>
    <row r="137" spans="1:40" x14ac:dyDescent="0.35">
      <c r="A137" s="35">
        <v>1935</v>
      </c>
      <c r="B137" s="36">
        <v>4</v>
      </c>
      <c r="C137" s="36">
        <v>0.27</v>
      </c>
      <c r="D137" s="36">
        <v>2.2999999999999998</v>
      </c>
      <c r="E137" s="27">
        <v>5.7</v>
      </c>
      <c r="F137" s="36">
        <v>37</v>
      </c>
      <c r="G137" s="41">
        <v>2</v>
      </c>
      <c r="I137" s="41">
        <v>17</v>
      </c>
      <c r="K137" s="39">
        <v>1.8</v>
      </c>
      <c r="M137" s="39">
        <v>3.4</v>
      </c>
      <c r="N137" s="39">
        <v>11</v>
      </c>
      <c r="O137" s="39">
        <v>81</v>
      </c>
      <c r="P137" s="39">
        <v>57</v>
      </c>
      <c r="Q137" s="39">
        <v>160</v>
      </c>
      <c r="R137" s="39">
        <v>150</v>
      </c>
      <c r="S137" s="39">
        <v>0.28999999999999998</v>
      </c>
      <c r="T137" s="39">
        <v>92</v>
      </c>
      <c r="U137" s="43">
        <v>0.11</v>
      </c>
      <c r="W137" s="39">
        <v>26</v>
      </c>
      <c r="X137" s="39">
        <v>0.06</v>
      </c>
      <c r="Y137" s="39">
        <v>0.03</v>
      </c>
      <c r="Z137" s="39"/>
      <c r="AC137" s="39">
        <v>8</v>
      </c>
      <c r="AD137" s="39">
        <v>6.8</v>
      </c>
      <c r="AE137" s="39">
        <v>9.1999999999999993</v>
      </c>
      <c r="AF137" s="39">
        <v>0.14000000000000001</v>
      </c>
      <c r="AI137" s="43">
        <v>22</v>
      </c>
      <c r="AK137">
        <v>31</v>
      </c>
      <c r="AL137">
        <v>56</v>
      </c>
      <c r="AM137">
        <v>8.9</v>
      </c>
      <c r="AN137">
        <v>14</v>
      </c>
    </row>
    <row r="138" spans="1:40" x14ac:dyDescent="0.35">
      <c r="A138" s="35">
        <v>1935</v>
      </c>
      <c r="B138" s="36">
        <v>5</v>
      </c>
      <c r="C138" s="36">
        <v>0.3</v>
      </c>
      <c r="D138" s="36">
        <v>15</v>
      </c>
      <c r="E138" s="27">
        <v>30</v>
      </c>
      <c r="F138" s="36">
        <v>330</v>
      </c>
      <c r="G138" s="41">
        <v>5.8</v>
      </c>
      <c r="I138" s="41">
        <v>200</v>
      </c>
      <c r="K138" s="39">
        <v>29</v>
      </c>
      <c r="M138" s="39">
        <v>4.4000000000000004</v>
      </c>
      <c r="N138" s="39">
        <v>150</v>
      </c>
      <c r="O138" s="39">
        <v>270</v>
      </c>
      <c r="P138" s="39">
        <v>420</v>
      </c>
      <c r="Q138" s="39">
        <v>2400</v>
      </c>
      <c r="R138" s="39">
        <v>1100</v>
      </c>
      <c r="S138" s="39">
        <v>6.1</v>
      </c>
      <c r="T138" s="39">
        <v>25</v>
      </c>
      <c r="U138" s="43">
        <v>0.24</v>
      </c>
      <c r="W138" s="39">
        <v>25</v>
      </c>
      <c r="X138" s="39">
        <v>5.5E-2</v>
      </c>
      <c r="Y138" s="39">
        <v>0.08</v>
      </c>
      <c r="Z138" s="39">
        <v>9</v>
      </c>
      <c r="AC138" s="39">
        <v>28</v>
      </c>
      <c r="AD138" s="39">
        <v>20</v>
      </c>
      <c r="AE138" s="39">
        <v>87</v>
      </c>
      <c r="AF138" s="39">
        <v>0.64</v>
      </c>
      <c r="AI138" s="43">
        <v>18</v>
      </c>
      <c r="AK138">
        <v>120</v>
      </c>
      <c r="AL138">
        <v>500</v>
      </c>
      <c r="AM138">
        <v>120</v>
      </c>
      <c r="AN138">
        <v>220</v>
      </c>
    </row>
    <row r="139" spans="1:40" x14ac:dyDescent="0.35">
      <c r="A139" s="35">
        <v>1935</v>
      </c>
      <c r="B139" s="36">
        <v>6</v>
      </c>
      <c r="C139" s="36">
        <v>2.2000000000000002</v>
      </c>
      <c r="D139" s="36">
        <v>1.7</v>
      </c>
      <c r="E139" s="27">
        <v>3.9</v>
      </c>
      <c r="F139" s="36">
        <v>190</v>
      </c>
      <c r="G139" s="41">
        <v>9.4</v>
      </c>
      <c r="I139" s="41">
        <v>130</v>
      </c>
      <c r="K139" s="39">
        <v>15</v>
      </c>
      <c r="M139" s="39">
        <v>31</v>
      </c>
      <c r="N139" s="39">
        <v>69</v>
      </c>
      <c r="O139" s="39">
        <v>220</v>
      </c>
      <c r="P139" s="39">
        <v>250</v>
      </c>
      <c r="Q139" s="39">
        <v>1700</v>
      </c>
      <c r="R139" s="39">
        <v>1200</v>
      </c>
      <c r="S139" s="39">
        <v>5.5</v>
      </c>
      <c r="T139" s="39">
        <v>12</v>
      </c>
      <c r="U139" s="43">
        <v>0.28999999999999998</v>
      </c>
      <c r="W139" s="39">
        <v>15</v>
      </c>
      <c r="X139" s="39">
        <v>0.13</v>
      </c>
      <c r="Y139" s="39">
        <v>0.78</v>
      </c>
      <c r="Z139" s="39">
        <v>1.8</v>
      </c>
      <c r="AC139" s="39">
        <v>9.5</v>
      </c>
      <c r="AD139" s="39">
        <v>19</v>
      </c>
      <c r="AE139" s="39">
        <v>79</v>
      </c>
      <c r="AF139" s="39">
        <v>1.8</v>
      </c>
      <c r="AI139" s="43">
        <v>23</v>
      </c>
      <c r="AK139">
        <v>180</v>
      </c>
      <c r="AL139">
        <v>700</v>
      </c>
      <c r="AM139">
        <v>260</v>
      </c>
      <c r="AN139">
        <v>700</v>
      </c>
    </row>
    <row r="140" spans="1:40" x14ac:dyDescent="0.35">
      <c r="A140" s="35">
        <v>1935</v>
      </c>
      <c r="B140" s="36">
        <v>7</v>
      </c>
      <c r="C140" s="36">
        <v>0.39</v>
      </c>
      <c r="D140" s="36">
        <v>1</v>
      </c>
      <c r="E140" s="27">
        <v>13</v>
      </c>
      <c r="F140" s="36">
        <v>450</v>
      </c>
      <c r="G140" s="41">
        <v>22</v>
      </c>
      <c r="I140" s="41">
        <v>320</v>
      </c>
      <c r="K140" s="39">
        <v>65</v>
      </c>
      <c r="M140" s="39">
        <v>120</v>
      </c>
      <c r="N140" s="39">
        <v>240</v>
      </c>
      <c r="O140" s="39">
        <v>680</v>
      </c>
      <c r="P140" s="39">
        <v>700</v>
      </c>
      <c r="Q140" s="39">
        <v>730</v>
      </c>
      <c r="R140" s="39">
        <v>720</v>
      </c>
      <c r="S140" s="39">
        <v>2.6</v>
      </c>
      <c r="T140" s="39">
        <v>14</v>
      </c>
      <c r="U140" s="43">
        <v>4.7</v>
      </c>
      <c r="W140" s="39"/>
      <c r="X140" s="39">
        <v>47</v>
      </c>
      <c r="Y140" s="39">
        <v>8.9</v>
      </c>
      <c r="Z140" s="39">
        <v>8</v>
      </c>
      <c r="AC140" s="39">
        <v>49</v>
      </c>
      <c r="AD140" s="39">
        <v>60</v>
      </c>
      <c r="AE140" s="39">
        <v>300</v>
      </c>
      <c r="AF140" s="39">
        <v>9.6999999999999993</v>
      </c>
      <c r="AI140" s="43">
        <v>86</v>
      </c>
      <c r="AK140">
        <v>42</v>
      </c>
      <c r="AL140">
        <v>400</v>
      </c>
      <c r="AM140">
        <v>150</v>
      </c>
      <c r="AN140">
        <v>420</v>
      </c>
    </row>
    <row r="141" spans="1:40" x14ac:dyDescent="0.35">
      <c r="A141" s="35">
        <v>1935</v>
      </c>
      <c r="B141" s="36">
        <v>8</v>
      </c>
      <c r="C141" s="36">
        <v>9.0999999999999998E-2</v>
      </c>
      <c r="D141" s="36">
        <v>0.1</v>
      </c>
      <c r="E141" s="27">
        <v>33</v>
      </c>
      <c r="F141" s="36">
        <v>700</v>
      </c>
      <c r="G141" s="41">
        <v>28</v>
      </c>
      <c r="I141" s="41">
        <v>620</v>
      </c>
      <c r="K141" s="39">
        <v>90</v>
      </c>
      <c r="M141" s="39">
        <v>140</v>
      </c>
      <c r="N141" s="39">
        <v>260</v>
      </c>
      <c r="O141" s="39">
        <v>760</v>
      </c>
      <c r="P141" s="39">
        <v>770</v>
      </c>
      <c r="Q141" s="39">
        <v>1000</v>
      </c>
      <c r="R141" s="39">
        <v>1100</v>
      </c>
      <c r="S141" s="39">
        <v>10</v>
      </c>
      <c r="T141" s="39">
        <v>25</v>
      </c>
      <c r="U141" s="43">
        <v>5.4</v>
      </c>
      <c r="W141" s="39"/>
      <c r="X141" s="39">
        <v>7.3</v>
      </c>
      <c r="Y141" s="39">
        <v>4.2</v>
      </c>
      <c r="Z141" s="39">
        <v>21</v>
      </c>
      <c r="AC141" s="39">
        <v>86</v>
      </c>
      <c r="AD141" s="39">
        <v>120</v>
      </c>
      <c r="AE141" s="39">
        <v>360</v>
      </c>
      <c r="AF141" s="39">
        <v>14</v>
      </c>
      <c r="AI141" s="43">
        <v>100</v>
      </c>
      <c r="AK141">
        <v>9.9</v>
      </c>
      <c r="AL141">
        <v>270</v>
      </c>
      <c r="AM141">
        <v>120</v>
      </c>
      <c r="AN141">
        <v>280</v>
      </c>
    </row>
    <row r="142" spans="1:40" x14ac:dyDescent="0.35">
      <c r="A142" s="35">
        <v>1935</v>
      </c>
      <c r="B142" s="36">
        <v>9</v>
      </c>
      <c r="C142" s="36">
        <v>0.05</v>
      </c>
      <c r="D142" s="36">
        <v>0.18</v>
      </c>
      <c r="E142" s="27">
        <v>14</v>
      </c>
      <c r="F142" s="36">
        <v>90</v>
      </c>
      <c r="G142" s="41">
        <v>6.9</v>
      </c>
      <c r="I142" s="41">
        <v>43</v>
      </c>
      <c r="K142" s="39">
        <v>2.8</v>
      </c>
      <c r="M142" s="39">
        <v>23</v>
      </c>
      <c r="N142" s="39">
        <v>41</v>
      </c>
      <c r="O142" s="39">
        <v>130</v>
      </c>
      <c r="P142" s="39">
        <v>200</v>
      </c>
      <c r="Q142" s="39">
        <v>290</v>
      </c>
      <c r="R142" s="39">
        <v>210</v>
      </c>
      <c r="S142" s="39">
        <v>2.4</v>
      </c>
      <c r="T142" s="39">
        <v>5.3</v>
      </c>
      <c r="U142" s="43">
        <v>0.28999999999999998</v>
      </c>
      <c r="W142" s="39"/>
      <c r="X142" s="39">
        <v>0.87</v>
      </c>
      <c r="Y142" s="39">
        <v>0.55000000000000004</v>
      </c>
      <c r="Z142" s="39"/>
      <c r="AC142" s="39">
        <v>29</v>
      </c>
      <c r="AD142" s="39">
        <v>23</v>
      </c>
      <c r="AE142" s="39">
        <v>72</v>
      </c>
      <c r="AF142" s="39">
        <v>1.3</v>
      </c>
      <c r="AI142" s="43">
        <v>30</v>
      </c>
      <c r="AK142">
        <v>2.2000000000000002</v>
      </c>
      <c r="AL142">
        <v>36</v>
      </c>
      <c r="AM142">
        <v>11</v>
      </c>
      <c r="AN142">
        <v>28</v>
      </c>
    </row>
    <row r="143" spans="1:40" x14ac:dyDescent="0.35">
      <c r="A143" s="35">
        <v>1935</v>
      </c>
      <c r="B143" s="36">
        <v>10</v>
      </c>
      <c r="C143" s="36">
        <v>5.6000000000000001E-2</v>
      </c>
      <c r="D143" s="36">
        <v>6.8000000000000005E-2</v>
      </c>
      <c r="E143" s="27">
        <v>2.6</v>
      </c>
      <c r="F143" s="36">
        <v>11</v>
      </c>
      <c r="G143" s="41">
        <v>0.32</v>
      </c>
      <c r="I143" s="41">
        <v>4.5999999999999996</v>
      </c>
      <c r="K143" s="39">
        <v>0.37</v>
      </c>
      <c r="M143" s="39">
        <v>4.5</v>
      </c>
      <c r="N143" s="39">
        <v>3.7</v>
      </c>
      <c r="O143" s="39">
        <v>15</v>
      </c>
      <c r="P143" s="39">
        <v>28</v>
      </c>
      <c r="Q143" s="39">
        <v>72</v>
      </c>
      <c r="R143" s="39">
        <v>51</v>
      </c>
      <c r="S143" s="39">
        <v>0.33</v>
      </c>
      <c r="T143" s="39">
        <v>2</v>
      </c>
      <c r="U143" s="43">
        <v>9.9000000000000005E-2</v>
      </c>
      <c r="W143" s="39">
        <v>0.12</v>
      </c>
      <c r="X143" s="39">
        <v>0.06</v>
      </c>
      <c r="Y143" s="39">
        <v>1.0999999999999999E-2</v>
      </c>
      <c r="Z143" s="39">
        <v>0.36</v>
      </c>
      <c r="AC143" s="39">
        <v>4.5999999999999996</v>
      </c>
      <c r="AD143" s="39">
        <v>1.2</v>
      </c>
      <c r="AE143" s="39">
        <v>8.6</v>
      </c>
      <c r="AF143" s="39">
        <v>5.7000000000000002E-2</v>
      </c>
      <c r="AI143" s="43">
        <v>1.2</v>
      </c>
      <c r="AK143">
        <v>1.4</v>
      </c>
      <c r="AL143">
        <v>25</v>
      </c>
      <c r="AM143">
        <v>3</v>
      </c>
      <c r="AN143">
        <v>4.0999999999999996</v>
      </c>
    </row>
    <row r="144" spans="1:40" x14ac:dyDescent="0.35">
      <c r="A144" s="35">
        <v>1935</v>
      </c>
      <c r="B144" s="36">
        <v>11</v>
      </c>
      <c r="C144" s="36">
        <v>4.4999999999999998E-2</v>
      </c>
      <c r="D144" s="36">
        <v>5.6000000000000001E-2</v>
      </c>
      <c r="E144" s="27">
        <v>1.3</v>
      </c>
      <c r="F144" s="36">
        <v>11</v>
      </c>
      <c r="G144" s="41">
        <v>4.2999999999999997E-2</v>
      </c>
      <c r="I144" s="41">
        <v>3.3</v>
      </c>
      <c r="K144" s="39">
        <v>0.14000000000000001</v>
      </c>
      <c r="M144" s="39">
        <v>0.54</v>
      </c>
      <c r="N144" s="39">
        <v>0.86</v>
      </c>
      <c r="O144" s="39">
        <v>13</v>
      </c>
      <c r="P144" s="39">
        <v>21</v>
      </c>
      <c r="Q144" s="39">
        <v>65</v>
      </c>
      <c r="R144" s="39">
        <v>44</v>
      </c>
      <c r="S144" s="39">
        <v>0.13</v>
      </c>
      <c r="T144" s="39">
        <v>1.5</v>
      </c>
      <c r="U144" s="43">
        <v>4.5999999999999999E-2</v>
      </c>
      <c r="W144" s="39">
        <v>5.0999999999999997E-2</v>
      </c>
      <c r="X144" s="39">
        <v>4.3999999999999997E-2</v>
      </c>
      <c r="Y144" s="39">
        <v>0.04</v>
      </c>
      <c r="Z144" s="39">
        <v>8.5999999999999993E-2</v>
      </c>
      <c r="AC144" s="39">
        <v>0.8</v>
      </c>
      <c r="AD144" s="39">
        <v>0.52</v>
      </c>
      <c r="AE144" s="39">
        <v>26</v>
      </c>
      <c r="AF144" s="39">
        <v>2E-3</v>
      </c>
      <c r="AI144" s="43">
        <v>0.17</v>
      </c>
      <c r="AK144">
        <v>4.5</v>
      </c>
      <c r="AL144">
        <v>9.3000000000000007</v>
      </c>
      <c r="AM144">
        <v>12</v>
      </c>
      <c r="AN144">
        <v>1.7</v>
      </c>
    </row>
    <row r="145" spans="1:40" x14ac:dyDescent="0.35">
      <c r="A145" s="35">
        <v>1935</v>
      </c>
      <c r="B145" s="36">
        <v>12</v>
      </c>
      <c r="C145" s="36">
        <v>2.1000000000000001E-2</v>
      </c>
      <c r="D145" s="36">
        <v>2.9000000000000001E-2</v>
      </c>
      <c r="E145" s="27">
        <v>0.45</v>
      </c>
      <c r="F145" s="36">
        <v>9.3000000000000007</v>
      </c>
      <c r="G145" s="41">
        <v>3.0000000000000001E-3</v>
      </c>
      <c r="I145" s="41">
        <v>1.6</v>
      </c>
      <c r="K145" s="39">
        <v>9.8000000000000004E-2</v>
      </c>
      <c r="M145" s="39">
        <v>0.22</v>
      </c>
      <c r="N145" s="39">
        <v>68</v>
      </c>
      <c r="O145" s="39">
        <v>14</v>
      </c>
      <c r="P145" s="39">
        <v>13</v>
      </c>
      <c r="Q145" s="39">
        <v>38</v>
      </c>
      <c r="R145" s="39">
        <v>16</v>
      </c>
      <c r="S145" s="39">
        <v>3.4000000000000002E-2</v>
      </c>
      <c r="T145" s="39">
        <v>24</v>
      </c>
      <c r="U145" s="43">
        <v>2.1999999999999999E-2</v>
      </c>
      <c r="W145" s="39"/>
      <c r="X145" s="39">
        <v>9.4E-2</v>
      </c>
      <c r="Y145" s="39">
        <v>0.04</v>
      </c>
      <c r="Z145" s="39">
        <v>0.04</v>
      </c>
      <c r="AC145" s="39">
        <v>0.33</v>
      </c>
      <c r="AD145" s="39">
        <v>0.25</v>
      </c>
      <c r="AE145" s="39">
        <v>6.2</v>
      </c>
      <c r="AF145" s="39">
        <v>34</v>
      </c>
      <c r="AI145" s="43">
        <v>9.0999999999999998E-2</v>
      </c>
      <c r="AK145">
        <v>2.7</v>
      </c>
      <c r="AL145">
        <v>11</v>
      </c>
      <c r="AM145">
        <v>0.75</v>
      </c>
      <c r="AN145">
        <v>0.57999999999999996</v>
      </c>
    </row>
    <row r="146" spans="1:40" x14ac:dyDescent="0.35">
      <c r="A146" s="35">
        <v>1936</v>
      </c>
      <c r="B146" s="36">
        <v>1</v>
      </c>
      <c r="C146" s="36">
        <v>3.2000000000000001E-2</v>
      </c>
      <c r="D146" s="36">
        <v>5.8000000000000003E-2</v>
      </c>
      <c r="E146" s="27">
        <v>0.24</v>
      </c>
      <c r="F146" s="36">
        <v>3.1</v>
      </c>
      <c r="G146" s="41">
        <v>3.2000000000000001E-2</v>
      </c>
      <c r="I146" s="41">
        <v>1.5</v>
      </c>
      <c r="K146" s="39">
        <v>0.52</v>
      </c>
      <c r="M146" s="39">
        <v>0.9</v>
      </c>
      <c r="N146" s="39">
        <v>0.65</v>
      </c>
      <c r="O146" s="39">
        <v>7.9</v>
      </c>
      <c r="P146" s="39">
        <v>6.6</v>
      </c>
      <c r="Q146" s="39">
        <v>58</v>
      </c>
      <c r="R146" s="39">
        <v>23</v>
      </c>
      <c r="S146" s="39">
        <v>0.14000000000000001</v>
      </c>
      <c r="T146" s="39">
        <v>1</v>
      </c>
      <c r="U146" s="39">
        <v>0.91</v>
      </c>
      <c r="V146" s="39"/>
      <c r="W146" s="39">
        <v>1.6E-2</v>
      </c>
      <c r="X146" s="39"/>
      <c r="Y146" s="39">
        <v>13</v>
      </c>
      <c r="Z146" s="39">
        <v>49</v>
      </c>
      <c r="AC146" s="39">
        <v>0.16</v>
      </c>
      <c r="AD146" s="39">
        <v>0.14000000000000001</v>
      </c>
      <c r="AE146" s="39">
        <v>2.5</v>
      </c>
      <c r="AF146" s="39">
        <v>2.5999999999999999E-2</v>
      </c>
      <c r="AI146" s="43">
        <v>8.7999999999999995E-2</v>
      </c>
      <c r="AK146">
        <v>1.7</v>
      </c>
      <c r="AL146">
        <v>6.3</v>
      </c>
      <c r="AM146">
        <v>0.67</v>
      </c>
      <c r="AN146">
        <v>0.6</v>
      </c>
    </row>
    <row r="147" spans="1:40" x14ac:dyDescent="0.35">
      <c r="A147" s="35">
        <v>1936</v>
      </c>
      <c r="B147" s="36">
        <v>2</v>
      </c>
      <c r="C147" s="36">
        <v>5.5E-2</v>
      </c>
      <c r="D147" s="36">
        <v>4.9000000000000002E-2</v>
      </c>
      <c r="E147" s="27">
        <v>0.18</v>
      </c>
      <c r="F147" s="36">
        <v>4.0999999999999996</v>
      </c>
      <c r="G147" s="41">
        <v>1.4999999999999999E-2</v>
      </c>
      <c r="I147" s="41">
        <v>2.4</v>
      </c>
      <c r="K147" s="39">
        <v>0.2</v>
      </c>
      <c r="M147" s="39">
        <v>0.76</v>
      </c>
      <c r="N147" s="39">
        <v>1.6</v>
      </c>
      <c r="O147" s="39">
        <v>11</v>
      </c>
      <c r="P147" s="39">
        <v>57</v>
      </c>
      <c r="Q147" s="39">
        <v>63</v>
      </c>
      <c r="R147" s="39">
        <v>36</v>
      </c>
      <c r="S147" s="39">
        <v>0.13</v>
      </c>
      <c r="T147" s="39">
        <v>0.62</v>
      </c>
      <c r="U147" s="39">
        <v>1.6E-2</v>
      </c>
      <c r="V147" s="39"/>
      <c r="W147" s="39">
        <v>2.3E-2</v>
      </c>
      <c r="X147" s="39"/>
      <c r="Y147" s="39">
        <v>15</v>
      </c>
      <c r="Z147" s="39">
        <v>0.1</v>
      </c>
      <c r="AC147" s="39">
        <v>0.12</v>
      </c>
      <c r="AD147" s="39">
        <v>0.11</v>
      </c>
      <c r="AE147" s="39">
        <v>2.5</v>
      </c>
      <c r="AF147" s="39">
        <v>10</v>
      </c>
      <c r="AI147" s="43">
        <v>12</v>
      </c>
      <c r="AK147">
        <v>2.2000000000000002</v>
      </c>
      <c r="AL147">
        <v>14</v>
      </c>
      <c r="AM147">
        <v>0.55000000000000004</v>
      </c>
      <c r="AN147">
        <v>0.67</v>
      </c>
    </row>
    <row r="148" spans="1:40" x14ac:dyDescent="0.35">
      <c r="A148" s="35">
        <v>1936</v>
      </c>
      <c r="B148" s="36">
        <v>3</v>
      </c>
      <c r="C148" s="36">
        <v>6.5000000000000002E-2</v>
      </c>
      <c r="D148" s="36">
        <v>0.12</v>
      </c>
      <c r="E148" s="27">
        <v>0.15</v>
      </c>
      <c r="F148" s="36">
        <v>3.5</v>
      </c>
      <c r="G148" s="41">
        <v>4.9000000000000002E-2</v>
      </c>
      <c r="I148" s="41">
        <v>3.6</v>
      </c>
      <c r="K148" s="39">
        <v>0.7</v>
      </c>
      <c r="M148" s="39">
        <v>0.6</v>
      </c>
      <c r="N148" s="39">
        <v>2</v>
      </c>
      <c r="O148" s="39">
        <v>9.3000000000000007</v>
      </c>
      <c r="P148" s="39">
        <v>73</v>
      </c>
      <c r="Q148" s="39">
        <v>60</v>
      </c>
      <c r="R148" s="39">
        <v>110</v>
      </c>
      <c r="S148" s="39">
        <v>0.11</v>
      </c>
      <c r="T148" s="39">
        <v>0.97</v>
      </c>
      <c r="U148" s="39">
        <v>1.4999999999999999E-2</v>
      </c>
      <c r="V148" s="39"/>
      <c r="W148" s="39">
        <v>47</v>
      </c>
      <c r="X148" s="39"/>
      <c r="Y148" s="39">
        <v>8</v>
      </c>
      <c r="Z148" s="39">
        <v>0.48</v>
      </c>
      <c r="AC148" s="39">
        <v>9.7000000000000003E-2</v>
      </c>
      <c r="AD148" s="39">
        <v>0.1</v>
      </c>
      <c r="AE148" s="39">
        <v>0.95</v>
      </c>
      <c r="AF148" s="39">
        <v>1.4999999999999999E-2</v>
      </c>
      <c r="AI148" s="43">
        <v>0.19</v>
      </c>
      <c r="AK148">
        <v>22</v>
      </c>
      <c r="AL148">
        <v>20</v>
      </c>
      <c r="AM148">
        <v>0.81</v>
      </c>
      <c r="AN148">
        <v>1.5</v>
      </c>
    </row>
    <row r="149" spans="1:40" x14ac:dyDescent="0.35">
      <c r="A149" s="35">
        <v>1936</v>
      </c>
      <c r="B149" s="36">
        <v>4</v>
      </c>
      <c r="C149" s="36">
        <v>0.93</v>
      </c>
      <c r="D149" s="36">
        <v>1.6</v>
      </c>
      <c r="E149" s="27">
        <v>1.5</v>
      </c>
      <c r="F149" s="36">
        <v>36</v>
      </c>
      <c r="G149" s="41">
        <v>0.26</v>
      </c>
      <c r="I149" s="41">
        <v>26</v>
      </c>
      <c r="K149" s="39">
        <v>4.5</v>
      </c>
      <c r="M149" s="39">
        <v>3.3</v>
      </c>
      <c r="N149" s="39">
        <v>19</v>
      </c>
      <c r="O149" s="39">
        <v>62</v>
      </c>
      <c r="P149" s="39">
        <v>56</v>
      </c>
      <c r="Q149" s="39">
        <v>120</v>
      </c>
      <c r="R149" s="39">
        <v>220</v>
      </c>
      <c r="S149" s="39">
        <v>14</v>
      </c>
      <c r="T149" s="39">
        <v>6.8</v>
      </c>
      <c r="U149" s="39">
        <v>0.02</v>
      </c>
      <c r="V149" s="39"/>
      <c r="W149" s="39">
        <v>1.2999999999999999E-2</v>
      </c>
      <c r="X149" s="39"/>
      <c r="Y149" s="39">
        <v>0.22</v>
      </c>
      <c r="Z149" s="39">
        <v>4.3</v>
      </c>
      <c r="AC149" s="39">
        <v>2.4</v>
      </c>
      <c r="AD149" s="39">
        <v>2.6</v>
      </c>
      <c r="AE149" s="39">
        <v>17</v>
      </c>
      <c r="AF149" s="39">
        <v>0.54</v>
      </c>
      <c r="AI149" s="43">
        <v>1.6</v>
      </c>
      <c r="AK149">
        <v>58</v>
      </c>
      <c r="AL149">
        <v>110</v>
      </c>
      <c r="AM149">
        <v>30</v>
      </c>
      <c r="AN149">
        <v>55</v>
      </c>
    </row>
    <row r="150" spans="1:40" x14ac:dyDescent="0.35">
      <c r="A150" s="35">
        <v>1936</v>
      </c>
      <c r="B150" s="36">
        <v>5</v>
      </c>
      <c r="C150" s="36">
        <v>1.2</v>
      </c>
      <c r="D150" s="36">
        <v>1.3</v>
      </c>
      <c r="E150" s="27">
        <v>2.2000000000000002</v>
      </c>
      <c r="F150" s="36">
        <v>82</v>
      </c>
      <c r="G150" s="41">
        <v>1.9</v>
      </c>
      <c r="I150" s="41">
        <v>46</v>
      </c>
      <c r="K150" s="39">
        <v>91</v>
      </c>
      <c r="M150" s="39">
        <v>26</v>
      </c>
      <c r="N150" s="39">
        <v>31</v>
      </c>
      <c r="O150" s="39">
        <v>140</v>
      </c>
      <c r="P150" s="39">
        <v>120</v>
      </c>
      <c r="Q150" s="39">
        <v>420</v>
      </c>
      <c r="R150" s="39">
        <v>580</v>
      </c>
      <c r="S150" s="39">
        <v>5.8</v>
      </c>
      <c r="T150" s="39">
        <v>13</v>
      </c>
      <c r="U150" s="39">
        <v>0.44</v>
      </c>
      <c r="V150" s="39"/>
      <c r="W150" s="39">
        <v>2</v>
      </c>
      <c r="X150" s="39"/>
      <c r="Y150" s="39">
        <v>0.24</v>
      </c>
      <c r="Z150" s="39">
        <v>5.8</v>
      </c>
      <c r="AC150" s="39">
        <v>6.9</v>
      </c>
      <c r="AD150" s="39">
        <v>4.7</v>
      </c>
      <c r="AE150" s="39">
        <v>17</v>
      </c>
      <c r="AF150" s="39">
        <v>0.15</v>
      </c>
      <c r="AI150" s="43">
        <v>4.5</v>
      </c>
      <c r="AK150">
        <v>120</v>
      </c>
      <c r="AL150">
        <v>320</v>
      </c>
      <c r="AM150">
        <v>98</v>
      </c>
      <c r="AN150">
        <v>120</v>
      </c>
    </row>
    <row r="151" spans="1:40" x14ac:dyDescent="0.35">
      <c r="A151" s="35">
        <v>1936</v>
      </c>
      <c r="B151" s="36">
        <v>6</v>
      </c>
      <c r="C151" s="36">
        <v>8.9</v>
      </c>
      <c r="D151" s="36">
        <v>5.5</v>
      </c>
      <c r="E151" s="27">
        <v>37</v>
      </c>
      <c r="F151" s="36">
        <v>590</v>
      </c>
      <c r="G151" s="41">
        <v>61</v>
      </c>
      <c r="I151" s="41">
        <v>340</v>
      </c>
      <c r="K151" s="39">
        <v>94</v>
      </c>
      <c r="M151" s="39">
        <v>190</v>
      </c>
      <c r="N151" s="39">
        <v>180</v>
      </c>
      <c r="O151" s="39">
        <v>1200</v>
      </c>
      <c r="P151" s="39">
        <v>1200</v>
      </c>
      <c r="Q151" s="39">
        <v>4400</v>
      </c>
      <c r="R151" s="39">
        <v>5000</v>
      </c>
      <c r="S151" s="39">
        <v>15</v>
      </c>
      <c r="T151" s="39">
        <v>43</v>
      </c>
      <c r="U151" s="39">
        <v>12</v>
      </c>
      <c r="V151" s="39"/>
      <c r="W151" s="39">
        <v>71</v>
      </c>
      <c r="X151" s="39"/>
      <c r="Y151" s="39">
        <v>0.62</v>
      </c>
      <c r="Z151" s="39">
        <v>33</v>
      </c>
      <c r="AC151" s="39">
        <v>53</v>
      </c>
      <c r="AD151" s="39">
        <v>93</v>
      </c>
      <c r="AE151" s="39">
        <v>430</v>
      </c>
      <c r="AF151" s="39">
        <v>31</v>
      </c>
      <c r="AI151" s="43">
        <v>84</v>
      </c>
      <c r="AK151">
        <v>1800</v>
      </c>
      <c r="AL151">
        <v>2500</v>
      </c>
      <c r="AM151">
        <v>510</v>
      </c>
      <c r="AN151">
        <v>730</v>
      </c>
    </row>
    <row r="152" spans="1:40" x14ac:dyDescent="0.35">
      <c r="A152" s="35">
        <v>1936</v>
      </c>
      <c r="B152" s="36">
        <v>7</v>
      </c>
      <c r="C152" s="36">
        <v>2.7</v>
      </c>
      <c r="D152" s="36">
        <v>14</v>
      </c>
      <c r="E152" s="27">
        <v>48</v>
      </c>
      <c r="F152" s="36">
        <v>1000</v>
      </c>
      <c r="G152" s="41">
        <v>28</v>
      </c>
      <c r="I152" s="41">
        <v>730</v>
      </c>
      <c r="K152" s="39">
        <v>190</v>
      </c>
      <c r="M152" s="39">
        <v>380</v>
      </c>
      <c r="N152" s="39">
        <v>420</v>
      </c>
      <c r="O152" s="39">
        <v>1600</v>
      </c>
      <c r="P152" s="39">
        <v>1500</v>
      </c>
      <c r="Q152" s="39">
        <v>3300</v>
      </c>
      <c r="R152" s="39">
        <v>4000</v>
      </c>
      <c r="S152" s="39">
        <v>16</v>
      </c>
      <c r="T152" s="39">
        <v>170</v>
      </c>
      <c r="U152" s="39"/>
      <c r="V152" s="39"/>
      <c r="W152" s="39">
        <v>10</v>
      </c>
      <c r="X152" s="39"/>
      <c r="Y152" s="39">
        <v>24</v>
      </c>
      <c r="Z152" s="39">
        <v>16</v>
      </c>
      <c r="AC152" s="39">
        <v>160</v>
      </c>
      <c r="AD152" s="39">
        <v>150</v>
      </c>
      <c r="AE152" s="39">
        <v>430</v>
      </c>
      <c r="AF152" s="39">
        <v>22</v>
      </c>
      <c r="AI152" s="43">
        <v>65</v>
      </c>
      <c r="AK152">
        <v>180</v>
      </c>
      <c r="AL152">
        <v>1200</v>
      </c>
      <c r="AM152">
        <v>750</v>
      </c>
      <c r="AN152">
        <v>1300</v>
      </c>
    </row>
    <row r="153" spans="1:40" x14ac:dyDescent="0.35">
      <c r="A153" s="35">
        <v>1936</v>
      </c>
      <c r="B153" s="36">
        <v>8</v>
      </c>
      <c r="C153" s="36">
        <v>2.9000000000000001E-2</v>
      </c>
      <c r="D153" s="36">
        <v>1.8</v>
      </c>
      <c r="E153" s="27">
        <v>25</v>
      </c>
      <c r="F153" s="36">
        <v>1100</v>
      </c>
      <c r="G153" s="41">
        <v>55</v>
      </c>
      <c r="I153" s="41">
        <v>340</v>
      </c>
      <c r="K153" s="39">
        <v>42</v>
      </c>
      <c r="M153" s="39">
        <v>120</v>
      </c>
      <c r="N153" s="39">
        <v>73</v>
      </c>
      <c r="O153" s="39">
        <v>1200</v>
      </c>
      <c r="P153" s="39">
        <v>990</v>
      </c>
      <c r="Q153" s="39">
        <v>2300</v>
      </c>
      <c r="R153" s="39">
        <v>1700</v>
      </c>
      <c r="S153" s="39">
        <v>5.4</v>
      </c>
      <c r="T153" s="39">
        <v>6.5</v>
      </c>
      <c r="U153" s="39"/>
      <c r="V153" s="39"/>
      <c r="W153" s="39">
        <v>23</v>
      </c>
      <c r="X153" s="39"/>
      <c r="Y153" s="39">
        <v>6.4</v>
      </c>
      <c r="Z153" s="39">
        <v>44</v>
      </c>
      <c r="AC153" s="39">
        <v>180</v>
      </c>
      <c r="AD153" s="39">
        <v>270</v>
      </c>
      <c r="AE153" s="39">
        <v>690</v>
      </c>
      <c r="AF153" s="39"/>
      <c r="AI153" s="43">
        <v>230</v>
      </c>
      <c r="AK153">
        <v>27</v>
      </c>
      <c r="AL153">
        <v>290</v>
      </c>
      <c r="AM153">
        <v>130</v>
      </c>
      <c r="AN153">
        <v>470</v>
      </c>
    </row>
    <row r="154" spans="1:40" x14ac:dyDescent="0.35">
      <c r="A154" s="35">
        <v>1936</v>
      </c>
      <c r="B154" s="36">
        <v>9</v>
      </c>
      <c r="C154" s="36">
        <v>0.44</v>
      </c>
      <c r="D154" s="36">
        <v>1.5</v>
      </c>
      <c r="E154" s="27">
        <v>2.2999999999999998</v>
      </c>
      <c r="F154" s="36">
        <v>190</v>
      </c>
      <c r="G154" s="41">
        <v>5.2</v>
      </c>
      <c r="I154" s="41">
        <v>130</v>
      </c>
      <c r="K154" s="39">
        <v>2.8</v>
      </c>
      <c r="M154" s="39">
        <v>12</v>
      </c>
      <c r="N154" s="39">
        <v>40</v>
      </c>
      <c r="O154" s="39">
        <v>200</v>
      </c>
      <c r="P154" s="39">
        <v>220</v>
      </c>
      <c r="Q154" s="39">
        <v>760</v>
      </c>
      <c r="R154" s="39">
        <v>630</v>
      </c>
      <c r="S154" s="39">
        <v>1.8</v>
      </c>
      <c r="T154" s="39">
        <v>6.6</v>
      </c>
      <c r="U154" s="39">
        <v>26</v>
      </c>
      <c r="V154" s="39"/>
      <c r="W154" s="39">
        <v>0.91</v>
      </c>
      <c r="X154" s="39"/>
      <c r="Y154" s="39">
        <v>0.41</v>
      </c>
      <c r="Z154" s="39">
        <v>1.7</v>
      </c>
      <c r="AC154" s="39">
        <v>7</v>
      </c>
      <c r="AD154" s="39">
        <v>13</v>
      </c>
      <c r="AE154" s="39">
        <v>53</v>
      </c>
      <c r="AF154" s="39"/>
      <c r="AI154" s="43">
        <v>34</v>
      </c>
      <c r="AK154">
        <v>54</v>
      </c>
      <c r="AL154">
        <v>370</v>
      </c>
      <c r="AM154">
        <v>400</v>
      </c>
      <c r="AN154">
        <v>180</v>
      </c>
    </row>
    <row r="155" spans="1:40" x14ac:dyDescent="0.35">
      <c r="A155" s="35">
        <v>1936</v>
      </c>
      <c r="B155" s="36">
        <v>10</v>
      </c>
      <c r="C155" s="36">
        <v>2.1999999999999999E-2</v>
      </c>
      <c r="D155" s="36">
        <v>0.3</v>
      </c>
      <c r="E155" s="27">
        <v>1.3</v>
      </c>
      <c r="F155" s="36">
        <v>29</v>
      </c>
      <c r="G155" s="41">
        <v>2.5</v>
      </c>
      <c r="I155" s="41">
        <v>11</v>
      </c>
      <c r="K155" s="39">
        <v>0.97</v>
      </c>
      <c r="M155" s="39">
        <v>5.8</v>
      </c>
      <c r="N155" s="39">
        <v>9.4</v>
      </c>
      <c r="O155" s="39">
        <v>76</v>
      </c>
      <c r="P155" s="39">
        <v>55</v>
      </c>
      <c r="Q155" s="39">
        <v>310</v>
      </c>
      <c r="R155" s="39">
        <v>190</v>
      </c>
      <c r="S155" s="39">
        <v>0.55000000000000004</v>
      </c>
      <c r="T155" s="39">
        <v>5.9</v>
      </c>
      <c r="U155" s="39">
        <v>1.1000000000000001</v>
      </c>
      <c r="V155" s="39"/>
      <c r="W155" s="39">
        <v>8.8999999999999996E-2</v>
      </c>
      <c r="X155" s="39"/>
      <c r="Y155" s="39">
        <v>2.7E-2</v>
      </c>
      <c r="Z155" s="39">
        <v>0.27</v>
      </c>
      <c r="AC155" s="39">
        <v>1.7</v>
      </c>
      <c r="AD155" s="39">
        <v>1.9</v>
      </c>
      <c r="AE155" s="39">
        <v>40</v>
      </c>
      <c r="AF155" s="39"/>
      <c r="AI155" s="43">
        <v>8.6</v>
      </c>
      <c r="AK155">
        <v>7.1</v>
      </c>
      <c r="AL155">
        <v>56</v>
      </c>
      <c r="AM155">
        <v>20</v>
      </c>
      <c r="AN155">
        <v>43</v>
      </c>
    </row>
    <row r="156" spans="1:40" x14ac:dyDescent="0.35">
      <c r="A156" s="35">
        <v>1936</v>
      </c>
      <c r="B156" s="36">
        <v>11</v>
      </c>
      <c r="C156" s="36">
        <v>1.4E-2</v>
      </c>
      <c r="D156" s="36">
        <v>0.71</v>
      </c>
      <c r="E156" s="27">
        <v>0.63</v>
      </c>
      <c r="F156" s="36">
        <v>10</v>
      </c>
      <c r="G156" s="41">
        <v>0.84</v>
      </c>
      <c r="I156" s="41">
        <v>6.7</v>
      </c>
      <c r="K156" s="39">
        <v>0.1</v>
      </c>
      <c r="M156" s="39">
        <v>1.3</v>
      </c>
      <c r="N156" s="39">
        <v>5.7</v>
      </c>
      <c r="O156" s="39">
        <v>40</v>
      </c>
      <c r="P156" s="39">
        <v>32</v>
      </c>
      <c r="Q156" s="39">
        <v>170</v>
      </c>
      <c r="R156" s="39">
        <v>290</v>
      </c>
      <c r="S156" s="39">
        <v>8.8999999999999996E-2</v>
      </c>
      <c r="T156" s="39">
        <v>6.2</v>
      </c>
      <c r="U156" s="39">
        <v>2.3E-2</v>
      </c>
      <c r="V156" s="39"/>
      <c r="W156" s="39">
        <v>7.0000000000000001E-3</v>
      </c>
      <c r="X156" s="39"/>
      <c r="Y156" s="39">
        <v>4.0000000000000001E-3</v>
      </c>
      <c r="Z156" s="39">
        <v>0.15</v>
      </c>
      <c r="AC156" s="39">
        <v>0.45</v>
      </c>
      <c r="AD156" s="39">
        <v>1.4</v>
      </c>
      <c r="AE156" s="39">
        <v>11</v>
      </c>
      <c r="AF156" s="39"/>
      <c r="AI156" s="43">
        <v>11</v>
      </c>
      <c r="AK156">
        <v>3.2</v>
      </c>
      <c r="AL156">
        <v>9.6</v>
      </c>
      <c r="AM156">
        <v>3.3</v>
      </c>
      <c r="AN156">
        <v>3.9</v>
      </c>
    </row>
    <row r="157" spans="1:40" x14ac:dyDescent="0.35">
      <c r="A157" s="35">
        <v>1936</v>
      </c>
      <c r="B157" s="36">
        <v>12</v>
      </c>
      <c r="C157" s="36">
        <v>3.3000000000000002E-2</v>
      </c>
      <c r="D157" s="36">
        <v>7.9000000000000001E-2</v>
      </c>
      <c r="E157" s="27">
        <v>0.49</v>
      </c>
      <c r="F157" s="36">
        <v>3.4</v>
      </c>
      <c r="G157" s="41">
        <v>0.88</v>
      </c>
      <c r="I157" s="41">
        <v>4.5</v>
      </c>
      <c r="K157" s="39">
        <v>0.65</v>
      </c>
      <c r="M157" s="39">
        <v>0.26</v>
      </c>
      <c r="N157" s="39">
        <v>0.97</v>
      </c>
      <c r="O157" s="39">
        <v>32</v>
      </c>
      <c r="P157" s="39">
        <v>12</v>
      </c>
      <c r="Q157" s="39">
        <v>110</v>
      </c>
      <c r="R157" s="39">
        <v>46</v>
      </c>
      <c r="S157" s="39">
        <v>0.25</v>
      </c>
      <c r="T157" s="39">
        <v>4</v>
      </c>
      <c r="U157" s="39">
        <v>29</v>
      </c>
      <c r="V157" s="39"/>
      <c r="W157" s="39">
        <v>4.2999999999999997E-2</v>
      </c>
      <c r="X157" s="39"/>
      <c r="Y157" s="39">
        <v>1.0999999999999999E-2</v>
      </c>
      <c r="Z157" s="39">
        <v>0.15</v>
      </c>
      <c r="AC157" s="39">
        <v>0.23</v>
      </c>
      <c r="AD157" s="39">
        <v>0.12</v>
      </c>
      <c r="AE157" s="39">
        <v>4.3</v>
      </c>
      <c r="AF157" s="39"/>
      <c r="AI157" s="43">
        <v>0.37</v>
      </c>
      <c r="AK157">
        <v>2</v>
      </c>
      <c r="AL157">
        <v>7.1</v>
      </c>
      <c r="AM157">
        <v>1.1000000000000001</v>
      </c>
      <c r="AN157">
        <v>64</v>
      </c>
    </row>
    <row r="158" spans="1:40" x14ac:dyDescent="0.35">
      <c r="A158" s="35">
        <v>1937</v>
      </c>
      <c r="B158" s="36">
        <v>1</v>
      </c>
      <c r="C158" s="36">
        <v>1.0999999999999999E-2</v>
      </c>
      <c r="D158" s="36">
        <v>4.3999999999999997E-2</v>
      </c>
      <c r="E158" s="27">
        <v>0.17</v>
      </c>
      <c r="G158" s="41">
        <v>8.1000000000000003E-2</v>
      </c>
      <c r="H158" s="41">
        <v>0.32</v>
      </c>
      <c r="I158" s="41">
        <v>1.8</v>
      </c>
      <c r="K158" s="39">
        <v>0.44</v>
      </c>
      <c r="M158" s="39">
        <v>1.3</v>
      </c>
      <c r="N158" s="39">
        <v>0.9</v>
      </c>
      <c r="O158" s="39">
        <v>31</v>
      </c>
      <c r="P158" s="39">
        <v>12</v>
      </c>
      <c r="Q158" s="39">
        <v>70</v>
      </c>
      <c r="R158" s="39">
        <v>81</v>
      </c>
      <c r="S158" s="39">
        <v>9.5000000000000001E-2</v>
      </c>
      <c r="T158" s="39">
        <v>1.1000000000000001</v>
      </c>
      <c r="U158" s="39">
        <v>29</v>
      </c>
      <c r="V158" s="39"/>
      <c r="W158" s="39">
        <v>0.03</v>
      </c>
      <c r="X158" s="39"/>
      <c r="Y158" s="39">
        <v>8.0000000000000002E-3</v>
      </c>
      <c r="Z158" s="39">
        <v>0.87</v>
      </c>
      <c r="AC158" s="39">
        <v>0.28000000000000003</v>
      </c>
      <c r="AD158" s="39"/>
      <c r="AE158" s="39">
        <v>20</v>
      </c>
      <c r="AF158" s="39">
        <v>0.28000000000000003</v>
      </c>
      <c r="AI158" s="43">
        <v>0.2</v>
      </c>
      <c r="AK158">
        <v>2.1</v>
      </c>
      <c r="AL158">
        <v>6.1</v>
      </c>
      <c r="AM158">
        <v>1.4</v>
      </c>
      <c r="AN158">
        <v>3.6</v>
      </c>
    </row>
    <row r="159" spans="1:40" x14ac:dyDescent="0.35">
      <c r="A159" s="35">
        <v>1937</v>
      </c>
      <c r="B159" s="36">
        <v>2</v>
      </c>
      <c r="C159" s="36">
        <v>7.8E-2</v>
      </c>
      <c r="D159" s="36">
        <v>5.8000000000000003E-2</v>
      </c>
      <c r="E159" s="27">
        <v>0.21</v>
      </c>
      <c r="G159" s="41">
        <v>6.4000000000000001E-2</v>
      </c>
      <c r="H159" s="41">
        <v>0.79</v>
      </c>
      <c r="I159" s="41">
        <v>1.7</v>
      </c>
      <c r="K159" s="39">
        <v>0.3</v>
      </c>
      <c r="M159" s="39">
        <v>0.56000000000000005</v>
      </c>
      <c r="N159" s="39">
        <v>1.7</v>
      </c>
      <c r="O159" s="39">
        <v>15</v>
      </c>
      <c r="P159" s="39">
        <v>15</v>
      </c>
      <c r="Q159" s="39">
        <v>94</v>
      </c>
      <c r="R159" s="39">
        <v>130</v>
      </c>
      <c r="S159" s="39">
        <v>9.2999999999999999E-2</v>
      </c>
      <c r="T159" s="39">
        <v>1.8</v>
      </c>
      <c r="U159" s="39">
        <v>2.5000000000000001E-2</v>
      </c>
      <c r="V159" s="39"/>
      <c r="W159" s="39">
        <v>2.1999999999999999E-2</v>
      </c>
      <c r="X159" s="39"/>
      <c r="Y159" s="39">
        <v>8.9999999999999993E-3</v>
      </c>
      <c r="Z159" s="39">
        <v>0.86</v>
      </c>
      <c r="AC159" s="39">
        <v>0.36</v>
      </c>
      <c r="AD159" s="39"/>
      <c r="AE159" s="39">
        <v>7.4</v>
      </c>
      <c r="AF159" s="39">
        <v>1.0999999999999999E-2</v>
      </c>
      <c r="AI159" s="43">
        <v>0.17</v>
      </c>
      <c r="AK159">
        <v>52</v>
      </c>
      <c r="AL159">
        <v>18</v>
      </c>
      <c r="AM159">
        <v>13</v>
      </c>
      <c r="AN159">
        <v>14</v>
      </c>
    </row>
    <row r="160" spans="1:40" x14ac:dyDescent="0.35">
      <c r="A160" s="35">
        <v>1937</v>
      </c>
      <c r="B160" s="36">
        <v>3</v>
      </c>
      <c r="C160" s="36">
        <v>0.71</v>
      </c>
      <c r="D160" s="36">
        <v>0.21</v>
      </c>
      <c r="E160" s="27">
        <v>0.43</v>
      </c>
      <c r="G160" s="41">
        <v>0.42</v>
      </c>
      <c r="H160" s="41">
        <v>0.12</v>
      </c>
      <c r="I160" s="41">
        <v>4.0999999999999996</v>
      </c>
      <c r="K160" s="39">
        <v>0.35</v>
      </c>
      <c r="M160" s="39">
        <v>0.41</v>
      </c>
      <c r="N160" s="39">
        <v>3.1</v>
      </c>
      <c r="O160" s="39">
        <v>74</v>
      </c>
      <c r="P160" s="39">
        <v>46</v>
      </c>
      <c r="Q160" s="39">
        <v>130</v>
      </c>
      <c r="R160" s="39">
        <v>200</v>
      </c>
      <c r="S160" s="39">
        <v>0.14000000000000001</v>
      </c>
      <c r="T160" s="39">
        <v>2.5</v>
      </c>
      <c r="U160" s="39">
        <v>3.1E-2</v>
      </c>
      <c r="V160" s="39"/>
      <c r="W160" s="39">
        <v>2.1000000000000001E-2</v>
      </c>
      <c r="X160" s="39"/>
      <c r="Y160" s="39">
        <v>9</v>
      </c>
      <c r="Z160" s="39">
        <v>0.4</v>
      </c>
      <c r="AC160" s="39">
        <v>0.25</v>
      </c>
      <c r="AD160" s="39"/>
      <c r="AE160" s="39">
        <v>16</v>
      </c>
      <c r="AF160" s="39">
        <v>2.8000000000000001E-2</v>
      </c>
      <c r="AI160" s="43">
        <v>0.26</v>
      </c>
      <c r="AK160">
        <v>38</v>
      </c>
      <c r="AL160">
        <v>110</v>
      </c>
      <c r="AM160">
        <v>9.5</v>
      </c>
      <c r="AN160">
        <v>6</v>
      </c>
    </row>
    <row r="161" spans="1:40" x14ac:dyDescent="0.35">
      <c r="A161" s="35">
        <v>1937</v>
      </c>
      <c r="B161" s="36">
        <v>4</v>
      </c>
      <c r="C161" s="36">
        <v>1.9</v>
      </c>
      <c r="D161" s="36">
        <v>0.92</v>
      </c>
      <c r="E161" s="27">
        <v>2.6</v>
      </c>
      <c r="G161" s="41">
        <v>3</v>
      </c>
      <c r="H161" s="41">
        <v>0.28000000000000003</v>
      </c>
      <c r="I161" s="41">
        <v>36</v>
      </c>
      <c r="K161" s="39">
        <v>1.3</v>
      </c>
      <c r="M161" s="39">
        <v>1.6</v>
      </c>
      <c r="N161" s="39">
        <v>3.8</v>
      </c>
      <c r="O161" s="39">
        <v>94</v>
      </c>
      <c r="P161" s="39">
        <v>76</v>
      </c>
      <c r="Q161" s="39">
        <v>220</v>
      </c>
      <c r="R161" s="39">
        <v>230</v>
      </c>
      <c r="S161" s="39">
        <v>1.8</v>
      </c>
      <c r="T161" s="39">
        <v>7.4</v>
      </c>
      <c r="U161" s="39">
        <v>0.18</v>
      </c>
      <c r="V161" s="39"/>
      <c r="W161" s="39">
        <v>0.12</v>
      </c>
      <c r="X161" s="39"/>
      <c r="Y161" s="39">
        <v>4.2999999999999997E-2</v>
      </c>
      <c r="Z161" s="39">
        <v>3.8</v>
      </c>
      <c r="AC161" s="39">
        <v>7</v>
      </c>
      <c r="AD161" s="39"/>
      <c r="AE161" s="39">
        <v>24</v>
      </c>
      <c r="AF161" s="39">
        <v>0.62</v>
      </c>
      <c r="AI161" s="43">
        <v>2.2999999999999998</v>
      </c>
      <c r="AK161">
        <v>27</v>
      </c>
      <c r="AL161">
        <v>85</v>
      </c>
      <c r="AM161">
        <v>15</v>
      </c>
      <c r="AN161">
        <v>21</v>
      </c>
    </row>
    <row r="162" spans="1:40" x14ac:dyDescent="0.35">
      <c r="A162" s="35">
        <v>1937</v>
      </c>
      <c r="B162" s="36">
        <v>5</v>
      </c>
      <c r="C162" s="36">
        <v>2.2000000000000002</v>
      </c>
      <c r="D162" s="36">
        <v>66</v>
      </c>
      <c r="E162" s="27">
        <v>7</v>
      </c>
      <c r="G162" s="41">
        <v>6</v>
      </c>
      <c r="H162" s="41">
        <v>7.4</v>
      </c>
      <c r="I162" s="41">
        <v>49</v>
      </c>
      <c r="K162" s="39">
        <v>9.9</v>
      </c>
      <c r="M162" s="39">
        <v>13</v>
      </c>
      <c r="N162" s="39">
        <v>51</v>
      </c>
      <c r="O162" s="39">
        <v>320</v>
      </c>
      <c r="P162" s="39">
        <v>230</v>
      </c>
      <c r="Q162" s="39">
        <v>1800</v>
      </c>
      <c r="R162" s="39">
        <v>960</v>
      </c>
      <c r="S162" s="39">
        <v>8.6999999999999993</v>
      </c>
      <c r="T162" s="39">
        <v>16</v>
      </c>
      <c r="U162" s="39">
        <v>1.5</v>
      </c>
      <c r="V162" s="39"/>
      <c r="W162" s="39">
        <v>0.77</v>
      </c>
      <c r="X162" s="39"/>
      <c r="Y162" s="39">
        <v>5.3999999999999999E-2</v>
      </c>
      <c r="Z162" s="39">
        <v>15</v>
      </c>
      <c r="AC162" s="39">
        <v>16</v>
      </c>
      <c r="AD162" s="39"/>
      <c r="AE162" s="39">
        <v>40</v>
      </c>
      <c r="AF162" s="39">
        <v>1.4</v>
      </c>
      <c r="AI162" s="43">
        <v>7.8</v>
      </c>
      <c r="AK162">
        <v>400</v>
      </c>
      <c r="AL162">
        <v>1300</v>
      </c>
      <c r="AM162">
        <v>110</v>
      </c>
      <c r="AN162">
        <v>220</v>
      </c>
    </row>
    <row r="163" spans="1:40" x14ac:dyDescent="0.35">
      <c r="A163" s="35">
        <v>1937</v>
      </c>
      <c r="B163" s="36">
        <v>6</v>
      </c>
      <c r="C163" s="36">
        <v>0.5</v>
      </c>
      <c r="D163" s="36">
        <v>0.99</v>
      </c>
      <c r="E163" s="27">
        <v>3.8</v>
      </c>
      <c r="F163" s="36">
        <v>230</v>
      </c>
      <c r="G163" s="41">
        <v>12</v>
      </c>
      <c r="H163" s="41">
        <v>13</v>
      </c>
      <c r="I163" s="41">
        <v>94</v>
      </c>
      <c r="K163" s="39">
        <v>31</v>
      </c>
      <c r="M163" s="39">
        <v>27</v>
      </c>
      <c r="N163" s="39">
        <v>69</v>
      </c>
      <c r="O163" s="39">
        <v>270</v>
      </c>
      <c r="P163" s="39">
        <v>370</v>
      </c>
      <c r="Q163" s="39">
        <v>1200</v>
      </c>
      <c r="R163" s="39">
        <v>1600</v>
      </c>
      <c r="S163" s="39">
        <v>17</v>
      </c>
      <c r="T163" s="39">
        <v>9.5</v>
      </c>
      <c r="U163" s="39">
        <v>1.4</v>
      </c>
      <c r="V163" s="39"/>
      <c r="W163" s="39">
        <v>0.97</v>
      </c>
      <c r="X163" s="39"/>
      <c r="Y163" s="39">
        <v>0.18</v>
      </c>
      <c r="Z163" s="39">
        <v>52</v>
      </c>
      <c r="AC163" s="39">
        <v>18</v>
      </c>
      <c r="AD163" s="39"/>
      <c r="AE163" s="39">
        <v>120</v>
      </c>
      <c r="AF163" s="39">
        <v>3.7</v>
      </c>
      <c r="AI163" s="43">
        <v>18</v>
      </c>
      <c r="AK163">
        <v>190</v>
      </c>
      <c r="AL163">
        <v>1200</v>
      </c>
      <c r="AM163">
        <v>75</v>
      </c>
      <c r="AN163">
        <v>430</v>
      </c>
    </row>
    <row r="164" spans="1:40" x14ac:dyDescent="0.35">
      <c r="A164" s="35">
        <v>1937</v>
      </c>
      <c r="B164" s="36">
        <v>7</v>
      </c>
      <c r="C164" s="36">
        <v>1.4</v>
      </c>
      <c r="D164" s="36">
        <v>0.22</v>
      </c>
      <c r="E164" s="27">
        <v>12</v>
      </c>
      <c r="F164" s="36">
        <v>1000</v>
      </c>
      <c r="G164" s="41">
        <v>300</v>
      </c>
      <c r="H164" s="41">
        <v>140</v>
      </c>
      <c r="I164" s="41">
        <v>620</v>
      </c>
      <c r="K164" s="39">
        <v>210</v>
      </c>
      <c r="M164" s="39">
        <v>260</v>
      </c>
      <c r="N164" s="39">
        <v>260</v>
      </c>
      <c r="O164" s="39">
        <v>1500</v>
      </c>
      <c r="P164" s="39">
        <v>1700</v>
      </c>
      <c r="Q164" s="39">
        <v>2500</v>
      </c>
      <c r="R164" s="39">
        <v>2900</v>
      </c>
      <c r="S164" s="39">
        <v>100</v>
      </c>
      <c r="T164" s="39">
        <v>39</v>
      </c>
      <c r="U164" s="39">
        <v>41</v>
      </c>
      <c r="V164" s="39"/>
      <c r="W164" s="39">
        <v>39</v>
      </c>
      <c r="X164" s="39"/>
      <c r="Y164" s="39">
        <v>48</v>
      </c>
      <c r="Z164" s="39">
        <v>56</v>
      </c>
      <c r="AC164" s="39">
        <v>180</v>
      </c>
      <c r="AD164" s="39"/>
      <c r="AE164" s="39">
        <v>640</v>
      </c>
      <c r="AF164" s="39">
        <v>41</v>
      </c>
      <c r="AI164" s="43">
        <v>230</v>
      </c>
      <c r="AK164">
        <v>76</v>
      </c>
      <c r="AL164">
        <v>1100</v>
      </c>
      <c r="AM164">
        <v>380</v>
      </c>
      <c r="AN164">
        <v>1100</v>
      </c>
    </row>
    <row r="165" spans="1:40" x14ac:dyDescent="0.35">
      <c r="A165" s="35">
        <v>1937</v>
      </c>
      <c r="B165" s="36">
        <v>8</v>
      </c>
      <c r="C165" s="36">
        <v>1.5</v>
      </c>
      <c r="D165" s="36">
        <v>0.43</v>
      </c>
      <c r="E165" s="27">
        <v>18</v>
      </c>
      <c r="F165" s="36">
        <v>1100</v>
      </c>
      <c r="G165" s="41">
        <v>120</v>
      </c>
      <c r="H165" s="41">
        <v>74</v>
      </c>
      <c r="I165" s="41">
        <v>1000</v>
      </c>
      <c r="K165" s="39">
        <v>690</v>
      </c>
      <c r="M165" s="39">
        <v>970</v>
      </c>
      <c r="N165" s="39">
        <v>910</v>
      </c>
      <c r="O165" s="39">
        <v>2500</v>
      </c>
      <c r="P165" s="39">
        <v>2800</v>
      </c>
      <c r="Q165" s="39">
        <v>3800</v>
      </c>
      <c r="R165" s="39">
        <v>3300</v>
      </c>
      <c r="S165" s="39"/>
      <c r="T165" s="39"/>
      <c r="U165" s="39">
        <v>45</v>
      </c>
      <c r="V165" s="39"/>
      <c r="W165" s="39">
        <v>61</v>
      </c>
      <c r="X165" s="39"/>
      <c r="Y165" s="39">
        <v>180</v>
      </c>
      <c r="Z165" s="39">
        <v>38</v>
      </c>
      <c r="AC165" s="39">
        <v>130</v>
      </c>
      <c r="AD165" s="39"/>
      <c r="AE165" s="39">
        <v>510</v>
      </c>
      <c r="AF165" s="39">
        <v>40</v>
      </c>
      <c r="AI165" s="43">
        <v>150</v>
      </c>
      <c r="AK165">
        <v>76</v>
      </c>
      <c r="AL165">
        <v>850</v>
      </c>
      <c r="AM165">
        <v>220</v>
      </c>
      <c r="AN165">
        <v>820</v>
      </c>
    </row>
    <row r="166" spans="1:40" x14ac:dyDescent="0.35">
      <c r="A166" s="35">
        <v>1937</v>
      </c>
      <c r="B166" s="36">
        <v>9</v>
      </c>
      <c r="C166" s="36">
        <v>0.62</v>
      </c>
      <c r="D166" s="36">
        <v>0.35</v>
      </c>
      <c r="E166" s="27">
        <v>2.2000000000000002</v>
      </c>
      <c r="F166" s="36">
        <v>300</v>
      </c>
      <c r="G166" s="41">
        <v>30</v>
      </c>
      <c r="H166" s="41">
        <v>9.8000000000000007</v>
      </c>
      <c r="I166" s="41">
        <v>250</v>
      </c>
      <c r="K166" s="39">
        <v>110</v>
      </c>
      <c r="M166" s="39">
        <v>64</v>
      </c>
      <c r="N166" s="39">
        <v>92</v>
      </c>
      <c r="O166" s="39">
        <v>650</v>
      </c>
      <c r="P166" s="39">
        <v>700</v>
      </c>
      <c r="Q166" s="39">
        <v>1700</v>
      </c>
      <c r="R166" s="39">
        <v>1800</v>
      </c>
      <c r="S166" s="39"/>
      <c r="T166" s="39"/>
      <c r="U166" s="39">
        <v>0.47</v>
      </c>
      <c r="V166" s="39"/>
      <c r="W166" s="39">
        <v>4</v>
      </c>
      <c r="X166" s="39"/>
      <c r="Y166" s="39">
        <v>0.83</v>
      </c>
      <c r="Z166" s="39">
        <v>3.9</v>
      </c>
      <c r="AC166" s="39">
        <v>28</v>
      </c>
      <c r="AD166" s="39"/>
      <c r="AE166" s="39">
        <v>95</v>
      </c>
      <c r="AF166" s="39">
        <v>4.0999999999999996</v>
      </c>
      <c r="AI166" s="43">
        <v>19</v>
      </c>
      <c r="AK166">
        <v>110</v>
      </c>
      <c r="AL166">
        <v>700</v>
      </c>
      <c r="AM166">
        <v>72</v>
      </c>
      <c r="AN166">
        <v>340</v>
      </c>
    </row>
    <row r="167" spans="1:40" x14ac:dyDescent="0.35">
      <c r="A167" s="35">
        <v>1937</v>
      </c>
      <c r="B167" s="36">
        <v>10</v>
      </c>
      <c r="C167" s="36">
        <v>4.8000000000000001E-2</v>
      </c>
      <c r="D167" s="36">
        <v>6.8000000000000005E-2</v>
      </c>
      <c r="E167" s="27">
        <v>0.42</v>
      </c>
      <c r="F167" s="36">
        <v>35</v>
      </c>
      <c r="G167" s="41">
        <v>0.41</v>
      </c>
      <c r="H167" s="41">
        <v>0.4</v>
      </c>
      <c r="I167" s="41">
        <v>28</v>
      </c>
      <c r="K167" s="39">
        <v>6.1</v>
      </c>
      <c r="M167" s="39">
        <v>7.8</v>
      </c>
      <c r="N167" s="39">
        <v>26</v>
      </c>
      <c r="O167" s="39">
        <v>84</v>
      </c>
      <c r="P167" s="39">
        <v>60</v>
      </c>
      <c r="Q167" s="39">
        <v>250</v>
      </c>
      <c r="R167" s="39">
        <v>210</v>
      </c>
      <c r="S167" s="39">
        <v>1.6</v>
      </c>
      <c r="T167" s="39"/>
      <c r="U167" s="39">
        <v>0.1</v>
      </c>
      <c r="V167" s="39"/>
      <c r="W167" s="39">
        <v>0.21</v>
      </c>
      <c r="X167" s="39"/>
      <c r="Y167" s="39">
        <v>9.7000000000000003E-2</v>
      </c>
      <c r="Z167" s="39">
        <v>0.5</v>
      </c>
      <c r="AC167" s="39">
        <v>3.9</v>
      </c>
      <c r="AD167" s="39"/>
      <c r="AE167" s="39">
        <v>27</v>
      </c>
      <c r="AF167" s="39">
        <v>0.66</v>
      </c>
      <c r="AI167" s="43">
        <v>1.5</v>
      </c>
      <c r="AK167">
        <v>20</v>
      </c>
      <c r="AL167">
        <v>27</v>
      </c>
      <c r="AM167">
        <v>4.2</v>
      </c>
      <c r="AN167">
        <v>6.8</v>
      </c>
    </row>
    <row r="168" spans="1:40" x14ac:dyDescent="0.35">
      <c r="A168" s="35">
        <v>1937</v>
      </c>
      <c r="B168" s="36">
        <v>11</v>
      </c>
      <c r="C168" s="36">
        <v>0.04</v>
      </c>
      <c r="D168" s="36">
        <v>1.2E-2</v>
      </c>
      <c r="E168" s="27">
        <v>0.37</v>
      </c>
      <c r="F168" s="36">
        <v>14</v>
      </c>
      <c r="G168" s="41">
        <v>5.2999999999999999E-2</v>
      </c>
      <c r="H168" s="41">
        <v>0.12</v>
      </c>
      <c r="I168" s="41">
        <v>8</v>
      </c>
      <c r="K168" s="39">
        <v>1</v>
      </c>
      <c r="M168" s="39">
        <v>4.5</v>
      </c>
      <c r="N168" s="39">
        <v>2.5</v>
      </c>
      <c r="O168" s="39">
        <v>19</v>
      </c>
      <c r="P168" s="39">
        <v>27</v>
      </c>
      <c r="Q168" s="39">
        <v>130</v>
      </c>
      <c r="R168" s="39">
        <v>160</v>
      </c>
      <c r="S168" s="39">
        <v>0.28999999999999998</v>
      </c>
      <c r="T168" s="39">
        <v>1.1000000000000001</v>
      </c>
      <c r="U168" s="39">
        <v>3.6999999999999998E-2</v>
      </c>
      <c r="V168" s="39"/>
      <c r="W168" s="39">
        <v>4.9000000000000002E-2</v>
      </c>
      <c r="X168" s="39"/>
      <c r="Y168" s="39">
        <v>4.2999999999999997E-2</v>
      </c>
      <c r="Z168" s="39">
        <v>0.15</v>
      </c>
      <c r="AC168" s="39">
        <v>0.7</v>
      </c>
      <c r="AD168" s="39"/>
      <c r="AE168" s="39">
        <v>3</v>
      </c>
      <c r="AF168" s="39">
        <v>6.9000000000000006E-2</v>
      </c>
      <c r="AI168" s="43">
        <v>0.27</v>
      </c>
      <c r="AK168">
        <v>7.5</v>
      </c>
      <c r="AL168">
        <v>6.7</v>
      </c>
      <c r="AM168">
        <v>0.8</v>
      </c>
      <c r="AN168">
        <v>0.97</v>
      </c>
    </row>
    <row r="169" spans="1:40" x14ac:dyDescent="0.35">
      <c r="A169" s="35">
        <v>1937</v>
      </c>
      <c r="B169" s="36">
        <v>12</v>
      </c>
      <c r="C169" s="36">
        <v>1.7999999999999999E-2</v>
      </c>
      <c r="D169" s="36">
        <v>1.2E-2</v>
      </c>
      <c r="E169" s="27">
        <v>0.24</v>
      </c>
      <c r="F169" s="36">
        <v>5.8</v>
      </c>
      <c r="G169" s="41">
        <v>6.7000000000000004E-2</v>
      </c>
      <c r="H169" s="41">
        <v>9.8000000000000004E-2</v>
      </c>
      <c r="I169" s="41">
        <v>5.3</v>
      </c>
      <c r="K169" s="39">
        <v>0.2</v>
      </c>
      <c r="M169" s="39">
        <v>0.64</v>
      </c>
      <c r="N169" s="39">
        <v>0.9</v>
      </c>
      <c r="O169" s="39">
        <v>11</v>
      </c>
      <c r="P169" s="39">
        <v>17</v>
      </c>
      <c r="Q169" s="39">
        <v>96</v>
      </c>
      <c r="R169" s="39">
        <v>150</v>
      </c>
      <c r="S169" s="39">
        <v>6.9000000000000006E-2</v>
      </c>
      <c r="T169" s="39">
        <v>1.7</v>
      </c>
      <c r="U169" s="39">
        <v>2.5000000000000001E-2</v>
      </c>
      <c r="V169" s="39"/>
      <c r="W169" s="39">
        <v>8.9999999999999993E-3</v>
      </c>
      <c r="X169" s="39"/>
      <c r="Y169" s="39">
        <v>1.2E-2</v>
      </c>
      <c r="Z169" s="39">
        <v>0.46</v>
      </c>
      <c r="AC169" s="39">
        <v>0.28999999999999998</v>
      </c>
      <c r="AD169" s="39"/>
      <c r="AE169" s="39">
        <v>12</v>
      </c>
      <c r="AF169" s="39">
        <v>4.2999999999999997E-2</v>
      </c>
      <c r="AI169" s="43">
        <v>7.4999999999999997E-2</v>
      </c>
      <c r="AK169">
        <v>41</v>
      </c>
      <c r="AL169">
        <v>3.8</v>
      </c>
      <c r="AM169">
        <v>0.46</v>
      </c>
      <c r="AN169">
        <v>12</v>
      </c>
    </row>
    <row r="170" spans="1:40" x14ac:dyDescent="0.35">
      <c r="A170" s="35">
        <v>1938</v>
      </c>
      <c r="B170" s="36">
        <v>1</v>
      </c>
      <c r="C170" s="36">
        <v>0.03</v>
      </c>
      <c r="E170" s="27">
        <v>0.27</v>
      </c>
      <c r="F170" s="36">
        <v>8.9</v>
      </c>
      <c r="G170" s="41">
        <v>2.5000000000000001E-2</v>
      </c>
      <c r="I170" s="41">
        <v>6.1</v>
      </c>
      <c r="K170" s="36">
        <v>0.62</v>
      </c>
      <c r="M170" s="39">
        <v>0.84</v>
      </c>
      <c r="N170" s="39">
        <v>1.4</v>
      </c>
      <c r="O170" s="39">
        <v>6.7</v>
      </c>
      <c r="P170" s="39">
        <v>12</v>
      </c>
      <c r="Q170" s="39">
        <v>94</v>
      </c>
      <c r="R170" s="39">
        <v>100</v>
      </c>
      <c r="T170" s="39">
        <v>1.8</v>
      </c>
      <c r="U170" s="39">
        <v>3.1E-2</v>
      </c>
      <c r="V170" s="39"/>
      <c r="W170" s="39">
        <v>21</v>
      </c>
      <c r="X170" s="39"/>
      <c r="Y170" s="39">
        <v>2.1000000000000001E-2</v>
      </c>
      <c r="AC170" s="39">
        <v>7.4999999999999997E-2</v>
      </c>
      <c r="AD170" s="39"/>
      <c r="AE170" s="39">
        <v>1.3</v>
      </c>
      <c r="AI170" s="43">
        <v>7.9000000000000001E-2</v>
      </c>
      <c r="AK170">
        <v>4.2</v>
      </c>
      <c r="AL170">
        <v>17</v>
      </c>
      <c r="AM170">
        <v>0.21</v>
      </c>
      <c r="AN170">
        <v>0.52</v>
      </c>
    </row>
    <row r="171" spans="1:40" x14ac:dyDescent="0.35">
      <c r="A171" s="35">
        <v>1938</v>
      </c>
      <c r="B171" s="36">
        <v>2</v>
      </c>
      <c r="C171" s="36">
        <v>5.0999999999999997E-2</v>
      </c>
      <c r="D171" s="36">
        <v>0.16</v>
      </c>
      <c r="E171" s="27">
        <v>0.14000000000000001</v>
      </c>
      <c r="F171" s="36">
        <v>8</v>
      </c>
      <c r="G171" s="41">
        <v>3.0000000000000001E-3</v>
      </c>
      <c r="I171" s="41">
        <v>5.3</v>
      </c>
      <c r="K171" s="36">
        <v>0.55000000000000004</v>
      </c>
      <c r="M171" s="39">
        <v>10</v>
      </c>
      <c r="N171" s="39">
        <v>1.7</v>
      </c>
      <c r="O171" s="39">
        <v>7.5</v>
      </c>
      <c r="P171" s="39">
        <v>10</v>
      </c>
      <c r="Q171" s="39">
        <v>81</v>
      </c>
      <c r="R171" s="39">
        <v>80</v>
      </c>
      <c r="T171" s="39">
        <v>1.7</v>
      </c>
      <c r="U171" s="39">
        <v>2.1999999999999999E-2</v>
      </c>
      <c r="V171" s="39"/>
      <c r="W171" s="39">
        <v>2.9000000000000001E-2</v>
      </c>
      <c r="X171" s="39"/>
      <c r="Y171" s="39">
        <v>5.0000000000000001E-3</v>
      </c>
      <c r="AC171" s="39">
        <v>4.7E-2</v>
      </c>
      <c r="AD171" s="39"/>
      <c r="AE171" s="39">
        <v>1</v>
      </c>
      <c r="AI171" s="43">
        <v>0.17</v>
      </c>
      <c r="AK171">
        <v>31</v>
      </c>
      <c r="AL171">
        <v>1.9</v>
      </c>
      <c r="AM171">
        <v>6.6000000000000003E-2</v>
      </c>
      <c r="AN171">
        <v>0.48</v>
      </c>
    </row>
    <row r="172" spans="1:40" x14ac:dyDescent="0.35">
      <c r="A172" s="35">
        <v>1938</v>
      </c>
      <c r="B172" s="36">
        <v>3</v>
      </c>
      <c r="C172" s="36">
        <v>0.4</v>
      </c>
      <c r="D172" s="36">
        <v>0.57999999999999996</v>
      </c>
      <c r="E172" s="27">
        <v>0.26</v>
      </c>
      <c r="F172" s="36">
        <v>9.3000000000000007</v>
      </c>
      <c r="G172" s="41">
        <v>3.5999999999999997E-2</v>
      </c>
      <c r="I172" s="41">
        <v>17</v>
      </c>
      <c r="K172" s="36">
        <v>0.39</v>
      </c>
      <c r="M172" s="39">
        <v>1</v>
      </c>
      <c r="N172" s="39">
        <v>5</v>
      </c>
      <c r="O172" s="39">
        <v>19</v>
      </c>
      <c r="P172" s="39">
        <v>30</v>
      </c>
      <c r="Q172" s="39">
        <v>120</v>
      </c>
      <c r="R172" s="39">
        <v>150</v>
      </c>
      <c r="T172" s="39">
        <v>22</v>
      </c>
      <c r="U172" s="39">
        <v>2.1999999999999999E-2</v>
      </c>
      <c r="V172" s="39"/>
      <c r="W172" s="39">
        <v>1.4E-2</v>
      </c>
      <c r="X172" s="39"/>
      <c r="Y172" s="39">
        <v>6.0000000000000001E-3</v>
      </c>
      <c r="AC172" s="39">
        <v>0.1</v>
      </c>
      <c r="AD172" s="39"/>
      <c r="AE172" s="39">
        <v>1.8</v>
      </c>
      <c r="AI172" s="43">
        <v>0.26</v>
      </c>
      <c r="AK172">
        <v>28</v>
      </c>
      <c r="AL172">
        <v>600</v>
      </c>
      <c r="AM172">
        <v>6.8</v>
      </c>
      <c r="AN172">
        <v>22</v>
      </c>
    </row>
    <row r="173" spans="1:40" x14ac:dyDescent="0.35">
      <c r="A173" s="35">
        <v>1938</v>
      </c>
      <c r="B173" s="36">
        <v>4</v>
      </c>
      <c r="C173" s="36">
        <v>0.48</v>
      </c>
      <c r="D173" s="36">
        <v>2.2000000000000002</v>
      </c>
      <c r="E173" s="27">
        <v>1.4</v>
      </c>
      <c r="F173" s="36">
        <v>13</v>
      </c>
      <c r="G173" s="41">
        <v>0.25</v>
      </c>
      <c r="I173" s="41">
        <v>74</v>
      </c>
      <c r="K173" s="36">
        <v>1.8</v>
      </c>
      <c r="M173" s="39">
        <v>22</v>
      </c>
      <c r="N173" s="39">
        <v>31</v>
      </c>
      <c r="O173" s="39">
        <v>40</v>
      </c>
      <c r="P173" s="39">
        <v>85</v>
      </c>
      <c r="Q173" s="39">
        <v>230</v>
      </c>
      <c r="R173" s="39">
        <v>230</v>
      </c>
      <c r="T173" s="39">
        <v>35</v>
      </c>
      <c r="U173" s="39">
        <v>4.5999999999999999E-2</v>
      </c>
      <c r="V173" s="39"/>
      <c r="W173" s="39">
        <v>1.7000000000000001E-2</v>
      </c>
      <c r="X173" s="39"/>
      <c r="Y173" s="39">
        <v>9.1999999999999998E-2</v>
      </c>
      <c r="AC173" s="39">
        <v>1.3</v>
      </c>
      <c r="AD173" s="39"/>
      <c r="AE173" s="39">
        <v>5.6</v>
      </c>
      <c r="AI173" s="43">
        <v>1.6</v>
      </c>
      <c r="AK173">
        <v>83</v>
      </c>
      <c r="AL173">
        <v>220</v>
      </c>
      <c r="AM173">
        <v>99</v>
      </c>
      <c r="AN173">
        <v>200</v>
      </c>
    </row>
    <row r="174" spans="1:40" x14ac:dyDescent="0.35">
      <c r="A174" s="35">
        <v>1938</v>
      </c>
      <c r="B174" s="36">
        <v>5</v>
      </c>
      <c r="C174" s="36">
        <v>0.51</v>
      </c>
      <c r="D174" s="36">
        <v>34</v>
      </c>
      <c r="E174" s="27">
        <v>1.7</v>
      </c>
      <c r="F174" s="36">
        <v>52</v>
      </c>
      <c r="G174" s="41">
        <v>2.2000000000000002</v>
      </c>
      <c r="I174" s="41">
        <v>470</v>
      </c>
      <c r="K174" s="36">
        <v>37</v>
      </c>
      <c r="M174" s="39">
        <v>87</v>
      </c>
      <c r="N174" s="39">
        <v>160</v>
      </c>
      <c r="O174" s="39">
        <v>290</v>
      </c>
      <c r="P174" s="39">
        <v>450</v>
      </c>
      <c r="Q174" s="39">
        <v>930</v>
      </c>
      <c r="R174" s="39">
        <v>970</v>
      </c>
      <c r="T174" s="39">
        <v>52</v>
      </c>
      <c r="U174" s="39">
        <v>0.12</v>
      </c>
      <c r="V174" s="39"/>
      <c r="W174" s="39">
        <v>8.2000000000000003E-2</v>
      </c>
      <c r="X174" s="39"/>
      <c r="Y174" s="39">
        <v>0.28999999999999998</v>
      </c>
      <c r="AC174" s="39">
        <v>6</v>
      </c>
      <c r="AD174" s="39"/>
      <c r="AE174" s="39">
        <v>100</v>
      </c>
      <c r="AI174" s="43">
        <v>7</v>
      </c>
      <c r="AK174">
        <v>110</v>
      </c>
      <c r="AL174">
        <v>390</v>
      </c>
      <c r="AM174">
        <v>170</v>
      </c>
      <c r="AN174">
        <v>240</v>
      </c>
    </row>
    <row r="175" spans="1:40" x14ac:dyDescent="0.35">
      <c r="A175" s="35">
        <v>1938</v>
      </c>
      <c r="B175" s="36">
        <v>6</v>
      </c>
      <c r="C175" s="36">
        <v>3</v>
      </c>
      <c r="D175" s="36">
        <v>9.6</v>
      </c>
      <c r="E175" s="27">
        <v>5</v>
      </c>
      <c r="F175" s="36">
        <v>220</v>
      </c>
      <c r="G175" s="41">
        <v>11</v>
      </c>
      <c r="I175" s="41">
        <v>500</v>
      </c>
      <c r="K175" s="36">
        <v>75</v>
      </c>
      <c r="M175" s="39">
        <v>110</v>
      </c>
      <c r="N175" s="39">
        <v>120</v>
      </c>
      <c r="O175" s="39">
        <v>690</v>
      </c>
      <c r="P175" s="39">
        <v>560</v>
      </c>
      <c r="Q175" s="39">
        <v>1700</v>
      </c>
      <c r="R175" s="39">
        <v>2100</v>
      </c>
      <c r="T175" s="39">
        <v>60</v>
      </c>
      <c r="U175" s="39"/>
      <c r="V175" s="39"/>
      <c r="W175" s="39">
        <v>0.8</v>
      </c>
      <c r="X175" s="39"/>
      <c r="Y175" s="39">
        <v>1.2</v>
      </c>
      <c r="AC175" s="39">
        <v>34</v>
      </c>
      <c r="AD175" s="39"/>
      <c r="AE175" s="39">
        <v>190</v>
      </c>
      <c r="AI175" s="43">
        <v>52</v>
      </c>
      <c r="AK175">
        <v>190</v>
      </c>
      <c r="AL175">
        <v>920</v>
      </c>
      <c r="AM175">
        <v>370</v>
      </c>
      <c r="AN175"/>
    </row>
    <row r="176" spans="1:40" x14ac:dyDescent="0.35">
      <c r="A176" s="35">
        <v>1938</v>
      </c>
      <c r="B176" s="36">
        <v>7</v>
      </c>
      <c r="C176" s="36">
        <v>0.25</v>
      </c>
      <c r="D176" s="36">
        <v>0.24</v>
      </c>
      <c r="E176" s="27">
        <v>10</v>
      </c>
      <c r="F176" s="36">
        <v>460</v>
      </c>
      <c r="G176" s="41">
        <v>20</v>
      </c>
      <c r="I176" s="41">
        <v>380</v>
      </c>
      <c r="K176" s="36">
        <v>75</v>
      </c>
      <c r="M176" s="39">
        <v>150</v>
      </c>
      <c r="N176" s="39">
        <v>140</v>
      </c>
      <c r="O176" s="39">
        <v>980</v>
      </c>
      <c r="P176" s="39">
        <v>860</v>
      </c>
      <c r="Q176" s="39">
        <v>1500</v>
      </c>
      <c r="R176" s="39">
        <v>1700</v>
      </c>
      <c r="T176" s="39">
        <v>54</v>
      </c>
      <c r="U176" s="39"/>
      <c r="V176" s="39"/>
      <c r="W176" s="39">
        <v>6.4</v>
      </c>
      <c r="X176" s="39"/>
      <c r="Y176" s="39">
        <v>7.2</v>
      </c>
      <c r="AC176" s="39">
        <v>60</v>
      </c>
      <c r="AD176" s="39"/>
      <c r="AE176" s="39">
        <v>380</v>
      </c>
      <c r="AI176" s="43">
        <v>130</v>
      </c>
      <c r="AK176">
        <v>59</v>
      </c>
      <c r="AL176">
        <v>410</v>
      </c>
      <c r="AM176">
        <v>150</v>
      </c>
      <c r="AN176"/>
    </row>
    <row r="177" spans="1:40" x14ac:dyDescent="0.35">
      <c r="A177" s="35">
        <v>1938</v>
      </c>
      <c r="B177" s="36">
        <v>8</v>
      </c>
      <c r="C177" s="36">
        <v>0.56999999999999995</v>
      </c>
      <c r="D177" s="36">
        <v>0.19</v>
      </c>
      <c r="E177" s="27">
        <v>25</v>
      </c>
      <c r="F177" s="36">
        <v>330</v>
      </c>
      <c r="G177" s="41">
        <v>13</v>
      </c>
      <c r="I177" s="41">
        <v>140</v>
      </c>
      <c r="K177" s="36">
        <v>16</v>
      </c>
      <c r="M177" s="39">
        <v>55</v>
      </c>
      <c r="N177" s="39">
        <v>34</v>
      </c>
      <c r="O177" s="39">
        <v>610</v>
      </c>
      <c r="P177" s="39">
        <v>450</v>
      </c>
      <c r="Q177" s="39">
        <v>1000</v>
      </c>
      <c r="R177" s="39">
        <v>1300</v>
      </c>
      <c r="T177" s="39">
        <v>9.1</v>
      </c>
      <c r="U177" s="39"/>
      <c r="V177" s="39"/>
      <c r="W177" s="39">
        <v>6.8</v>
      </c>
      <c r="X177" s="39"/>
      <c r="Y177" s="39">
        <v>13</v>
      </c>
      <c r="AC177" s="39">
        <v>34</v>
      </c>
      <c r="AD177" s="39"/>
      <c r="AE177" s="39">
        <v>210</v>
      </c>
      <c r="AI177" s="43">
        <v>58</v>
      </c>
      <c r="AK177">
        <v>65</v>
      </c>
      <c r="AL177">
        <v>640</v>
      </c>
      <c r="AM177">
        <v>170</v>
      </c>
      <c r="AN177"/>
    </row>
    <row r="178" spans="1:40" x14ac:dyDescent="0.35">
      <c r="A178" s="35">
        <v>1938</v>
      </c>
      <c r="B178" s="36">
        <v>9</v>
      </c>
      <c r="C178" s="36">
        <v>0.6</v>
      </c>
      <c r="D178" s="36">
        <v>2.2000000000000002</v>
      </c>
      <c r="E178" s="27"/>
      <c r="F178" s="36">
        <v>170</v>
      </c>
      <c r="G178" s="41">
        <v>6</v>
      </c>
      <c r="I178" s="41">
        <v>64</v>
      </c>
      <c r="K178" s="36">
        <v>7.6</v>
      </c>
      <c r="M178" s="39">
        <v>20</v>
      </c>
      <c r="N178" s="39">
        <v>20</v>
      </c>
      <c r="O178" s="39">
        <v>300</v>
      </c>
      <c r="P178" s="39">
        <v>280</v>
      </c>
      <c r="Q178" s="39">
        <v>540</v>
      </c>
      <c r="R178" s="39">
        <v>360</v>
      </c>
      <c r="T178" s="39">
        <v>5.2</v>
      </c>
      <c r="U178" s="39"/>
      <c r="V178" s="39"/>
      <c r="W178" s="39"/>
      <c r="X178" s="39"/>
      <c r="Y178" s="39">
        <v>0.74</v>
      </c>
      <c r="AC178" s="39">
        <v>21</v>
      </c>
      <c r="AD178" s="39"/>
      <c r="AE178" s="39">
        <v>110</v>
      </c>
      <c r="AI178" s="43">
        <v>11</v>
      </c>
      <c r="AK178">
        <v>13</v>
      </c>
      <c r="AL178">
        <v>120</v>
      </c>
      <c r="AM178">
        <v>110</v>
      </c>
      <c r="AN178"/>
    </row>
    <row r="179" spans="1:40" x14ac:dyDescent="0.35">
      <c r="A179" s="35">
        <v>1938</v>
      </c>
      <c r="B179" s="36">
        <v>10</v>
      </c>
      <c r="C179" s="36">
        <v>4.2000000000000003E-2</v>
      </c>
      <c r="D179" s="36">
        <v>0.15</v>
      </c>
      <c r="E179" s="27">
        <v>0.71</v>
      </c>
      <c r="F179" s="36">
        <v>16</v>
      </c>
      <c r="G179" s="41">
        <v>0.23</v>
      </c>
      <c r="I179" s="41">
        <v>9.6</v>
      </c>
      <c r="K179" s="36">
        <v>0.47</v>
      </c>
      <c r="M179" s="39">
        <v>3</v>
      </c>
      <c r="N179" s="39">
        <v>4.0999999999999996</v>
      </c>
      <c r="O179" s="39">
        <v>54</v>
      </c>
      <c r="P179" s="39">
        <v>60</v>
      </c>
      <c r="Q179" s="39">
        <v>110</v>
      </c>
      <c r="R179" s="39">
        <v>91</v>
      </c>
      <c r="T179" s="39">
        <v>0.81</v>
      </c>
      <c r="U179" s="39"/>
      <c r="V179" s="39"/>
      <c r="W179" s="39"/>
      <c r="X179" s="39"/>
      <c r="Y179" s="39">
        <v>0.25</v>
      </c>
      <c r="AC179" s="39">
        <v>0.91</v>
      </c>
      <c r="AD179" s="39"/>
      <c r="AE179" s="39">
        <v>43</v>
      </c>
      <c r="AI179" s="43">
        <v>0.68</v>
      </c>
      <c r="AK179">
        <v>11</v>
      </c>
      <c r="AL179">
        <v>21</v>
      </c>
      <c r="AM179">
        <v>5.8</v>
      </c>
      <c r="AN179"/>
    </row>
    <row r="180" spans="1:40" x14ac:dyDescent="0.35">
      <c r="A180" s="35">
        <v>1938</v>
      </c>
      <c r="B180" s="36">
        <v>11</v>
      </c>
      <c r="C180" s="36">
        <v>5.8999999999999997E-2</v>
      </c>
      <c r="D180" s="36">
        <v>3.5999999999999997E-2</v>
      </c>
      <c r="E180" s="27">
        <v>0.41</v>
      </c>
      <c r="F180" s="36">
        <v>10</v>
      </c>
      <c r="G180" s="41">
        <v>6.4000000000000001E-2</v>
      </c>
      <c r="I180" s="41">
        <v>4.4000000000000004</v>
      </c>
      <c r="K180" s="36">
        <v>0.2</v>
      </c>
      <c r="M180" s="39">
        <v>0.76</v>
      </c>
      <c r="N180" s="39">
        <v>1.1000000000000001</v>
      </c>
      <c r="O180" s="39">
        <v>18</v>
      </c>
      <c r="P180" s="39">
        <v>16</v>
      </c>
      <c r="Q180" s="39">
        <v>75</v>
      </c>
      <c r="R180" s="39">
        <v>64</v>
      </c>
      <c r="T180" s="39">
        <v>1.4</v>
      </c>
      <c r="U180" s="39"/>
      <c r="V180" s="39"/>
      <c r="W180" s="39"/>
      <c r="X180" s="39"/>
      <c r="Y180" s="39">
        <v>0.11</v>
      </c>
      <c r="AC180" s="39">
        <v>0.1</v>
      </c>
      <c r="AD180" s="39"/>
      <c r="AE180" s="39">
        <v>24</v>
      </c>
      <c r="AI180" s="43">
        <v>0.23</v>
      </c>
      <c r="AK180">
        <v>2.4</v>
      </c>
      <c r="AL180">
        <v>4.9000000000000004</v>
      </c>
      <c r="AM180">
        <v>2.2000000000000002</v>
      </c>
      <c r="AN180"/>
    </row>
    <row r="181" spans="1:40" x14ac:dyDescent="0.35">
      <c r="A181" s="35">
        <v>1938</v>
      </c>
      <c r="B181" s="36">
        <v>12</v>
      </c>
      <c r="C181" s="36">
        <v>4.2999999999999997E-2</v>
      </c>
      <c r="D181" s="36">
        <v>3.4000000000000002E-2</v>
      </c>
      <c r="E181" s="27">
        <v>0.32</v>
      </c>
      <c r="F181" s="36">
        <v>7.3</v>
      </c>
      <c r="G181" s="41">
        <v>2.5999999999999999E-2</v>
      </c>
      <c r="I181" s="41">
        <v>1.8</v>
      </c>
      <c r="M181" s="39">
        <v>0.18</v>
      </c>
      <c r="N181" s="39">
        <v>1.2</v>
      </c>
      <c r="O181" s="39">
        <v>8.9</v>
      </c>
      <c r="P181" s="39">
        <v>13</v>
      </c>
      <c r="Q181" s="39">
        <v>58</v>
      </c>
      <c r="R181" s="39">
        <v>45</v>
      </c>
      <c r="T181" s="39">
        <v>1.5</v>
      </c>
      <c r="U181" s="39"/>
      <c r="V181" s="39"/>
      <c r="W181" s="39"/>
      <c r="X181" s="39"/>
      <c r="Y181" s="39">
        <v>6.7000000000000004E-2</v>
      </c>
      <c r="AC181" s="39">
        <v>0.11</v>
      </c>
      <c r="AD181" s="39"/>
      <c r="AE181" s="39">
        <v>0.93</v>
      </c>
      <c r="AI181" s="43">
        <v>6.7000000000000004E-2</v>
      </c>
      <c r="AK181">
        <v>2.7</v>
      </c>
      <c r="AL181">
        <v>5.7</v>
      </c>
      <c r="AM181">
        <v>0.44</v>
      </c>
      <c r="AN181"/>
    </row>
    <row r="182" spans="1:40" x14ac:dyDescent="0.35">
      <c r="A182" s="35">
        <v>1939</v>
      </c>
      <c r="B182" s="36">
        <v>1</v>
      </c>
      <c r="C182" s="36">
        <v>2.5000000000000001E-2</v>
      </c>
      <c r="D182" s="36">
        <v>1.9E-2</v>
      </c>
      <c r="E182" s="27">
        <v>3.4</v>
      </c>
      <c r="F182" s="36">
        <v>0.95</v>
      </c>
      <c r="G182" s="41">
        <v>1.2E-2</v>
      </c>
      <c r="I182" s="41">
        <v>1</v>
      </c>
      <c r="K182" s="36">
        <v>0.85</v>
      </c>
      <c r="M182" s="39">
        <v>0.33</v>
      </c>
      <c r="N182" s="39">
        <v>1</v>
      </c>
      <c r="O182" s="39">
        <v>7.5</v>
      </c>
      <c r="P182" s="39">
        <v>12</v>
      </c>
      <c r="Q182" s="39">
        <v>66</v>
      </c>
      <c r="R182" s="39">
        <v>37</v>
      </c>
      <c r="T182" s="39">
        <v>1.8</v>
      </c>
      <c r="Y182" s="39">
        <v>35</v>
      </c>
      <c r="AC182" s="39">
        <v>0.27</v>
      </c>
      <c r="AD182" s="39"/>
      <c r="AI182" s="43">
        <v>8.1000000000000003E-2</v>
      </c>
      <c r="AK182">
        <v>1.5</v>
      </c>
      <c r="AL182">
        <v>45</v>
      </c>
      <c r="AM182">
        <v>0.22</v>
      </c>
    </row>
    <row r="183" spans="1:40" x14ac:dyDescent="0.35">
      <c r="A183" s="35">
        <v>1939</v>
      </c>
      <c r="B183" s="36">
        <v>2</v>
      </c>
      <c r="C183" s="36">
        <v>7.1999999999999995E-2</v>
      </c>
      <c r="D183" s="36">
        <v>4.9000000000000002E-2</v>
      </c>
      <c r="E183" s="27">
        <v>3.2</v>
      </c>
      <c r="F183" s="36">
        <v>2.1</v>
      </c>
      <c r="G183" s="41">
        <v>8.0000000000000002E-3</v>
      </c>
      <c r="I183" s="41">
        <v>1.7</v>
      </c>
      <c r="K183" s="36">
        <v>1.1000000000000001</v>
      </c>
      <c r="M183" s="39">
        <v>0.43</v>
      </c>
      <c r="N183" s="39">
        <v>1.6</v>
      </c>
      <c r="O183" s="39">
        <v>9.5</v>
      </c>
      <c r="P183" s="39">
        <v>92</v>
      </c>
      <c r="Q183" s="39">
        <v>51</v>
      </c>
      <c r="R183" s="39">
        <v>48</v>
      </c>
      <c r="T183" s="39">
        <v>1.7</v>
      </c>
      <c r="Y183" s="39">
        <v>29</v>
      </c>
      <c r="AC183" s="39">
        <v>9.8000000000000004E-2</v>
      </c>
      <c r="AD183" s="39"/>
      <c r="AI183" s="43">
        <v>2.5999999999999999E-2</v>
      </c>
      <c r="AK183">
        <v>2</v>
      </c>
      <c r="AL183">
        <v>13</v>
      </c>
      <c r="AM183">
        <v>0.13</v>
      </c>
    </row>
    <row r="184" spans="1:40" x14ac:dyDescent="0.35">
      <c r="A184" s="35">
        <v>1939</v>
      </c>
      <c r="B184" s="36">
        <v>3</v>
      </c>
      <c r="C184" s="36">
        <v>0.35</v>
      </c>
      <c r="D184" s="36">
        <v>0.25</v>
      </c>
      <c r="E184" s="27">
        <v>3.3</v>
      </c>
      <c r="F184" s="36">
        <v>5.9</v>
      </c>
      <c r="G184" s="41">
        <v>2.3E-2</v>
      </c>
      <c r="I184" s="41">
        <v>5.4</v>
      </c>
      <c r="K184" s="36">
        <v>0.63</v>
      </c>
      <c r="M184" s="39">
        <v>1.9</v>
      </c>
      <c r="N184" s="39">
        <v>6</v>
      </c>
      <c r="O184" s="39">
        <v>17</v>
      </c>
      <c r="P184" s="39">
        <v>15</v>
      </c>
      <c r="Q184" s="39">
        <v>170</v>
      </c>
      <c r="R184" s="39">
        <v>140</v>
      </c>
      <c r="T184" s="39">
        <v>18</v>
      </c>
      <c r="Y184" s="39">
        <v>3.4000000000000002E-2</v>
      </c>
      <c r="AC184" s="39">
        <v>0.21</v>
      </c>
      <c r="AD184" s="39"/>
      <c r="AI184" s="43">
        <v>0.12</v>
      </c>
      <c r="AK184">
        <v>28</v>
      </c>
      <c r="AL184">
        <v>220</v>
      </c>
      <c r="AM184">
        <v>2.8</v>
      </c>
    </row>
    <row r="185" spans="1:40" x14ac:dyDescent="0.35">
      <c r="A185" s="35">
        <v>1939</v>
      </c>
      <c r="B185" s="36">
        <v>4</v>
      </c>
      <c r="C185" s="36">
        <v>1.6</v>
      </c>
      <c r="D185" s="36">
        <v>0.68</v>
      </c>
      <c r="E185" s="27">
        <v>5</v>
      </c>
      <c r="F185" s="36">
        <v>51</v>
      </c>
      <c r="G185" s="41">
        <v>3.1</v>
      </c>
      <c r="I185" s="41">
        <v>59</v>
      </c>
      <c r="K185" s="36">
        <v>12</v>
      </c>
      <c r="M185" s="39">
        <v>21</v>
      </c>
      <c r="N185" s="39">
        <v>85</v>
      </c>
      <c r="O185" s="39">
        <v>110</v>
      </c>
      <c r="P185" s="39">
        <v>110</v>
      </c>
      <c r="Q185" s="39">
        <v>1100</v>
      </c>
      <c r="R185" s="39">
        <v>840</v>
      </c>
      <c r="T185" s="39">
        <v>9.5</v>
      </c>
      <c r="Y185" s="39">
        <v>0.53</v>
      </c>
      <c r="AC185" s="39">
        <v>8.3000000000000007</v>
      </c>
      <c r="AD185" s="39"/>
      <c r="AI185" s="43">
        <v>4</v>
      </c>
      <c r="AK185">
        <v>150</v>
      </c>
      <c r="AL185">
        <v>800</v>
      </c>
      <c r="AM185">
        <v>130</v>
      </c>
    </row>
    <row r="186" spans="1:40" x14ac:dyDescent="0.35">
      <c r="A186" s="35">
        <v>1939</v>
      </c>
      <c r="B186" s="36">
        <v>5</v>
      </c>
      <c r="C186" s="36">
        <v>14</v>
      </c>
      <c r="D186" s="36">
        <v>6</v>
      </c>
      <c r="E186" s="27">
        <v>6.6</v>
      </c>
      <c r="F186" s="36">
        <v>38</v>
      </c>
      <c r="G186" s="41">
        <v>7.8</v>
      </c>
      <c r="I186" s="41">
        <v>250</v>
      </c>
      <c r="K186" s="36">
        <v>57</v>
      </c>
      <c r="M186" s="39">
        <v>170</v>
      </c>
      <c r="N186" s="39">
        <v>460</v>
      </c>
      <c r="O186" s="39">
        <v>510</v>
      </c>
      <c r="P186" s="39">
        <v>590</v>
      </c>
      <c r="Q186" s="39">
        <v>4100</v>
      </c>
      <c r="R186" s="39">
        <v>3900</v>
      </c>
      <c r="T186" s="39">
        <v>37</v>
      </c>
      <c r="Y186" s="39">
        <v>1.1000000000000001</v>
      </c>
      <c r="AC186" s="39">
        <v>23</v>
      </c>
      <c r="AD186" s="39"/>
      <c r="AI186" s="43">
        <v>12</v>
      </c>
      <c r="AK186">
        <v>750</v>
      </c>
      <c r="AL186">
        <v>2100</v>
      </c>
      <c r="AM186">
        <v>460</v>
      </c>
    </row>
    <row r="187" spans="1:40" x14ac:dyDescent="0.35">
      <c r="A187" s="35">
        <v>1939</v>
      </c>
      <c r="B187" s="36">
        <v>6</v>
      </c>
      <c r="C187" s="36">
        <v>28</v>
      </c>
      <c r="D187" s="36">
        <v>78</v>
      </c>
      <c r="E187" s="27">
        <v>28</v>
      </c>
      <c r="F187" s="36">
        <v>520</v>
      </c>
      <c r="G187" s="41">
        <v>30</v>
      </c>
      <c r="I187" s="41">
        <v>440</v>
      </c>
      <c r="K187" s="36">
        <v>52</v>
      </c>
      <c r="M187" s="39">
        <v>80</v>
      </c>
      <c r="N187" s="39">
        <v>570</v>
      </c>
      <c r="O187" s="39">
        <v>1100</v>
      </c>
      <c r="P187" s="39">
        <v>800</v>
      </c>
      <c r="Q187" s="39">
        <v>2400</v>
      </c>
      <c r="R187" s="39">
        <v>2200</v>
      </c>
      <c r="T187" s="39">
        <v>25</v>
      </c>
      <c r="Y187" s="39">
        <v>3.2</v>
      </c>
      <c r="AC187" s="39">
        <v>75</v>
      </c>
      <c r="AD187" s="39"/>
      <c r="AI187" s="43">
        <v>59</v>
      </c>
      <c r="AK187">
        <v>730</v>
      </c>
      <c r="AL187">
        <v>1700</v>
      </c>
      <c r="AM187">
        <v>210</v>
      </c>
    </row>
    <row r="188" spans="1:40" x14ac:dyDescent="0.35">
      <c r="A188" s="35">
        <v>1939</v>
      </c>
      <c r="B188" s="36">
        <v>7</v>
      </c>
      <c r="C188" s="36">
        <v>0.78</v>
      </c>
      <c r="D188" s="36">
        <v>3.4</v>
      </c>
      <c r="E188" s="27">
        <v>22</v>
      </c>
      <c r="F188" s="36">
        <v>650</v>
      </c>
      <c r="G188" s="41">
        <v>55</v>
      </c>
      <c r="I188" s="41">
        <v>410</v>
      </c>
      <c r="K188" s="36">
        <v>64</v>
      </c>
      <c r="M188" s="39">
        <v>140</v>
      </c>
      <c r="N188" s="39">
        <v>200</v>
      </c>
      <c r="O188" s="39">
        <v>1200</v>
      </c>
      <c r="P188" s="39">
        <v>1100</v>
      </c>
      <c r="Q188" s="39">
        <v>2100</v>
      </c>
      <c r="R188" s="39">
        <v>1900</v>
      </c>
      <c r="T188" s="39">
        <v>24</v>
      </c>
      <c r="Y188" s="39">
        <v>6.2</v>
      </c>
      <c r="AC188" s="39">
        <v>120</v>
      </c>
      <c r="AD188" s="39"/>
      <c r="AI188" s="43">
        <v>8.6999999999999993</v>
      </c>
      <c r="AK188">
        <v>55</v>
      </c>
      <c r="AL188">
        <v>690</v>
      </c>
      <c r="AM188">
        <v>180</v>
      </c>
    </row>
    <row r="189" spans="1:40" x14ac:dyDescent="0.35">
      <c r="A189" s="35">
        <v>1939</v>
      </c>
      <c r="B189" s="36">
        <v>8</v>
      </c>
      <c r="C189" s="36">
        <v>10</v>
      </c>
      <c r="D189" s="36">
        <v>13</v>
      </c>
      <c r="E189" s="27">
        <v>48</v>
      </c>
      <c r="F189" s="36">
        <v>1000</v>
      </c>
      <c r="G189" s="41">
        <v>52</v>
      </c>
      <c r="I189" s="41">
        <v>570</v>
      </c>
      <c r="K189" s="36">
        <v>81</v>
      </c>
      <c r="M189" s="39">
        <v>120</v>
      </c>
      <c r="N189" s="39">
        <v>370</v>
      </c>
      <c r="O189" s="39">
        <v>1600</v>
      </c>
      <c r="P189" s="39">
        <v>1400</v>
      </c>
      <c r="Q189" s="39">
        <v>3200</v>
      </c>
      <c r="R189" s="39">
        <v>2800</v>
      </c>
      <c r="T189" s="39">
        <v>68</v>
      </c>
      <c r="Y189" s="39">
        <v>12</v>
      </c>
      <c r="AC189" s="39">
        <v>100</v>
      </c>
      <c r="AD189" s="39"/>
      <c r="AI189" s="43">
        <v>240</v>
      </c>
      <c r="AK189">
        <v>260</v>
      </c>
      <c r="AL189">
        <v>1100</v>
      </c>
      <c r="AM189">
        <v>330</v>
      </c>
    </row>
    <row r="190" spans="1:40" x14ac:dyDescent="0.35">
      <c r="A190" s="35">
        <v>1939</v>
      </c>
      <c r="B190" s="36">
        <v>9</v>
      </c>
      <c r="C190" s="36">
        <v>8.5999999999999993E-2</v>
      </c>
      <c r="D190" s="36">
        <v>0.25</v>
      </c>
      <c r="E190" s="27">
        <v>8.1</v>
      </c>
      <c r="F190" s="36">
        <v>47</v>
      </c>
      <c r="G190" s="41">
        <v>1.5</v>
      </c>
      <c r="I190" s="41">
        <v>32</v>
      </c>
      <c r="K190" s="36">
        <v>5.4</v>
      </c>
      <c r="M190" s="39">
        <v>22</v>
      </c>
      <c r="N190" s="39">
        <v>22</v>
      </c>
      <c r="O190" s="39">
        <v>410</v>
      </c>
      <c r="P190" s="39">
        <v>190</v>
      </c>
      <c r="Q190" s="39">
        <v>670</v>
      </c>
      <c r="R190" s="39">
        <v>620</v>
      </c>
      <c r="T190" s="39">
        <v>3.9</v>
      </c>
      <c r="Y190" s="39">
        <v>0.15</v>
      </c>
      <c r="AC190" s="39">
        <v>18</v>
      </c>
      <c r="AD190" s="39"/>
      <c r="AI190" s="43">
        <v>4.9000000000000004</v>
      </c>
      <c r="AK190">
        <v>36</v>
      </c>
      <c r="AL190">
        <v>140</v>
      </c>
      <c r="AM190">
        <v>51</v>
      </c>
    </row>
    <row r="191" spans="1:40" x14ac:dyDescent="0.35">
      <c r="A191" s="35">
        <v>1939</v>
      </c>
      <c r="B191" s="36">
        <v>10</v>
      </c>
      <c r="C191" s="36">
        <v>7.1999999999999995E-2</v>
      </c>
      <c r="D191" s="36">
        <v>7.9000000000000001E-2</v>
      </c>
      <c r="E191" s="27">
        <v>6.9</v>
      </c>
      <c r="F191" s="36">
        <v>23</v>
      </c>
      <c r="G191" s="41">
        <v>0.16</v>
      </c>
      <c r="I191" s="41">
        <v>24</v>
      </c>
      <c r="K191" s="36">
        <v>1.7</v>
      </c>
      <c r="M191" s="39">
        <v>3.3</v>
      </c>
      <c r="N191" s="39">
        <v>13</v>
      </c>
      <c r="O191" s="39">
        <v>240</v>
      </c>
      <c r="P191" s="39">
        <v>120</v>
      </c>
      <c r="Q191" s="39">
        <v>420</v>
      </c>
      <c r="R191" s="39">
        <v>420</v>
      </c>
      <c r="T191" s="39">
        <v>16</v>
      </c>
      <c r="Y191" s="39">
        <v>0.25</v>
      </c>
      <c r="AC191" s="39">
        <v>1.7</v>
      </c>
      <c r="AD191" s="39"/>
      <c r="AI191" s="43">
        <v>1</v>
      </c>
      <c r="AK191">
        <v>22</v>
      </c>
      <c r="AL191">
        <v>37</v>
      </c>
      <c r="AM191">
        <v>5.5</v>
      </c>
    </row>
    <row r="192" spans="1:40" x14ac:dyDescent="0.35">
      <c r="A192" s="35">
        <v>1939</v>
      </c>
      <c r="B192" s="36">
        <v>11</v>
      </c>
      <c r="C192" s="36">
        <v>0.36</v>
      </c>
      <c r="D192" s="36">
        <v>0.38</v>
      </c>
      <c r="E192" s="27">
        <v>5</v>
      </c>
      <c r="F192" s="36">
        <v>20</v>
      </c>
      <c r="G192" s="41">
        <v>5.6000000000000001E-2</v>
      </c>
      <c r="I192" s="41">
        <v>21</v>
      </c>
      <c r="K192" s="36">
        <v>0.35</v>
      </c>
      <c r="M192" s="39">
        <v>0.64</v>
      </c>
      <c r="N192" s="39">
        <v>18</v>
      </c>
      <c r="O192" s="39">
        <v>170</v>
      </c>
      <c r="P192" s="39">
        <v>74</v>
      </c>
      <c r="Q192" s="39">
        <v>600</v>
      </c>
      <c r="R192" s="39">
        <v>490</v>
      </c>
      <c r="T192" s="39">
        <v>0.48</v>
      </c>
      <c r="Y192" s="39">
        <v>0.02</v>
      </c>
      <c r="AC192" s="39">
        <v>0.22</v>
      </c>
      <c r="AD192" s="39"/>
      <c r="AI192" s="43">
        <v>0.22</v>
      </c>
      <c r="AK192">
        <v>47</v>
      </c>
      <c r="AL192">
        <v>340</v>
      </c>
      <c r="AM192">
        <v>6.7</v>
      </c>
    </row>
    <row r="193" spans="1:39" x14ac:dyDescent="0.35">
      <c r="A193" s="35">
        <v>1939</v>
      </c>
      <c r="B193" s="36">
        <v>12</v>
      </c>
      <c r="C193" s="36">
        <v>9.0999999999999998E-2</v>
      </c>
      <c r="D193" s="36">
        <v>8.2000000000000003E-2</v>
      </c>
      <c r="E193" s="27">
        <v>4.2</v>
      </c>
      <c r="F193" s="36">
        <v>8.1</v>
      </c>
      <c r="G193" s="41">
        <v>3.6999999999999998E-2</v>
      </c>
      <c r="I193" s="41">
        <v>2.2999999999999998</v>
      </c>
      <c r="K193" s="36">
        <v>8.3000000000000004E-2</v>
      </c>
      <c r="M193" s="39">
        <v>0.19</v>
      </c>
      <c r="N193" s="39">
        <v>9.6999999999999993</v>
      </c>
      <c r="O193" s="39">
        <v>66</v>
      </c>
      <c r="P193" s="39">
        <v>13</v>
      </c>
      <c r="Q193" s="39">
        <v>120</v>
      </c>
      <c r="R193" s="39">
        <v>140</v>
      </c>
      <c r="T193" s="39">
        <v>0.98</v>
      </c>
      <c r="Y193" s="39">
        <v>3.4000000000000002E-2</v>
      </c>
      <c r="AC193" s="39">
        <v>0.17</v>
      </c>
      <c r="AD193" s="39"/>
      <c r="AI193" s="43">
        <v>7.3999999999999996E-2</v>
      </c>
      <c r="AK193">
        <v>6.8</v>
      </c>
      <c r="AL193">
        <v>16</v>
      </c>
      <c r="AM193">
        <v>0.96</v>
      </c>
    </row>
    <row r="194" spans="1:39" x14ac:dyDescent="0.35">
      <c r="A194" s="35">
        <v>1940</v>
      </c>
      <c r="B194" s="36">
        <v>1</v>
      </c>
      <c r="C194" s="36">
        <v>6.8000000000000005E-2</v>
      </c>
      <c r="D194" s="36">
        <v>5.2999999999999999E-2</v>
      </c>
      <c r="E194" s="27">
        <v>0.41</v>
      </c>
      <c r="F194" s="36">
        <v>10</v>
      </c>
      <c r="G194" s="41">
        <v>5.0999999999999997E-2</v>
      </c>
      <c r="I194" s="41">
        <v>2.2999999999999998</v>
      </c>
      <c r="K194" s="36">
        <v>0.48</v>
      </c>
      <c r="M194" s="39">
        <v>0.64</v>
      </c>
      <c r="N194" s="39">
        <v>3.6</v>
      </c>
      <c r="P194" s="39">
        <v>13</v>
      </c>
      <c r="Q194" s="39">
        <v>57</v>
      </c>
      <c r="R194" s="39">
        <v>32</v>
      </c>
      <c r="T194" s="39">
        <v>2</v>
      </c>
      <c r="Y194" s="39">
        <v>15</v>
      </c>
      <c r="AC194" s="39">
        <v>0.45</v>
      </c>
      <c r="AD194" s="39"/>
      <c r="AI194" s="43">
        <v>0.17</v>
      </c>
      <c r="AK194">
        <v>14</v>
      </c>
      <c r="AL194">
        <v>8.1999999999999993</v>
      </c>
      <c r="AM194">
        <v>0.52</v>
      </c>
    </row>
    <row r="195" spans="1:39" x14ac:dyDescent="0.35">
      <c r="A195" s="35">
        <v>1940</v>
      </c>
      <c r="B195" s="36">
        <v>2</v>
      </c>
      <c r="C195" s="36">
        <v>0.11</v>
      </c>
      <c r="D195" s="36">
        <v>9.0999999999999998E-2</v>
      </c>
      <c r="E195" s="27">
        <v>0.39</v>
      </c>
      <c r="F195" s="36">
        <v>10</v>
      </c>
      <c r="G195" s="41">
        <v>5.0999999999999997E-2</v>
      </c>
      <c r="I195" s="41">
        <v>1.9</v>
      </c>
      <c r="K195" s="36">
        <v>0.38</v>
      </c>
      <c r="M195" s="39">
        <v>0.41</v>
      </c>
      <c r="N195" s="39">
        <v>3.8</v>
      </c>
      <c r="P195" s="39">
        <v>11</v>
      </c>
      <c r="Q195" s="39">
        <v>78</v>
      </c>
      <c r="R195" s="39">
        <v>54</v>
      </c>
      <c r="T195" s="39">
        <v>2</v>
      </c>
      <c r="Y195" s="39">
        <v>8.9999999999999993E-3</v>
      </c>
      <c r="AC195" s="39">
        <v>0.39</v>
      </c>
      <c r="AD195" s="39"/>
      <c r="AI195" s="43">
        <v>0.16</v>
      </c>
      <c r="AK195">
        <v>3.8</v>
      </c>
      <c r="AL195">
        <v>17</v>
      </c>
      <c r="AM195">
        <v>0.62</v>
      </c>
    </row>
    <row r="196" spans="1:39" x14ac:dyDescent="0.35">
      <c r="A196" s="35">
        <v>1940</v>
      </c>
      <c r="B196" s="36">
        <v>3</v>
      </c>
      <c r="C196" s="36">
        <v>0.56999999999999995</v>
      </c>
      <c r="D196" s="36">
        <v>1.3</v>
      </c>
      <c r="E196" s="27">
        <v>0.47</v>
      </c>
      <c r="F196" s="36">
        <v>13</v>
      </c>
      <c r="G196" s="41">
        <v>0.89</v>
      </c>
      <c r="I196" s="41">
        <v>15</v>
      </c>
      <c r="K196" s="36">
        <v>0.36</v>
      </c>
      <c r="M196" s="39">
        <v>0.88</v>
      </c>
      <c r="N196" s="39">
        <v>13</v>
      </c>
      <c r="P196" s="39">
        <v>46</v>
      </c>
      <c r="Q196" s="39">
        <v>330</v>
      </c>
      <c r="R196" s="39">
        <v>240</v>
      </c>
      <c r="T196" s="39">
        <v>2.6</v>
      </c>
      <c r="Y196" s="39">
        <v>1.0999999999999999E-2</v>
      </c>
      <c r="AC196" s="39">
        <v>1.3</v>
      </c>
      <c r="AD196" s="39"/>
      <c r="AI196" s="43">
        <v>0.74</v>
      </c>
      <c r="AK196">
        <v>61</v>
      </c>
      <c r="AL196">
        <v>170</v>
      </c>
      <c r="AM196">
        <v>7.4</v>
      </c>
    </row>
    <row r="197" spans="1:39" x14ac:dyDescent="0.35">
      <c r="A197" s="35">
        <v>1940</v>
      </c>
      <c r="B197" s="36">
        <v>4</v>
      </c>
      <c r="C197" s="36">
        <v>0.74</v>
      </c>
      <c r="D197" s="36">
        <v>0.74</v>
      </c>
      <c r="E197" s="27">
        <v>0.87</v>
      </c>
      <c r="F197" s="36">
        <v>48</v>
      </c>
      <c r="G197" s="41">
        <v>4.5999999999999996</v>
      </c>
      <c r="I197" s="41">
        <v>59</v>
      </c>
      <c r="K197" s="36">
        <v>10</v>
      </c>
      <c r="M197" s="39">
        <v>20</v>
      </c>
      <c r="N197" s="39">
        <v>110</v>
      </c>
      <c r="P197" s="39">
        <v>230</v>
      </c>
      <c r="Q197" s="39">
        <v>600</v>
      </c>
      <c r="R197" s="39">
        <v>600</v>
      </c>
      <c r="T197" s="39">
        <v>25</v>
      </c>
      <c r="Y197" s="39">
        <v>0.02</v>
      </c>
      <c r="AC197" s="39">
        <v>2.8</v>
      </c>
      <c r="AD197" s="39"/>
      <c r="AI197" s="43">
        <v>2.1</v>
      </c>
      <c r="AK197">
        <v>110</v>
      </c>
      <c r="AL197">
        <v>510</v>
      </c>
      <c r="AM197">
        <v>42</v>
      </c>
    </row>
    <row r="198" spans="1:39" x14ac:dyDescent="0.35">
      <c r="A198" s="35">
        <v>1940</v>
      </c>
      <c r="B198" s="36">
        <v>5</v>
      </c>
      <c r="C198" s="36">
        <v>0.48</v>
      </c>
      <c r="D198" s="36">
        <v>18</v>
      </c>
      <c r="E198" s="27">
        <v>1.2</v>
      </c>
      <c r="F198" s="36">
        <v>100</v>
      </c>
      <c r="G198" s="41">
        <v>2.9</v>
      </c>
      <c r="I198" s="41">
        <v>140</v>
      </c>
      <c r="K198" s="36">
        <v>35</v>
      </c>
      <c r="M198" s="39">
        <v>60</v>
      </c>
      <c r="N198" s="39">
        <v>140</v>
      </c>
      <c r="P198" s="39">
        <v>410</v>
      </c>
      <c r="Q198" s="39">
        <v>1500</v>
      </c>
      <c r="R198" s="39">
        <v>1300</v>
      </c>
      <c r="T198" s="39">
        <v>68</v>
      </c>
      <c r="Y198" s="39">
        <v>0.18</v>
      </c>
      <c r="AC198" s="39">
        <v>8.3000000000000007</v>
      </c>
      <c r="AD198" s="39"/>
      <c r="AI198" s="43">
        <v>14</v>
      </c>
      <c r="AK198">
        <v>150</v>
      </c>
      <c r="AL198">
        <v>1300</v>
      </c>
      <c r="AM198">
        <v>42</v>
      </c>
    </row>
    <row r="199" spans="1:39" x14ac:dyDescent="0.35">
      <c r="A199" s="35">
        <v>1940</v>
      </c>
      <c r="B199" s="36">
        <v>6</v>
      </c>
      <c r="C199" s="36">
        <v>6</v>
      </c>
      <c r="D199" s="36">
        <v>1.8</v>
      </c>
      <c r="E199" s="27">
        <v>1.5</v>
      </c>
      <c r="F199" s="36">
        <v>230</v>
      </c>
      <c r="G199" s="41">
        <v>7.6</v>
      </c>
      <c r="I199" s="41">
        <v>380</v>
      </c>
      <c r="K199" s="36">
        <v>94</v>
      </c>
      <c r="M199" s="39">
        <v>190</v>
      </c>
      <c r="N199" s="39">
        <v>440</v>
      </c>
      <c r="P199" s="39">
        <v>710</v>
      </c>
      <c r="Q199" s="39">
        <v>1700</v>
      </c>
      <c r="R199" s="39">
        <v>1400</v>
      </c>
      <c r="T199" s="39">
        <v>120</v>
      </c>
      <c r="Y199" s="39">
        <v>0.86</v>
      </c>
      <c r="AC199" s="39">
        <v>24</v>
      </c>
      <c r="AD199" s="39"/>
      <c r="AI199" s="43">
        <v>33</v>
      </c>
      <c r="AK199">
        <v>250</v>
      </c>
      <c r="AL199">
        <v>810</v>
      </c>
      <c r="AM199">
        <v>170</v>
      </c>
    </row>
    <row r="200" spans="1:39" x14ac:dyDescent="0.35">
      <c r="A200" s="35">
        <v>1940</v>
      </c>
      <c r="B200" s="36">
        <v>7</v>
      </c>
      <c r="C200" s="36">
        <v>8.6999999999999993</v>
      </c>
      <c r="D200" s="36">
        <v>4.7</v>
      </c>
      <c r="E200" s="27">
        <v>4.8</v>
      </c>
      <c r="F200" s="36">
        <v>600</v>
      </c>
      <c r="G200" s="41">
        <v>23</v>
      </c>
      <c r="I200" s="41">
        <v>490</v>
      </c>
      <c r="K200" s="36">
        <v>200</v>
      </c>
      <c r="M200" s="39">
        <v>590</v>
      </c>
      <c r="N200" s="39">
        <v>810</v>
      </c>
      <c r="P200" s="39">
        <v>1300</v>
      </c>
      <c r="Q200" s="39">
        <v>2500</v>
      </c>
      <c r="R200" s="39">
        <v>2700</v>
      </c>
      <c r="T200" s="39">
        <v>90</v>
      </c>
      <c r="Y200" s="39"/>
      <c r="AC200" s="39">
        <v>53</v>
      </c>
      <c r="AD200" s="39"/>
      <c r="AI200" s="43">
        <v>120</v>
      </c>
      <c r="AK200">
        <v>240</v>
      </c>
      <c r="AL200">
        <v>960</v>
      </c>
      <c r="AM200">
        <v>200</v>
      </c>
    </row>
    <row r="201" spans="1:39" x14ac:dyDescent="0.35">
      <c r="A201" s="35">
        <v>1940</v>
      </c>
      <c r="B201" s="36">
        <v>8</v>
      </c>
      <c r="C201" s="36">
        <v>6.9000000000000006E-2</v>
      </c>
      <c r="D201" s="36">
        <v>0.12</v>
      </c>
      <c r="E201" s="27">
        <v>28</v>
      </c>
      <c r="F201" s="36">
        <v>760</v>
      </c>
      <c r="G201" s="41">
        <v>37</v>
      </c>
      <c r="I201" s="41">
        <v>200</v>
      </c>
      <c r="K201" s="36">
        <v>51</v>
      </c>
      <c r="M201" s="39">
        <v>170</v>
      </c>
      <c r="N201" s="39">
        <v>290</v>
      </c>
      <c r="P201" s="39">
        <v>930</v>
      </c>
      <c r="Q201" s="39">
        <v>1200</v>
      </c>
      <c r="R201" s="39">
        <v>1300</v>
      </c>
      <c r="T201" s="39">
        <v>37</v>
      </c>
      <c r="Y201" s="39"/>
      <c r="AC201" s="39">
        <v>130</v>
      </c>
      <c r="AD201" s="39"/>
      <c r="AI201" s="43">
        <v>190</v>
      </c>
      <c r="AK201">
        <v>15</v>
      </c>
      <c r="AL201">
        <v>97</v>
      </c>
      <c r="AM201">
        <v>24</v>
      </c>
    </row>
    <row r="202" spans="1:39" x14ac:dyDescent="0.35">
      <c r="A202" s="35">
        <v>1940</v>
      </c>
      <c r="B202" s="36">
        <v>9</v>
      </c>
      <c r="C202" s="36">
        <v>7.3999999999999996E-2</v>
      </c>
      <c r="D202" s="36">
        <v>0.24</v>
      </c>
      <c r="E202" s="27">
        <v>6.3</v>
      </c>
      <c r="F202" s="36">
        <v>140</v>
      </c>
      <c r="G202" s="41">
        <v>1.1000000000000001</v>
      </c>
      <c r="I202" s="41">
        <v>33</v>
      </c>
      <c r="K202" s="36">
        <v>6.3</v>
      </c>
      <c r="M202" s="39">
        <v>19</v>
      </c>
      <c r="N202" s="39">
        <v>53</v>
      </c>
      <c r="P202" s="39">
        <v>130</v>
      </c>
      <c r="Q202" s="39">
        <v>390</v>
      </c>
      <c r="R202" s="39">
        <v>530</v>
      </c>
      <c r="T202" s="39">
        <v>2.8</v>
      </c>
      <c r="Y202" s="39"/>
      <c r="AC202" s="39">
        <v>10</v>
      </c>
      <c r="AD202" s="39"/>
      <c r="AI202" s="43">
        <v>11</v>
      </c>
      <c r="AK202">
        <v>8.6</v>
      </c>
      <c r="AL202">
        <v>41</v>
      </c>
      <c r="AM202">
        <v>5.0999999999999996</v>
      </c>
    </row>
    <row r="203" spans="1:39" x14ac:dyDescent="0.35">
      <c r="A203" s="35">
        <v>1940</v>
      </c>
      <c r="B203" s="36">
        <v>10</v>
      </c>
      <c r="C203" s="36">
        <v>6.7000000000000004E-2</v>
      </c>
      <c r="D203" s="36">
        <v>0.87</v>
      </c>
      <c r="E203" s="27">
        <v>1.5</v>
      </c>
      <c r="F203" s="36">
        <v>34</v>
      </c>
      <c r="G203" s="41">
        <v>0.22</v>
      </c>
      <c r="I203" s="41">
        <v>10</v>
      </c>
      <c r="K203" s="36">
        <v>0.88</v>
      </c>
      <c r="M203" s="39">
        <v>3.7</v>
      </c>
      <c r="N203" s="39">
        <v>26</v>
      </c>
      <c r="P203" s="39">
        <v>30</v>
      </c>
      <c r="Q203" s="39">
        <v>160</v>
      </c>
      <c r="R203" s="39">
        <v>160</v>
      </c>
      <c r="T203" s="39">
        <v>1.3</v>
      </c>
      <c r="Y203" s="39"/>
      <c r="AC203" s="39">
        <v>1.9</v>
      </c>
      <c r="AD203" s="39"/>
      <c r="AI203" s="43">
        <v>0.92</v>
      </c>
      <c r="AK203">
        <v>20</v>
      </c>
      <c r="AL203">
        <v>20</v>
      </c>
      <c r="AM203">
        <v>3</v>
      </c>
    </row>
    <row r="204" spans="1:39" x14ac:dyDescent="0.35">
      <c r="A204" s="35">
        <v>1940</v>
      </c>
      <c r="B204" s="36">
        <v>11</v>
      </c>
      <c r="C204" s="36">
        <v>0.14000000000000001</v>
      </c>
      <c r="D204" s="36">
        <v>6.4000000000000001E-2</v>
      </c>
      <c r="E204" s="27">
        <v>1.1000000000000001</v>
      </c>
      <c r="F204" s="36">
        <v>29</v>
      </c>
      <c r="G204" s="41">
        <v>4.3999999999999997E-2</v>
      </c>
      <c r="I204" s="41">
        <v>4.2</v>
      </c>
      <c r="K204" s="36">
        <v>0.45</v>
      </c>
      <c r="M204" s="39">
        <v>1.3</v>
      </c>
      <c r="N204" s="39">
        <v>20</v>
      </c>
      <c r="P204" s="39">
        <v>25</v>
      </c>
      <c r="Q204" s="39">
        <v>160</v>
      </c>
      <c r="R204" s="39">
        <v>190</v>
      </c>
      <c r="T204" s="39">
        <v>0.69</v>
      </c>
      <c r="Y204" s="39">
        <v>5.5E-2</v>
      </c>
      <c r="AC204" s="39">
        <v>1.4</v>
      </c>
      <c r="AD204" s="39"/>
      <c r="AI204" s="43">
        <v>0.18</v>
      </c>
      <c r="AK204">
        <v>6.9</v>
      </c>
      <c r="AL204">
        <v>15</v>
      </c>
      <c r="AM204">
        <v>0.76</v>
      </c>
    </row>
    <row r="205" spans="1:39" x14ac:dyDescent="0.35">
      <c r="A205" s="35">
        <v>1940</v>
      </c>
      <c r="B205" s="36">
        <v>12</v>
      </c>
      <c r="C205" s="36">
        <v>6.9000000000000006E-2</v>
      </c>
      <c r="D205" s="36">
        <v>7.8E-2</v>
      </c>
      <c r="E205" s="27">
        <v>0.51</v>
      </c>
      <c r="F205" s="36">
        <v>13</v>
      </c>
      <c r="G205" s="41">
        <v>5.5E-2</v>
      </c>
      <c r="I205" s="41">
        <v>1.5</v>
      </c>
      <c r="K205" s="36">
        <v>0.34</v>
      </c>
      <c r="M205" s="39">
        <v>0.88</v>
      </c>
      <c r="N205" s="39">
        <v>7</v>
      </c>
      <c r="P205" s="39">
        <v>76</v>
      </c>
      <c r="Q205" s="39">
        <v>75</v>
      </c>
      <c r="R205" s="39">
        <v>100</v>
      </c>
      <c r="T205" s="39">
        <v>87</v>
      </c>
      <c r="Y205" s="39">
        <v>1.4999999999999999E-2</v>
      </c>
      <c r="AC205" s="39">
        <v>0.93</v>
      </c>
      <c r="AD205" s="39"/>
      <c r="AI205" s="43">
        <v>0.12</v>
      </c>
      <c r="AK205">
        <v>4.3</v>
      </c>
      <c r="AL205">
        <v>7.7</v>
      </c>
      <c r="AM205">
        <v>0.37</v>
      </c>
    </row>
    <row r="206" spans="1:39" x14ac:dyDescent="0.35">
      <c r="A206" s="35">
        <v>1941</v>
      </c>
      <c r="B206" s="36">
        <v>1</v>
      </c>
      <c r="D206" s="36">
        <v>6.6000000000000003E-2</v>
      </c>
      <c r="F206" s="36">
        <v>4.7</v>
      </c>
      <c r="G206" s="41">
        <v>2.4E-2</v>
      </c>
      <c r="I206" s="41">
        <v>1.4</v>
      </c>
      <c r="N206" s="39">
        <v>0.85</v>
      </c>
      <c r="P206" s="39">
        <v>91</v>
      </c>
      <c r="Q206" s="39">
        <v>48</v>
      </c>
      <c r="R206" s="39">
        <v>41</v>
      </c>
      <c r="T206" s="39">
        <v>2.9</v>
      </c>
      <c r="Y206" s="39"/>
      <c r="AC206" s="39"/>
      <c r="AD206" s="39"/>
      <c r="AK206">
        <v>1.5</v>
      </c>
      <c r="AL206"/>
      <c r="AM206">
        <v>0.25</v>
      </c>
    </row>
    <row r="207" spans="1:39" x14ac:dyDescent="0.35">
      <c r="A207" s="35">
        <v>1941</v>
      </c>
      <c r="B207" s="36">
        <v>2</v>
      </c>
      <c r="D207" s="36">
        <v>7.6999999999999999E-2</v>
      </c>
      <c r="F207" s="36">
        <v>5.2</v>
      </c>
      <c r="G207" s="41">
        <v>3.2000000000000001E-2</v>
      </c>
      <c r="I207" s="41">
        <v>4.8</v>
      </c>
      <c r="N207" s="39">
        <v>22</v>
      </c>
      <c r="P207" s="39">
        <v>14</v>
      </c>
      <c r="Q207" s="39">
        <v>140</v>
      </c>
      <c r="R207" s="39">
        <v>150</v>
      </c>
      <c r="T207" s="39">
        <v>2.5</v>
      </c>
      <c r="Y207" s="39"/>
      <c r="AC207" s="39"/>
      <c r="AD207" s="39"/>
      <c r="AK207">
        <v>12</v>
      </c>
      <c r="AL207"/>
      <c r="AM207">
        <v>20</v>
      </c>
    </row>
    <row r="208" spans="1:39" x14ac:dyDescent="0.35">
      <c r="A208" s="35">
        <v>1941</v>
      </c>
      <c r="B208" s="36">
        <v>3</v>
      </c>
      <c r="D208" s="36">
        <v>0.11</v>
      </c>
      <c r="F208" s="36">
        <v>9.4</v>
      </c>
      <c r="G208" s="41">
        <v>0.23</v>
      </c>
      <c r="I208" s="41">
        <v>3.2</v>
      </c>
      <c r="N208" s="39">
        <v>3.4</v>
      </c>
      <c r="P208" s="39">
        <v>14</v>
      </c>
      <c r="Q208" s="39">
        <v>89</v>
      </c>
      <c r="R208" s="39">
        <v>110</v>
      </c>
      <c r="T208" s="39">
        <v>3.7</v>
      </c>
      <c r="Y208" s="39"/>
      <c r="AC208" s="39"/>
      <c r="AD208" s="39"/>
      <c r="AK208">
        <v>5.9</v>
      </c>
      <c r="AL208"/>
      <c r="AM208">
        <v>0.72</v>
      </c>
    </row>
    <row r="209" spans="1:39" x14ac:dyDescent="0.35">
      <c r="A209" s="35">
        <v>1941</v>
      </c>
      <c r="B209" s="36">
        <v>4</v>
      </c>
      <c r="D209" s="36">
        <v>0.21</v>
      </c>
      <c r="F209" s="36">
        <v>16</v>
      </c>
      <c r="G209" s="41">
        <v>0.46</v>
      </c>
      <c r="I209" s="41">
        <v>13</v>
      </c>
      <c r="N209" s="39">
        <v>22</v>
      </c>
      <c r="P209" s="39">
        <v>40</v>
      </c>
      <c r="Q209" s="39">
        <v>500</v>
      </c>
      <c r="R209" s="39">
        <v>410</v>
      </c>
      <c r="T209" s="39">
        <v>27</v>
      </c>
      <c r="Y209" s="39"/>
      <c r="AC209" s="39"/>
      <c r="AD209" s="39"/>
      <c r="AK209">
        <v>220</v>
      </c>
      <c r="AL209"/>
      <c r="AM209">
        <v>36</v>
      </c>
    </row>
    <row r="210" spans="1:39" x14ac:dyDescent="0.35">
      <c r="A210" s="35">
        <v>1941</v>
      </c>
      <c r="B210" s="36">
        <v>5</v>
      </c>
      <c r="D210" s="36">
        <v>1.4</v>
      </c>
      <c r="F210" s="36">
        <v>45</v>
      </c>
      <c r="G210" s="41">
        <v>0.96</v>
      </c>
      <c r="I210" s="41">
        <v>99</v>
      </c>
      <c r="N210" s="39">
        <v>150</v>
      </c>
      <c r="P210" s="39">
        <v>190</v>
      </c>
      <c r="Q210" s="39">
        <v>640</v>
      </c>
      <c r="R210" s="39">
        <v>630</v>
      </c>
      <c r="T210" s="39">
        <v>63</v>
      </c>
      <c r="Y210" s="39"/>
      <c r="AC210" s="39"/>
      <c r="AD210" s="39"/>
      <c r="AK210">
        <v>55</v>
      </c>
      <c r="AL210"/>
      <c r="AM210">
        <v>60</v>
      </c>
    </row>
    <row r="211" spans="1:39" x14ac:dyDescent="0.35">
      <c r="A211" s="35">
        <v>1941</v>
      </c>
      <c r="B211" s="36">
        <v>6</v>
      </c>
      <c r="D211" s="36">
        <v>2.1</v>
      </c>
      <c r="F211" s="36">
        <v>290</v>
      </c>
      <c r="G211" s="41">
        <v>8.6</v>
      </c>
      <c r="I211" s="41">
        <v>180</v>
      </c>
      <c r="N211" s="39"/>
      <c r="P211" s="39">
        <v>480</v>
      </c>
      <c r="Q211" s="39">
        <v>1400</v>
      </c>
      <c r="R211" s="39">
        <v>1100</v>
      </c>
      <c r="T211" s="39">
        <v>79</v>
      </c>
      <c r="Y211" s="39"/>
      <c r="AC211" s="39"/>
      <c r="AD211" s="39"/>
      <c r="AK211">
        <v>67</v>
      </c>
      <c r="AL211"/>
      <c r="AM211">
        <v>190</v>
      </c>
    </row>
    <row r="212" spans="1:39" x14ac:dyDescent="0.35">
      <c r="A212" s="35">
        <v>1941</v>
      </c>
      <c r="B212" s="36">
        <v>7</v>
      </c>
      <c r="D212" s="36">
        <v>8.5999999999999993E-2</v>
      </c>
      <c r="F212" s="36">
        <v>660</v>
      </c>
      <c r="G212" s="41">
        <v>12</v>
      </c>
      <c r="I212" s="41">
        <v>190</v>
      </c>
      <c r="N212" s="39"/>
      <c r="P212" s="39">
        <v>610</v>
      </c>
      <c r="Q212" s="39">
        <v>1100</v>
      </c>
      <c r="R212" s="39">
        <v>870</v>
      </c>
      <c r="T212" s="39">
        <v>34</v>
      </c>
      <c r="Y212" s="39"/>
      <c r="AC212" s="39"/>
      <c r="AD212" s="39"/>
      <c r="AK212">
        <v>16</v>
      </c>
      <c r="AL212"/>
      <c r="AM212">
        <v>85</v>
      </c>
    </row>
    <row r="213" spans="1:39" x14ac:dyDescent="0.35">
      <c r="A213" s="35">
        <v>1941</v>
      </c>
      <c r="B213" s="36">
        <v>8</v>
      </c>
      <c r="D213" s="36">
        <v>0.13</v>
      </c>
      <c r="F213" s="36">
        <v>320</v>
      </c>
      <c r="G213" s="41">
        <v>5.7</v>
      </c>
      <c r="I213" s="41">
        <v>200</v>
      </c>
      <c r="N213" s="39"/>
      <c r="P213" s="39">
        <v>460</v>
      </c>
      <c r="Q213" s="39">
        <v>3000</v>
      </c>
      <c r="R213" s="39">
        <v>2400</v>
      </c>
      <c r="T213" s="39">
        <v>12</v>
      </c>
      <c r="Y213" s="39"/>
      <c r="AC213" s="39"/>
      <c r="AD213" s="39"/>
      <c r="AK213">
        <v>560</v>
      </c>
      <c r="AL213"/>
      <c r="AM213">
        <v>310</v>
      </c>
    </row>
    <row r="214" spans="1:39" x14ac:dyDescent="0.35">
      <c r="A214" s="35">
        <v>1941</v>
      </c>
      <c r="B214" s="36">
        <v>9</v>
      </c>
      <c r="D214" s="36">
        <v>0.39</v>
      </c>
      <c r="F214" s="36">
        <v>130</v>
      </c>
      <c r="G214" s="41">
        <v>1.9</v>
      </c>
      <c r="I214" s="41">
        <v>47</v>
      </c>
      <c r="N214" s="39">
        <v>80</v>
      </c>
      <c r="P214" s="39">
        <v>180</v>
      </c>
      <c r="Q214" s="39">
        <v>560</v>
      </c>
      <c r="R214" s="39">
        <v>470</v>
      </c>
      <c r="T214" s="39">
        <v>6.8</v>
      </c>
      <c r="Y214" s="39"/>
      <c r="AC214" s="39"/>
      <c r="AD214" s="39"/>
      <c r="AK214">
        <v>33</v>
      </c>
      <c r="AL214"/>
      <c r="AM214">
        <v>36</v>
      </c>
    </row>
    <row r="215" spans="1:39" x14ac:dyDescent="0.35">
      <c r="A215" s="35">
        <v>1941</v>
      </c>
      <c r="B215" s="36">
        <v>10</v>
      </c>
      <c r="D215" s="36">
        <v>0.32</v>
      </c>
      <c r="F215" s="36">
        <v>15</v>
      </c>
      <c r="G215" s="41">
        <v>0.32</v>
      </c>
      <c r="I215" s="41">
        <v>21</v>
      </c>
      <c r="N215" s="39">
        <v>28</v>
      </c>
      <c r="P215" s="39">
        <v>23</v>
      </c>
      <c r="Q215" s="39">
        <v>340</v>
      </c>
      <c r="R215" s="39">
        <v>280</v>
      </c>
      <c r="T215" s="39">
        <v>2.7</v>
      </c>
      <c r="Y215" s="39"/>
      <c r="AC215" s="39"/>
      <c r="AD215" s="39"/>
      <c r="AK215">
        <v>41</v>
      </c>
      <c r="AL215"/>
      <c r="AM215">
        <v>4.7</v>
      </c>
    </row>
    <row r="216" spans="1:39" x14ac:dyDescent="0.35">
      <c r="A216" s="35">
        <v>1941</v>
      </c>
      <c r="B216" s="36">
        <v>11</v>
      </c>
      <c r="D216" s="36">
        <v>9.2999999999999999E-2</v>
      </c>
      <c r="F216" s="36">
        <v>16</v>
      </c>
      <c r="G216" s="41">
        <v>0.1</v>
      </c>
      <c r="I216" s="41">
        <v>2.6</v>
      </c>
      <c r="N216" s="39">
        <v>12</v>
      </c>
      <c r="P216" s="39">
        <v>12</v>
      </c>
      <c r="Q216" s="39">
        <v>130</v>
      </c>
      <c r="R216" s="39">
        <v>110</v>
      </c>
      <c r="T216" s="39">
        <v>2.4</v>
      </c>
      <c r="Y216" s="39"/>
      <c r="AC216" s="39"/>
      <c r="AD216" s="39"/>
      <c r="AK216">
        <v>2.6</v>
      </c>
      <c r="AL216"/>
      <c r="AM216">
        <v>6.3</v>
      </c>
    </row>
    <row r="217" spans="1:39" x14ac:dyDescent="0.35">
      <c r="A217" s="35">
        <v>1941</v>
      </c>
      <c r="B217" s="36">
        <v>12</v>
      </c>
      <c r="D217" s="36">
        <v>6.0999999999999999E-2</v>
      </c>
      <c r="F217" s="36">
        <v>7.1</v>
      </c>
      <c r="G217" s="41">
        <v>2.8000000000000001E-2</v>
      </c>
      <c r="I217" s="41">
        <v>1.2</v>
      </c>
      <c r="N217" s="39">
        <v>2.2999999999999998</v>
      </c>
      <c r="P217" s="39">
        <v>7.4</v>
      </c>
      <c r="Q217" s="39">
        <v>100</v>
      </c>
      <c r="R217" s="39">
        <v>110</v>
      </c>
      <c r="T217" s="39">
        <v>1.5</v>
      </c>
      <c r="Y217" s="39"/>
      <c r="AC217" s="39"/>
      <c r="AD217" s="39"/>
      <c r="AK217">
        <v>2.8</v>
      </c>
      <c r="AL217"/>
      <c r="AM217">
        <v>0.55000000000000004</v>
      </c>
    </row>
    <row r="218" spans="1:39" x14ac:dyDescent="0.35">
      <c r="A218" s="35">
        <v>1942</v>
      </c>
      <c r="B218" s="36">
        <v>1</v>
      </c>
      <c r="D218" s="36">
        <v>4.9000000000000002E-2</v>
      </c>
      <c r="M218" s="39">
        <v>1.64</v>
      </c>
      <c r="Y218" s="39"/>
      <c r="AC218" s="39"/>
      <c r="AD218" s="39"/>
      <c r="AK218"/>
      <c r="AL218"/>
    </row>
    <row r="219" spans="1:39" x14ac:dyDescent="0.35">
      <c r="A219" s="35">
        <v>1942</v>
      </c>
      <c r="B219" s="36">
        <v>2</v>
      </c>
      <c r="D219" s="36">
        <v>4.9000000000000002E-2</v>
      </c>
      <c r="M219" s="39">
        <v>0.8</v>
      </c>
      <c r="Y219" s="39"/>
      <c r="AC219" s="39"/>
      <c r="AD219" s="39"/>
      <c r="AK219"/>
      <c r="AL219"/>
    </row>
    <row r="220" spans="1:39" x14ac:dyDescent="0.35">
      <c r="A220" s="35">
        <v>1942</v>
      </c>
      <c r="B220" s="36">
        <v>3</v>
      </c>
      <c r="D220" s="36">
        <v>7.0000000000000007E-2</v>
      </c>
      <c r="M220" s="39">
        <v>0.64</v>
      </c>
      <c r="Y220" s="39"/>
      <c r="AC220" s="39"/>
      <c r="AD220" s="39"/>
      <c r="AK220"/>
      <c r="AL220"/>
    </row>
    <row r="221" spans="1:39" x14ac:dyDescent="0.35">
      <c r="A221" s="35">
        <v>1942</v>
      </c>
      <c r="B221" s="36">
        <v>4</v>
      </c>
      <c r="D221" s="36">
        <v>1.2</v>
      </c>
      <c r="M221" s="39">
        <v>6.1</v>
      </c>
      <c r="Y221" s="39"/>
      <c r="AC221" s="39"/>
      <c r="AD221" s="39"/>
      <c r="AK221"/>
      <c r="AL221"/>
    </row>
    <row r="222" spans="1:39" x14ac:dyDescent="0.35">
      <c r="A222" s="35">
        <v>1942</v>
      </c>
      <c r="B222" s="36">
        <v>5</v>
      </c>
      <c r="D222" s="36">
        <v>4.7</v>
      </c>
      <c r="M222" s="39">
        <v>79</v>
      </c>
      <c r="Y222" s="39"/>
      <c r="AC222" s="39"/>
      <c r="AD222" s="39"/>
      <c r="AK222"/>
      <c r="AL222"/>
    </row>
    <row r="223" spans="1:39" x14ac:dyDescent="0.35">
      <c r="A223" s="35">
        <v>1942</v>
      </c>
      <c r="B223" s="36">
        <v>6</v>
      </c>
      <c r="M223" s="39"/>
      <c r="Y223" s="39"/>
      <c r="AC223" s="39"/>
      <c r="AD223" s="39"/>
      <c r="AK223"/>
      <c r="AL223"/>
    </row>
    <row r="224" spans="1:39" x14ac:dyDescent="0.35">
      <c r="A224" s="35">
        <v>1942</v>
      </c>
      <c r="B224" s="36">
        <v>7</v>
      </c>
      <c r="D224" s="36">
        <v>1.9</v>
      </c>
      <c r="M224" s="39"/>
      <c r="Y224" s="39"/>
      <c r="AC224" s="39"/>
      <c r="AD224" s="39"/>
      <c r="AK224"/>
      <c r="AL224"/>
    </row>
    <row r="225" spans="1:38" x14ac:dyDescent="0.35">
      <c r="A225" s="35">
        <v>1942</v>
      </c>
      <c r="B225" s="36">
        <v>8</v>
      </c>
      <c r="M225" s="39"/>
      <c r="Y225" s="39"/>
      <c r="AC225" s="39"/>
      <c r="AD225" s="39"/>
      <c r="AK225"/>
      <c r="AL225"/>
    </row>
    <row r="226" spans="1:38" x14ac:dyDescent="0.35">
      <c r="A226" s="35">
        <v>1942</v>
      </c>
      <c r="B226" s="36">
        <v>9</v>
      </c>
      <c r="M226" s="39"/>
      <c r="Y226" s="39"/>
      <c r="AC226" s="39"/>
      <c r="AD226" s="39"/>
      <c r="AK226"/>
      <c r="AL226"/>
    </row>
    <row r="227" spans="1:38" x14ac:dyDescent="0.35">
      <c r="A227" s="35">
        <v>1942</v>
      </c>
      <c r="B227" s="36">
        <v>10</v>
      </c>
      <c r="M227" s="39"/>
      <c r="Y227" s="39"/>
      <c r="AC227" s="39"/>
      <c r="AD227" s="39"/>
      <c r="AK227"/>
      <c r="AL227"/>
    </row>
    <row r="228" spans="1:38" x14ac:dyDescent="0.35">
      <c r="A228" s="35">
        <v>1942</v>
      </c>
      <c r="B228" s="36">
        <v>11</v>
      </c>
      <c r="M228" s="39"/>
      <c r="Y228" s="39"/>
      <c r="AC228" s="39"/>
      <c r="AD228" s="39"/>
      <c r="AK228"/>
      <c r="AL228"/>
    </row>
    <row r="229" spans="1:38" x14ac:dyDescent="0.35">
      <c r="A229" s="35">
        <v>1942</v>
      </c>
      <c r="B229" s="36">
        <v>12</v>
      </c>
      <c r="M229" s="39"/>
      <c r="Y229" s="39"/>
      <c r="AC229" s="39"/>
      <c r="AD229" s="39"/>
      <c r="AK229"/>
      <c r="AL229"/>
    </row>
    <row r="230" spans="1:38" x14ac:dyDescent="0.35">
      <c r="A230" s="35">
        <v>1943</v>
      </c>
      <c r="B230" s="36">
        <v>1</v>
      </c>
      <c r="Y230" s="39"/>
      <c r="AC230" s="39"/>
      <c r="AD230" s="39"/>
      <c r="AK230"/>
      <c r="AL230"/>
    </row>
    <row r="231" spans="1:38" x14ac:dyDescent="0.35">
      <c r="A231" s="35">
        <v>1943</v>
      </c>
      <c r="B231" s="36">
        <v>2</v>
      </c>
      <c r="Y231" s="39"/>
      <c r="AC231" s="39"/>
      <c r="AD231" s="39"/>
      <c r="AK231"/>
      <c r="AL231"/>
    </row>
    <row r="232" spans="1:38" x14ac:dyDescent="0.35">
      <c r="A232" s="35">
        <v>1943</v>
      </c>
      <c r="B232" s="36">
        <v>3</v>
      </c>
      <c r="Y232" s="39"/>
      <c r="AC232" s="39"/>
      <c r="AD232" s="39"/>
      <c r="AK232"/>
      <c r="AL232"/>
    </row>
    <row r="233" spans="1:38" x14ac:dyDescent="0.35">
      <c r="A233" s="35">
        <v>1943</v>
      </c>
      <c r="B233" s="36">
        <v>4</v>
      </c>
      <c r="Y233" s="39"/>
      <c r="AC233" s="39"/>
      <c r="AD233" s="39"/>
      <c r="AK233"/>
      <c r="AL233"/>
    </row>
    <row r="234" spans="1:38" x14ac:dyDescent="0.35">
      <c r="A234" s="35">
        <v>1943</v>
      </c>
      <c r="B234" s="36">
        <v>5</v>
      </c>
      <c r="Y234" s="39"/>
      <c r="AC234" s="39"/>
      <c r="AD234" s="39"/>
      <c r="AK234"/>
      <c r="AL234"/>
    </row>
    <row r="235" spans="1:38" x14ac:dyDescent="0.35">
      <c r="A235" s="35">
        <v>1943</v>
      </c>
      <c r="B235" s="36">
        <v>6</v>
      </c>
      <c r="Y235" s="39"/>
      <c r="AC235" s="39"/>
      <c r="AD235" s="39"/>
      <c r="AK235"/>
      <c r="AL235"/>
    </row>
    <row r="236" spans="1:38" x14ac:dyDescent="0.35">
      <c r="A236" s="35">
        <v>1943</v>
      </c>
      <c r="B236" s="36">
        <v>7</v>
      </c>
      <c r="Y236" s="39"/>
      <c r="AC236" s="39"/>
      <c r="AD236" s="39"/>
      <c r="AK236"/>
      <c r="AL236"/>
    </row>
    <row r="237" spans="1:38" x14ac:dyDescent="0.35">
      <c r="A237" s="35">
        <v>1943</v>
      </c>
      <c r="B237" s="36">
        <v>8</v>
      </c>
      <c r="Y237" s="39"/>
      <c r="AC237" s="39"/>
      <c r="AD237" s="39"/>
      <c r="AK237"/>
      <c r="AL237"/>
    </row>
    <row r="238" spans="1:38" x14ac:dyDescent="0.35">
      <c r="A238" s="35">
        <v>1943</v>
      </c>
      <c r="B238" s="36">
        <v>9</v>
      </c>
      <c r="Y238" s="39"/>
      <c r="AC238" s="39"/>
      <c r="AD238" s="39"/>
      <c r="AK238">
        <v>5.5</v>
      </c>
      <c r="AL238"/>
    </row>
    <row r="239" spans="1:38" x14ac:dyDescent="0.35">
      <c r="A239" s="35">
        <v>1943</v>
      </c>
      <c r="B239" s="36">
        <v>10</v>
      </c>
      <c r="Y239" s="39"/>
      <c r="AC239" s="39"/>
      <c r="AD239" s="39"/>
      <c r="AK239">
        <v>2.2000000000000002</v>
      </c>
      <c r="AL239"/>
    </row>
    <row r="240" spans="1:38" x14ac:dyDescent="0.35">
      <c r="A240" s="35">
        <v>1943</v>
      </c>
      <c r="B240" s="36">
        <v>11</v>
      </c>
      <c r="Y240" s="39"/>
      <c r="AC240" s="39"/>
      <c r="AD240" s="39"/>
      <c r="AK240">
        <v>0.91</v>
      </c>
      <c r="AL240"/>
    </row>
    <row r="241" spans="1:38" x14ac:dyDescent="0.35">
      <c r="A241" s="35">
        <v>1943</v>
      </c>
      <c r="B241" s="36">
        <v>12</v>
      </c>
      <c r="Y241" s="39"/>
      <c r="AC241" s="39"/>
      <c r="AD241" s="39"/>
      <c r="AK241">
        <v>1.3</v>
      </c>
      <c r="AL241"/>
    </row>
    <row r="242" spans="1:38" x14ac:dyDescent="0.35">
      <c r="A242" s="35">
        <v>1944</v>
      </c>
      <c r="B242" s="36">
        <v>1</v>
      </c>
      <c r="M242" s="39">
        <v>0.72</v>
      </c>
      <c r="R242" s="39">
        <v>63</v>
      </c>
      <c r="Y242" s="39"/>
      <c r="AC242" s="39"/>
      <c r="AD242" s="39"/>
      <c r="AK242">
        <v>4.5999999999999996</v>
      </c>
      <c r="AL242"/>
    </row>
    <row r="243" spans="1:38" x14ac:dyDescent="0.35">
      <c r="A243" s="35">
        <v>1944</v>
      </c>
      <c r="B243" s="36">
        <v>2</v>
      </c>
      <c r="M243" s="39">
        <v>0.41</v>
      </c>
      <c r="R243" s="39">
        <v>99</v>
      </c>
      <c r="Y243" s="39"/>
      <c r="AC243" s="39"/>
      <c r="AD243" s="39"/>
      <c r="AK243">
        <v>6.1</v>
      </c>
      <c r="AL243"/>
    </row>
    <row r="244" spans="1:38" x14ac:dyDescent="0.35">
      <c r="A244" s="35">
        <v>1944</v>
      </c>
      <c r="B244" s="36">
        <v>3</v>
      </c>
      <c r="M244" s="39">
        <v>1.2</v>
      </c>
      <c r="R244" s="39">
        <v>210</v>
      </c>
      <c r="Y244" s="39"/>
      <c r="AC244" s="39"/>
      <c r="AD244" s="39"/>
      <c r="AK244">
        <v>32</v>
      </c>
      <c r="AL244"/>
    </row>
    <row r="245" spans="1:38" x14ac:dyDescent="0.35">
      <c r="A245" s="35">
        <v>1944</v>
      </c>
      <c r="B245" s="36">
        <v>4</v>
      </c>
      <c r="M245" s="39">
        <v>8.9</v>
      </c>
      <c r="R245" s="39">
        <v>460</v>
      </c>
      <c r="Y245" s="39"/>
      <c r="AC245" s="39"/>
      <c r="AD245" s="39"/>
      <c r="AK245">
        <v>45</v>
      </c>
      <c r="AL245"/>
    </row>
    <row r="246" spans="1:38" x14ac:dyDescent="0.35">
      <c r="A246" s="35">
        <v>1944</v>
      </c>
      <c r="B246" s="36">
        <v>5</v>
      </c>
      <c r="M246" s="39">
        <v>880</v>
      </c>
      <c r="R246" s="39">
        <v>7000</v>
      </c>
      <c r="Y246" s="39"/>
      <c r="AC246" s="39"/>
      <c r="AD246" s="39"/>
      <c r="AK246">
        <v>640</v>
      </c>
      <c r="AL246"/>
    </row>
    <row r="247" spans="1:38" x14ac:dyDescent="0.35">
      <c r="A247" s="35">
        <v>1944</v>
      </c>
      <c r="B247" s="36">
        <v>6</v>
      </c>
      <c r="M247" s="39">
        <v>230</v>
      </c>
      <c r="R247" s="39">
        <v>4600</v>
      </c>
      <c r="Y247" s="39"/>
      <c r="AC247" s="39"/>
      <c r="AD247" s="39"/>
      <c r="AK247">
        <v>280</v>
      </c>
      <c r="AL247"/>
    </row>
    <row r="248" spans="1:38" x14ac:dyDescent="0.35">
      <c r="A248" s="35">
        <v>1944</v>
      </c>
      <c r="B248" s="36">
        <v>7</v>
      </c>
      <c r="M248" s="39">
        <v>310</v>
      </c>
      <c r="R248" s="39">
        <v>3200</v>
      </c>
      <c r="Y248" s="39"/>
      <c r="AC248" s="39"/>
      <c r="AD248" s="39"/>
      <c r="AK248">
        <v>120</v>
      </c>
      <c r="AL248"/>
    </row>
    <row r="249" spans="1:38" x14ac:dyDescent="0.35">
      <c r="A249" s="35">
        <v>1944</v>
      </c>
      <c r="B249" s="36">
        <v>8</v>
      </c>
      <c r="M249" s="39">
        <v>68</v>
      </c>
      <c r="R249" s="39">
        <v>3100</v>
      </c>
      <c r="Y249" s="39"/>
      <c r="AC249" s="39"/>
      <c r="AD249" s="39"/>
      <c r="AK249">
        <v>220</v>
      </c>
      <c r="AL249"/>
    </row>
    <row r="250" spans="1:38" x14ac:dyDescent="0.35">
      <c r="A250" s="35">
        <v>1944</v>
      </c>
      <c r="B250" s="36">
        <v>9</v>
      </c>
      <c r="M250" s="39">
        <v>18</v>
      </c>
      <c r="R250" s="39">
        <v>730</v>
      </c>
      <c r="Y250" s="39"/>
      <c r="AC250" s="39"/>
      <c r="AD250" s="39"/>
      <c r="AK250">
        <v>16</v>
      </c>
      <c r="AL250"/>
    </row>
    <row r="251" spans="1:38" x14ac:dyDescent="0.35">
      <c r="A251" s="35">
        <v>1944</v>
      </c>
      <c r="B251" s="36">
        <v>10</v>
      </c>
      <c r="M251" s="39">
        <v>1.5</v>
      </c>
      <c r="R251" s="39">
        <v>340</v>
      </c>
      <c r="Y251" s="39"/>
      <c r="AC251" s="39"/>
      <c r="AD251" s="39"/>
      <c r="AK251">
        <v>100</v>
      </c>
      <c r="AL251"/>
    </row>
    <row r="252" spans="1:38" x14ac:dyDescent="0.35">
      <c r="A252" s="35">
        <v>1944</v>
      </c>
      <c r="B252" s="36">
        <v>11</v>
      </c>
      <c r="M252" s="39">
        <v>0.4</v>
      </c>
      <c r="R252" s="39">
        <v>100</v>
      </c>
      <c r="Y252" s="39"/>
      <c r="AC252" s="39"/>
      <c r="AD252" s="39"/>
      <c r="AK252">
        <v>12</v>
      </c>
      <c r="AL252"/>
    </row>
    <row r="253" spans="1:38" x14ac:dyDescent="0.35">
      <c r="A253" s="35">
        <v>1944</v>
      </c>
      <c r="B253" s="36">
        <v>12</v>
      </c>
      <c r="M253" s="39">
        <v>0.43</v>
      </c>
      <c r="R253" s="39">
        <v>120</v>
      </c>
      <c r="Y253" s="39"/>
      <c r="AC253" s="39"/>
      <c r="AD253" s="39"/>
      <c r="AK253">
        <v>15</v>
      </c>
      <c r="AL253"/>
    </row>
    <row r="254" spans="1:38" x14ac:dyDescent="0.35">
      <c r="A254" s="35">
        <v>1945</v>
      </c>
      <c r="B254" s="36">
        <v>1</v>
      </c>
      <c r="L254" s="39"/>
      <c r="M254" s="39">
        <v>0.57999999999999996</v>
      </c>
      <c r="Q254" s="39"/>
      <c r="R254" s="39">
        <v>42</v>
      </c>
      <c r="Y254" s="39"/>
      <c r="AC254" s="39"/>
      <c r="AD254" s="39"/>
      <c r="AK254">
        <v>71</v>
      </c>
      <c r="AL254"/>
    </row>
    <row r="255" spans="1:38" x14ac:dyDescent="0.35">
      <c r="A255" s="35">
        <v>1945</v>
      </c>
      <c r="B255" s="36">
        <v>2</v>
      </c>
      <c r="L255" s="39"/>
      <c r="M255" s="39">
        <v>0.39</v>
      </c>
      <c r="Q255" s="39"/>
      <c r="R255" s="39">
        <v>52</v>
      </c>
      <c r="Y255" s="39"/>
      <c r="AC255" s="39"/>
      <c r="AD255" s="39"/>
      <c r="AK255">
        <v>2.2999999999999998</v>
      </c>
      <c r="AL255"/>
    </row>
    <row r="256" spans="1:38" x14ac:dyDescent="0.35">
      <c r="A256" s="35">
        <v>1945</v>
      </c>
      <c r="B256" s="36">
        <v>3</v>
      </c>
      <c r="L256" s="39"/>
      <c r="M256" s="39">
        <v>0.38</v>
      </c>
      <c r="Q256" s="39"/>
      <c r="R256" s="39">
        <v>210</v>
      </c>
      <c r="Y256" s="39"/>
      <c r="AC256" s="39"/>
      <c r="AD256" s="39"/>
      <c r="AK256">
        <v>73</v>
      </c>
      <c r="AL256"/>
    </row>
    <row r="257" spans="1:38" x14ac:dyDescent="0.35">
      <c r="A257" s="35">
        <v>1945</v>
      </c>
      <c r="B257" s="36">
        <v>4</v>
      </c>
      <c r="L257" s="39"/>
      <c r="M257" s="39">
        <v>2.2000000000000002</v>
      </c>
      <c r="Q257" s="39"/>
      <c r="R257" s="39">
        <v>250</v>
      </c>
      <c r="Y257" s="39"/>
      <c r="AC257" s="39"/>
      <c r="AD257" s="39"/>
      <c r="AK257">
        <v>130</v>
      </c>
      <c r="AL257"/>
    </row>
    <row r="258" spans="1:38" x14ac:dyDescent="0.35">
      <c r="A258" s="35">
        <v>1945</v>
      </c>
      <c r="B258" s="36">
        <v>5</v>
      </c>
      <c r="L258" s="39"/>
      <c r="M258" s="39">
        <v>50</v>
      </c>
      <c r="Q258" s="39">
        <v>400</v>
      </c>
      <c r="R258" s="39">
        <v>890</v>
      </c>
      <c r="Y258" s="39"/>
      <c r="AC258" s="39"/>
      <c r="AD258" s="39"/>
      <c r="AK258">
        <v>99</v>
      </c>
      <c r="AL258"/>
    </row>
    <row r="259" spans="1:38" x14ac:dyDescent="0.35">
      <c r="A259" s="35">
        <v>1945</v>
      </c>
      <c r="B259" s="36">
        <v>6</v>
      </c>
      <c r="L259" s="39">
        <v>31</v>
      </c>
      <c r="M259" s="39">
        <v>68</v>
      </c>
      <c r="Q259" s="39">
        <v>1900</v>
      </c>
      <c r="R259" s="39">
        <v>2900</v>
      </c>
      <c r="Y259" s="39"/>
      <c r="AC259" s="39"/>
      <c r="AD259" s="39"/>
      <c r="AK259">
        <v>450</v>
      </c>
      <c r="AL259"/>
    </row>
    <row r="260" spans="1:38" x14ac:dyDescent="0.35">
      <c r="A260" s="35">
        <v>1945</v>
      </c>
      <c r="B260" s="36">
        <v>7</v>
      </c>
      <c r="L260" s="39">
        <v>34</v>
      </c>
      <c r="M260" s="39">
        <v>48</v>
      </c>
      <c r="Q260" s="39">
        <v>1900</v>
      </c>
      <c r="R260" s="39">
        <v>1100</v>
      </c>
      <c r="Y260" s="39"/>
      <c r="AC260" s="39"/>
      <c r="AD260" s="39"/>
      <c r="AK260">
        <v>38</v>
      </c>
      <c r="AL260"/>
    </row>
    <row r="261" spans="1:38" x14ac:dyDescent="0.35">
      <c r="A261" s="35">
        <v>1945</v>
      </c>
      <c r="B261" s="36">
        <v>8</v>
      </c>
      <c r="L261" s="39">
        <v>35</v>
      </c>
      <c r="M261" s="39">
        <v>51</v>
      </c>
      <c r="Q261" s="39">
        <v>580</v>
      </c>
      <c r="R261" s="39">
        <v>700</v>
      </c>
      <c r="Y261" s="39"/>
      <c r="AC261" s="39"/>
      <c r="AD261" s="39"/>
      <c r="AK261">
        <v>27</v>
      </c>
      <c r="AL261"/>
    </row>
    <row r="262" spans="1:38" x14ac:dyDescent="0.35">
      <c r="A262" s="35">
        <v>1945</v>
      </c>
      <c r="B262" s="36">
        <v>9</v>
      </c>
      <c r="L262" s="39">
        <v>7</v>
      </c>
      <c r="M262" s="39">
        <v>16</v>
      </c>
      <c r="Q262" s="39">
        <v>99</v>
      </c>
      <c r="R262" s="39">
        <v>410</v>
      </c>
      <c r="Y262" s="39"/>
      <c r="AC262" s="39"/>
      <c r="AD262" s="39"/>
      <c r="AK262">
        <v>7.2</v>
      </c>
      <c r="AL262"/>
    </row>
    <row r="263" spans="1:38" x14ac:dyDescent="0.35">
      <c r="A263" s="35">
        <v>1945</v>
      </c>
      <c r="B263" s="36">
        <v>10</v>
      </c>
      <c r="L263" s="39">
        <v>3.1</v>
      </c>
      <c r="M263" s="39">
        <v>21</v>
      </c>
      <c r="Q263" s="39">
        <v>250</v>
      </c>
      <c r="R263" s="39">
        <v>160</v>
      </c>
      <c r="Y263" s="39"/>
      <c r="AC263" s="39"/>
      <c r="AD263" s="39"/>
      <c r="AK263">
        <v>9</v>
      </c>
      <c r="AL263"/>
    </row>
    <row r="264" spans="1:38" x14ac:dyDescent="0.35">
      <c r="A264" s="35">
        <v>1945</v>
      </c>
      <c r="B264" s="36">
        <v>11</v>
      </c>
      <c r="L264" s="39">
        <v>1.3</v>
      </c>
      <c r="M264" s="39">
        <v>0.48</v>
      </c>
      <c r="Q264" s="39">
        <v>70</v>
      </c>
      <c r="R264" s="39">
        <v>64</v>
      </c>
      <c r="Y264" s="39"/>
      <c r="AC264" s="39"/>
      <c r="AD264" s="39"/>
      <c r="AK264">
        <v>3.5</v>
      </c>
      <c r="AL264"/>
    </row>
    <row r="265" spans="1:38" x14ac:dyDescent="0.35">
      <c r="A265" s="35">
        <v>1945</v>
      </c>
      <c r="B265" s="36">
        <v>12</v>
      </c>
      <c r="L265" s="39">
        <v>1</v>
      </c>
      <c r="M265" s="39">
        <v>0.37</v>
      </c>
      <c r="Q265" s="39"/>
      <c r="R265" s="39">
        <v>36</v>
      </c>
      <c r="Y265" s="39"/>
      <c r="AC265" s="39"/>
      <c r="AD265" s="39"/>
      <c r="AK265">
        <v>2.2000000000000002</v>
      </c>
      <c r="AL265"/>
    </row>
    <row r="266" spans="1:38" x14ac:dyDescent="0.35">
      <c r="A266" s="35">
        <v>1946</v>
      </c>
      <c r="B266" s="36">
        <v>1</v>
      </c>
      <c r="L266" s="39">
        <v>0.13</v>
      </c>
      <c r="M266" s="39">
        <v>0.34</v>
      </c>
      <c r="Q266" s="39">
        <v>100</v>
      </c>
      <c r="R266" s="39">
        <v>58</v>
      </c>
      <c r="Y266" s="39"/>
      <c r="AC266" s="39"/>
      <c r="AD266" s="39"/>
      <c r="AK266">
        <v>2.9</v>
      </c>
      <c r="AL266"/>
    </row>
    <row r="267" spans="1:38" x14ac:dyDescent="0.35">
      <c r="A267" s="35">
        <v>1946</v>
      </c>
      <c r="B267" s="36">
        <v>2</v>
      </c>
      <c r="L267" s="39">
        <v>0.43</v>
      </c>
      <c r="M267" s="39">
        <v>0.42</v>
      </c>
      <c r="Q267" s="39">
        <v>120</v>
      </c>
      <c r="R267" s="39">
        <v>91</v>
      </c>
      <c r="Y267" s="39"/>
      <c r="AC267" s="39"/>
      <c r="AD267" s="39"/>
      <c r="AK267">
        <v>3.7</v>
      </c>
      <c r="AL267"/>
    </row>
    <row r="268" spans="1:38" x14ac:dyDescent="0.35">
      <c r="A268" s="35">
        <v>1946</v>
      </c>
      <c r="B268" s="36">
        <v>3</v>
      </c>
      <c r="L268" s="39">
        <v>0.26</v>
      </c>
      <c r="M268" s="39">
        <v>0.5</v>
      </c>
      <c r="Q268" s="39">
        <v>430</v>
      </c>
      <c r="R268" s="39">
        <v>320</v>
      </c>
      <c r="Y268" s="39"/>
      <c r="AC268" s="39"/>
      <c r="AD268" s="39"/>
      <c r="AK268">
        <v>52</v>
      </c>
      <c r="AL268"/>
    </row>
    <row r="269" spans="1:38" x14ac:dyDescent="0.35">
      <c r="A269" s="35">
        <v>1946</v>
      </c>
      <c r="B269" s="36">
        <v>4</v>
      </c>
      <c r="L269" s="39">
        <v>3.6</v>
      </c>
      <c r="M269" s="39">
        <v>6.9</v>
      </c>
      <c r="Q269" s="39">
        <v>510</v>
      </c>
      <c r="R269" s="39">
        <v>500</v>
      </c>
      <c r="Y269" s="39"/>
      <c r="AC269" s="39"/>
      <c r="AD269" s="39"/>
      <c r="AK269">
        <v>70</v>
      </c>
      <c r="AL269"/>
    </row>
    <row r="270" spans="1:38" x14ac:dyDescent="0.35">
      <c r="A270" s="35">
        <v>1946</v>
      </c>
      <c r="B270" s="36">
        <v>5</v>
      </c>
      <c r="C270" s="36">
        <v>8.6</v>
      </c>
      <c r="L270" s="39">
        <v>45</v>
      </c>
      <c r="M270" s="39">
        <v>94</v>
      </c>
      <c r="Q270" s="39">
        <v>2600</v>
      </c>
      <c r="R270" s="39">
        <v>1600</v>
      </c>
      <c r="Y270" s="39"/>
      <c r="AC270" s="39"/>
      <c r="AD270" s="39"/>
      <c r="AK270">
        <v>140</v>
      </c>
      <c r="AL270"/>
    </row>
    <row r="271" spans="1:38" x14ac:dyDescent="0.35">
      <c r="A271" s="35">
        <v>1946</v>
      </c>
      <c r="B271" s="36">
        <v>6</v>
      </c>
      <c r="C271" s="36">
        <v>13</v>
      </c>
      <c r="L271" s="39">
        <v>32</v>
      </c>
      <c r="M271" s="39">
        <v>150</v>
      </c>
      <c r="Q271" s="39">
        <v>2800</v>
      </c>
      <c r="R271" s="39">
        <v>2600</v>
      </c>
      <c r="Y271" s="39"/>
      <c r="AC271" s="39"/>
      <c r="AD271" s="39"/>
      <c r="AK271">
        <v>240</v>
      </c>
      <c r="AL271"/>
    </row>
    <row r="272" spans="1:38" x14ac:dyDescent="0.35">
      <c r="A272" s="35">
        <v>1946</v>
      </c>
      <c r="B272" s="36">
        <v>7</v>
      </c>
      <c r="C272" s="36">
        <v>4.7</v>
      </c>
      <c r="L272" s="39">
        <v>24</v>
      </c>
      <c r="M272" s="39">
        <v>89</v>
      </c>
      <c r="Q272" s="39">
        <v>1700</v>
      </c>
      <c r="R272" s="39">
        <v>1600</v>
      </c>
      <c r="Y272" s="39"/>
      <c r="AC272" s="39"/>
      <c r="AD272" s="39"/>
      <c r="AK272">
        <v>110</v>
      </c>
      <c r="AL272"/>
    </row>
    <row r="273" spans="1:38" x14ac:dyDescent="0.35">
      <c r="A273" s="35">
        <v>1946</v>
      </c>
      <c r="B273" s="36">
        <v>8</v>
      </c>
      <c r="C273" s="36">
        <v>6.8000000000000005E-2</v>
      </c>
      <c r="L273" s="39">
        <v>12</v>
      </c>
      <c r="M273" s="39">
        <v>20</v>
      </c>
      <c r="Q273" s="39">
        <v>460</v>
      </c>
      <c r="R273" s="39">
        <v>560</v>
      </c>
      <c r="Y273" s="39"/>
      <c r="AC273" s="39"/>
      <c r="AD273" s="39"/>
      <c r="AK273">
        <v>17</v>
      </c>
      <c r="AL273"/>
    </row>
    <row r="274" spans="1:38" x14ac:dyDescent="0.35">
      <c r="A274" s="35">
        <v>1946</v>
      </c>
      <c r="B274" s="36">
        <v>9</v>
      </c>
      <c r="C274" s="36">
        <v>0.12</v>
      </c>
      <c r="L274" s="39">
        <v>4.4000000000000004</v>
      </c>
      <c r="M274" s="39">
        <v>11</v>
      </c>
      <c r="Q274" s="39">
        <v>310</v>
      </c>
      <c r="R274" s="39">
        <v>290</v>
      </c>
      <c r="Y274" s="39"/>
      <c r="AC274" s="39"/>
      <c r="AD274" s="39"/>
      <c r="AK274">
        <v>11</v>
      </c>
      <c r="AL274"/>
    </row>
    <row r="275" spans="1:38" x14ac:dyDescent="0.35">
      <c r="A275" s="35">
        <v>1946</v>
      </c>
      <c r="B275" s="36">
        <v>10</v>
      </c>
      <c r="C275" s="36">
        <v>6.6000000000000003E-2</v>
      </c>
      <c r="L275" s="39">
        <v>0.54</v>
      </c>
      <c r="M275" s="39">
        <v>1.1000000000000001</v>
      </c>
      <c r="Q275" s="39">
        <v>110</v>
      </c>
      <c r="R275" s="39">
        <v>75</v>
      </c>
      <c r="Y275" s="39"/>
      <c r="AC275" s="39"/>
      <c r="AD275" s="39"/>
      <c r="AK275">
        <v>76</v>
      </c>
      <c r="AL275"/>
    </row>
    <row r="276" spans="1:38" x14ac:dyDescent="0.35">
      <c r="A276" s="35">
        <v>1946</v>
      </c>
      <c r="B276" s="36">
        <v>11</v>
      </c>
      <c r="L276" s="39">
        <v>0.23</v>
      </c>
      <c r="M276" s="39">
        <v>0.36</v>
      </c>
      <c r="Q276" s="39">
        <v>110</v>
      </c>
      <c r="R276" s="39">
        <v>92</v>
      </c>
      <c r="Y276" s="39"/>
      <c r="AC276" s="39"/>
      <c r="AD276" s="39"/>
      <c r="AK276">
        <v>3.9</v>
      </c>
      <c r="AL276"/>
    </row>
    <row r="277" spans="1:38" x14ac:dyDescent="0.35">
      <c r="A277" s="35">
        <v>1946</v>
      </c>
      <c r="B277" s="36">
        <v>12</v>
      </c>
      <c r="L277" s="39">
        <v>0.14000000000000001</v>
      </c>
      <c r="M277" s="39">
        <v>0.14000000000000001</v>
      </c>
      <c r="Q277" s="39">
        <v>44</v>
      </c>
      <c r="R277" s="39">
        <v>61</v>
      </c>
      <c r="Y277" s="39"/>
      <c r="AC277" s="39"/>
      <c r="AD277" s="39"/>
      <c r="AK277">
        <v>2.5</v>
      </c>
      <c r="AL277"/>
    </row>
    <row r="278" spans="1:38" x14ac:dyDescent="0.35">
      <c r="A278" s="35">
        <v>1947</v>
      </c>
      <c r="B278" s="36">
        <v>1</v>
      </c>
      <c r="I278" s="41">
        <v>1.9</v>
      </c>
      <c r="L278" s="39">
        <v>0.13</v>
      </c>
      <c r="M278" s="39">
        <v>0.26</v>
      </c>
      <c r="Q278" s="39">
        <v>71</v>
      </c>
      <c r="R278" s="39">
        <v>40</v>
      </c>
      <c r="Y278" s="39"/>
      <c r="AC278" s="39"/>
      <c r="AD278" s="39"/>
      <c r="AK278">
        <v>1.5</v>
      </c>
      <c r="AL278"/>
    </row>
    <row r="279" spans="1:38" x14ac:dyDescent="0.35">
      <c r="A279" s="35">
        <v>1947</v>
      </c>
      <c r="B279" s="36">
        <v>2</v>
      </c>
      <c r="I279" s="41">
        <v>2</v>
      </c>
      <c r="L279" s="39">
        <v>0.23</v>
      </c>
      <c r="M279" s="39">
        <v>0.24</v>
      </c>
      <c r="Q279" s="39">
        <v>54</v>
      </c>
      <c r="R279" s="39">
        <v>90</v>
      </c>
      <c r="Y279" s="39"/>
      <c r="AC279" s="39"/>
      <c r="AD279" s="39"/>
      <c r="AK279">
        <v>6</v>
      </c>
      <c r="AL279"/>
    </row>
    <row r="280" spans="1:38" x14ac:dyDescent="0.35">
      <c r="A280" s="35">
        <v>1947</v>
      </c>
      <c r="B280" s="36">
        <v>3</v>
      </c>
      <c r="I280" s="41">
        <v>2.2999999999999998</v>
      </c>
      <c r="L280" s="39">
        <v>0.21</v>
      </c>
      <c r="M280" s="39">
        <v>0.6</v>
      </c>
      <c r="Q280" s="39">
        <v>110</v>
      </c>
      <c r="R280" s="39">
        <v>46</v>
      </c>
      <c r="Y280" s="39"/>
      <c r="AC280" s="39"/>
      <c r="AD280" s="39"/>
      <c r="AK280">
        <v>7.4</v>
      </c>
      <c r="AL280"/>
    </row>
    <row r="281" spans="1:38" x14ac:dyDescent="0.35">
      <c r="A281" s="35">
        <v>1947</v>
      </c>
      <c r="B281" s="36">
        <v>4</v>
      </c>
      <c r="I281" s="41">
        <v>2.9</v>
      </c>
      <c r="L281" s="39">
        <v>0.59</v>
      </c>
      <c r="M281" s="39">
        <v>1.7</v>
      </c>
      <c r="Q281" s="39">
        <v>120</v>
      </c>
      <c r="R281" s="39">
        <v>120</v>
      </c>
      <c r="Y281" s="39"/>
      <c r="AC281" s="39"/>
      <c r="AD281" s="39"/>
      <c r="AK281">
        <v>43</v>
      </c>
      <c r="AL281"/>
    </row>
    <row r="282" spans="1:38" x14ac:dyDescent="0.35">
      <c r="A282" s="35">
        <v>1947</v>
      </c>
      <c r="B282" s="36">
        <v>5</v>
      </c>
      <c r="I282" s="41">
        <v>12</v>
      </c>
      <c r="L282" s="39">
        <v>2</v>
      </c>
      <c r="M282" s="39">
        <v>4.2</v>
      </c>
      <c r="Q282" s="39">
        <v>110</v>
      </c>
      <c r="R282" s="39">
        <v>130</v>
      </c>
      <c r="Y282" s="39"/>
      <c r="AC282" s="39"/>
      <c r="AD282" s="39"/>
      <c r="AK282">
        <v>40</v>
      </c>
      <c r="AL282"/>
    </row>
    <row r="283" spans="1:38" x14ac:dyDescent="0.35">
      <c r="A283" s="35">
        <v>1947</v>
      </c>
      <c r="B283" s="36">
        <v>6</v>
      </c>
      <c r="I283" s="41">
        <v>93</v>
      </c>
      <c r="L283" s="39">
        <v>9.5</v>
      </c>
      <c r="M283" s="39">
        <v>19</v>
      </c>
      <c r="Q283" s="39">
        <v>570</v>
      </c>
      <c r="R283" s="39">
        <v>570</v>
      </c>
      <c r="Y283" s="39"/>
      <c r="AC283" s="39"/>
      <c r="AD283" s="39"/>
      <c r="AK283">
        <v>59</v>
      </c>
      <c r="AL283"/>
    </row>
    <row r="284" spans="1:38" x14ac:dyDescent="0.35">
      <c r="A284" s="35">
        <v>1947</v>
      </c>
      <c r="B284" s="36">
        <v>7</v>
      </c>
      <c r="I284" s="41">
        <v>170</v>
      </c>
      <c r="L284" s="39">
        <v>57</v>
      </c>
      <c r="M284" s="39">
        <v>89</v>
      </c>
      <c r="Q284" s="39">
        <v>1100</v>
      </c>
      <c r="R284" s="39">
        <v>1100</v>
      </c>
      <c r="Y284" s="39"/>
      <c r="AC284" s="39"/>
      <c r="AD284" s="39"/>
      <c r="AK284">
        <v>14</v>
      </c>
      <c r="AL284"/>
    </row>
    <row r="285" spans="1:38" x14ac:dyDescent="0.35">
      <c r="A285" s="35">
        <v>1947</v>
      </c>
      <c r="B285" s="36">
        <v>8</v>
      </c>
      <c r="I285" s="41">
        <v>87</v>
      </c>
      <c r="L285" s="39">
        <v>44</v>
      </c>
      <c r="M285" s="39">
        <v>52</v>
      </c>
      <c r="Q285" s="39">
        <v>620</v>
      </c>
      <c r="R285" s="39">
        <v>430</v>
      </c>
      <c r="Y285" s="39"/>
      <c r="AC285" s="39"/>
      <c r="AD285" s="39"/>
      <c r="AK285">
        <v>22</v>
      </c>
      <c r="AL285"/>
    </row>
    <row r="286" spans="1:38" x14ac:dyDescent="0.35">
      <c r="A286" s="35">
        <v>1947</v>
      </c>
      <c r="B286" s="36">
        <v>9</v>
      </c>
      <c r="I286" s="41">
        <v>44</v>
      </c>
      <c r="L286" s="39">
        <v>13</v>
      </c>
      <c r="M286" s="39">
        <v>17</v>
      </c>
      <c r="Q286" s="39">
        <v>370</v>
      </c>
      <c r="R286" s="39">
        <v>380</v>
      </c>
      <c r="Y286" s="39"/>
      <c r="AC286" s="39"/>
      <c r="AD286" s="39"/>
      <c r="AK286">
        <v>33</v>
      </c>
      <c r="AL286"/>
    </row>
    <row r="287" spans="1:38" x14ac:dyDescent="0.35">
      <c r="A287" s="35">
        <v>1947</v>
      </c>
      <c r="B287" s="36">
        <v>10</v>
      </c>
      <c r="I287" s="41">
        <v>7</v>
      </c>
      <c r="L287" s="39">
        <v>1.3</v>
      </c>
      <c r="M287" s="39">
        <v>1.4</v>
      </c>
      <c r="Q287" s="39">
        <v>110</v>
      </c>
      <c r="R287" s="39">
        <v>98</v>
      </c>
      <c r="Y287" s="39"/>
      <c r="AC287" s="39"/>
      <c r="AD287" s="39"/>
      <c r="AK287">
        <v>3.4</v>
      </c>
      <c r="AL287"/>
    </row>
    <row r="288" spans="1:38" x14ac:dyDescent="0.35">
      <c r="A288" s="35">
        <v>1947</v>
      </c>
      <c r="B288" s="36">
        <v>11</v>
      </c>
      <c r="I288" s="41">
        <v>5.3</v>
      </c>
      <c r="L288" s="39">
        <v>0.98</v>
      </c>
      <c r="M288" s="39">
        <v>1.3</v>
      </c>
      <c r="Q288" s="39">
        <v>110</v>
      </c>
      <c r="R288" s="39">
        <v>62</v>
      </c>
      <c r="Y288" s="39"/>
      <c r="AC288" s="39"/>
      <c r="AD288" s="39"/>
      <c r="AK288">
        <v>1.8</v>
      </c>
      <c r="AL288"/>
    </row>
    <row r="289" spans="1:38" x14ac:dyDescent="0.35">
      <c r="A289" s="35">
        <v>1947</v>
      </c>
      <c r="B289" s="36">
        <v>12</v>
      </c>
      <c r="I289" s="41">
        <v>3</v>
      </c>
      <c r="L289" s="39">
        <v>0.2</v>
      </c>
      <c r="M289" s="39">
        <v>0.39</v>
      </c>
      <c r="Q289" s="39">
        <v>110</v>
      </c>
      <c r="R289" s="39">
        <v>37</v>
      </c>
      <c r="Y289" s="39"/>
      <c r="AC289" s="39"/>
      <c r="AD289" s="39"/>
      <c r="AK289">
        <v>1.8</v>
      </c>
      <c r="AL289"/>
    </row>
    <row r="290" spans="1:38" s="45" customFormat="1" x14ac:dyDescent="0.35">
      <c r="A290" s="44">
        <v>1948</v>
      </c>
      <c r="B290" s="45">
        <v>1</v>
      </c>
      <c r="I290" s="46">
        <v>1.9</v>
      </c>
      <c r="J290" s="47"/>
      <c r="L290" s="39">
        <v>0.25</v>
      </c>
      <c r="M290" s="39">
        <v>0.31</v>
      </c>
      <c r="P290" s="39"/>
      <c r="Q290" s="39">
        <v>160</v>
      </c>
      <c r="R290" s="39">
        <v>62</v>
      </c>
      <c r="X290" s="36"/>
      <c r="Y290" s="39"/>
      <c r="AC290" s="39"/>
      <c r="AD290" s="39"/>
      <c r="AK290">
        <v>26</v>
      </c>
      <c r="AL290"/>
    </row>
    <row r="291" spans="1:38" s="36" customFormat="1" x14ac:dyDescent="0.35">
      <c r="A291" s="35">
        <v>1948</v>
      </c>
      <c r="B291" s="36">
        <v>2</v>
      </c>
      <c r="I291" s="41">
        <v>1.7</v>
      </c>
      <c r="J291" s="42"/>
      <c r="L291" s="39">
        <v>0.19</v>
      </c>
      <c r="M291" s="39">
        <v>0.66</v>
      </c>
      <c r="P291" s="39"/>
      <c r="Q291" s="39">
        <v>97</v>
      </c>
      <c r="R291" s="39">
        <v>81</v>
      </c>
      <c r="Y291" s="39"/>
      <c r="AC291" s="39"/>
      <c r="AD291" s="39"/>
      <c r="AK291">
        <v>1.1000000000000001</v>
      </c>
      <c r="AL291"/>
    </row>
    <row r="292" spans="1:38" s="36" customFormat="1" x14ac:dyDescent="0.35">
      <c r="A292" s="35">
        <v>1948</v>
      </c>
      <c r="B292" s="36">
        <v>3</v>
      </c>
      <c r="I292" s="41">
        <v>1.9</v>
      </c>
      <c r="J292" s="42"/>
      <c r="L292" s="39">
        <v>0.2</v>
      </c>
      <c r="M292" s="39">
        <v>0.39</v>
      </c>
      <c r="P292" s="39"/>
      <c r="Q292" s="39">
        <v>80</v>
      </c>
      <c r="R292" s="39">
        <v>53</v>
      </c>
      <c r="Y292" s="39"/>
      <c r="AC292" s="39"/>
      <c r="AD292" s="39"/>
      <c r="AK292">
        <v>5.0999999999999996</v>
      </c>
      <c r="AL292"/>
    </row>
    <row r="293" spans="1:38" s="36" customFormat="1" x14ac:dyDescent="0.35">
      <c r="A293" s="35">
        <v>1948</v>
      </c>
      <c r="B293" s="36">
        <v>4</v>
      </c>
      <c r="I293" s="41">
        <v>5.7</v>
      </c>
      <c r="J293" s="42"/>
      <c r="L293" s="39">
        <v>0.9</v>
      </c>
      <c r="M293" s="39">
        <v>2.4</v>
      </c>
      <c r="P293" s="39">
        <v>27</v>
      </c>
      <c r="Q293" s="39">
        <v>83</v>
      </c>
      <c r="R293" s="39">
        <v>97</v>
      </c>
      <c r="Y293" s="39"/>
      <c r="AC293" s="39"/>
      <c r="AD293" s="39"/>
      <c r="AK293">
        <v>12</v>
      </c>
      <c r="AL293"/>
    </row>
    <row r="294" spans="1:38" s="36" customFormat="1" x14ac:dyDescent="0.35">
      <c r="A294" s="35">
        <v>1948</v>
      </c>
      <c r="B294" s="36">
        <v>5</v>
      </c>
      <c r="I294" s="41">
        <v>140</v>
      </c>
      <c r="J294" s="42"/>
      <c r="L294" s="39">
        <v>47</v>
      </c>
      <c r="M294" s="39">
        <v>77</v>
      </c>
      <c r="P294" s="39">
        <v>360</v>
      </c>
      <c r="Q294" s="39">
        <v>850</v>
      </c>
      <c r="R294" s="39">
        <v>680</v>
      </c>
      <c r="Y294" s="39"/>
      <c r="AC294" s="39"/>
      <c r="AD294" s="39"/>
      <c r="AK294">
        <v>92</v>
      </c>
      <c r="AL294"/>
    </row>
    <row r="295" spans="1:38" s="36" customFormat="1" x14ac:dyDescent="0.35">
      <c r="A295" s="35">
        <v>1948</v>
      </c>
      <c r="B295" s="36">
        <v>6</v>
      </c>
      <c r="I295" s="41">
        <v>580</v>
      </c>
      <c r="J295" s="42"/>
      <c r="L295" s="39">
        <v>190</v>
      </c>
      <c r="M295" s="39">
        <v>250</v>
      </c>
      <c r="P295" s="39">
        <v>2100</v>
      </c>
      <c r="Q295" s="39">
        <v>1700</v>
      </c>
      <c r="R295" s="39">
        <v>1500</v>
      </c>
      <c r="Y295" s="39"/>
      <c r="AC295" s="39"/>
      <c r="AD295" s="39"/>
      <c r="AK295">
        <v>93</v>
      </c>
      <c r="AL295"/>
    </row>
    <row r="296" spans="1:38" s="36" customFormat="1" x14ac:dyDescent="0.35">
      <c r="A296" s="35">
        <v>1948</v>
      </c>
      <c r="B296" s="36">
        <v>7</v>
      </c>
      <c r="I296" s="41">
        <v>220</v>
      </c>
      <c r="J296" s="42"/>
      <c r="L296" s="39">
        <v>70</v>
      </c>
      <c r="M296" s="39">
        <v>120</v>
      </c>
      <c r="P296" s="39">
        <v>1900</v>
      </c>
      <c r="Q296" s="39">
        <v>830</v>
      </c>
      <c r="R296" s="39">
        <v>750</v>
      </c>
      <c r="Y296" s="39"/>
      <c r="AC296" s="39"/>
      <c r="AD296" s="39"/>
      <c r="AK296">
        <v>8</v>
      </c>
      <c r="AL296"/>
    </row>
    <row r="297" spans="1:38" s="36" customFormat="1" x14ac:dyDescent="0.35">
      <c r="A297" s="35">
        <v>1948</v>
      </c>
      <c r="B297" s="36">
        <v>8</v>
      </c>
      <c r="I297" s="41">
        <v>130</v>
      </c>
      <c r="J297" s="42"/>
      <c r="L297" s="39">
        <v>49</v>
      </c>
      <c r="M297" s="39">
        <v>99</v>
      </c>
      <c r="P297" s="39">
        <v>1700</v>
      </c>
      <c r="Q297" s="39">
        <v>610</v>
      </c>
      <c r="R297" s="39">
        <v>560</v>
      </c>
      <c r="Y297" s="39"/>
      <c r="AC297" s="39"/>
      <c r="AD297" s="39"/>
      <c r="AK297">
        <v>5</v>
      </c>
      <c r="AL297"/>
    </row>
    <row r="298" spans="1:38" s="36" customFormat="1" x14ac:dyDescent="0.35">
      <c r="A298" s="35">
        <v>1948</v>
      </c>
      <c r="B298" s="36">
        <v>9</v>
      </c>
      <c r="I298" s="41">
        <v>42</v>
      </c>
      <c r="J298" s="42"/>
      <c r="L298" s="39">
        <v>5.9</v>
      </c>
      <c r="M298" s="39">
        <v>6</v>
      </c>
      <c r="P298" s="39">
        <v>490</v>
      </c>
      <c r="Q298" s="39">
        <v>460</v>
      </c>
      <c r="R298" s="39">
        <v>430</v>
      </c>
      <c r="Y298" s="39"/>
      <c r="AC298" s="39"/>
      <c r="AD298" s="39"/>
      <c r="AK298">
        <v>39</v>
      </c>
      <c r="AL298"/>
    </row>
    <row r="299" spans="1:38" s="36" customFormat="1" x14ac:dyDescent="0.35">
      <c r="A299" s="35">
        <v>1948</v>
      </c>
      <c r="B299" s="36">
        <v>10</v>
      </c>
      <c r="I299" s="41">
        <v>13</v>
      </c>
      <c r="J299" s="42"/>
      <c r="L299" s="39">
        <v>1.2</v>
      </c>
      <c r="M299" s="39">
        <v>1.4</v>
      </c>
      <c r="P299" s="39">
        <v>180</v>
      </c>
      <c r="Q299" s="39">
        <v>170</v>
      </c>
      <c r="R299" s="39">
        <v>140</v>
      </c>
      <c r="Y299" s="39"/>
      <c r="AC299" s="39"/>
      <c r="AD299" s="39"/>
      <c r="AK299">
        <v>22</v>
      </c>
      <c r="AL299"/>
    </row>
    <row r="300" spans="1:38" s="36" customFormat="1" x14ac:dyDescent="0.35">
      <c r="A300" s="35">
        <v>1948</v>
      </c>
      <c r="B300" s="36">
        <v>11</v>
      </c>
      <c r="I300" s="41">
        <v>2.9</v>
      </c>
      <c r="J300" s="42"/>
      <c r="L300" s="39">
        <v>0.54</v>
      </c>
      <c r="M300" s="39">
        <v>0.62</v>
      </c>
      <c r="P300" s="39">
        <v>56</v>
      </c>
      <c r="Q300" s="39">
        <v>99</v>
      </c>
      <c r="R300" s="39">
        <v>65</v>
      </c>
      <c r="Y300" s="39"/>
      <c r="AC300" s="39"/>
      <c r="AD300" s="39"/>
      <c r="AK300">
        <v>6</v>
      </c>
      <c r="AL300"/>
    </row>
    <row r="301" spans="1:38" s="49" customFormat="1" x14ac:dyDescent="0.35">
      <c r="A301" s="48">
        <v>1948</v>
      </c>
      <c r="B301" s="49">
        <v>12</v>
      </c>
      <c r="I301" s="50">
        <v>1.9</v>
      </c>
      <c r="J301" s="51"/>
      <c r="L301" s="39">
        <v>0.26</v>
      </c>
      <c r="M301" s="39">
        <v>0.49</v>
      </c>
      <c r="P301" s="39"/>
      <c r="Q301" s="39">
        <v>41</v>
      </c>
      <c r="R301" s="39">
        <v>37</v>
      </c>
      <c r="X301" s="36"/>
      <c r="Y301" s="39"/>
      <c r="AC301" s="39"/>
      <c r="AD301" s="39"/>
      <c r="AK301">
        <v>2.1</v>
      </c>
      <c r="AL301"/>
    </row>
    <row r="302" spans="1:38" x14ac:dyDescent="0.35">
      <c r="A302" s="35">
        <v>1949</v>
      </c>
      <c r="B302" s="36">
        <v>1</v>
      </c>
      <c r="I302" s="41">
        <v>0.94</v>
      </c>
      <c r="L302" s="39">
        <v>0.22</v>
      </c>
      <c r="M302" s="39">
        <v>0.24</v>
      </c>
      <c r="P302" s="39">
        <v>39</v>
      </c>
      <c r="Q302" s="39">
        <v>24</v>
      </c>
      <c r="R302" s="39">
        <v>7.7</v>
      </c>
      <c r="T302" s="39"/>
      <c r="Y302" s="39"/>
      <c r="AC302" s="39"/>
      <c r="AD302" s="39"/>
      <c r="AK302">
        <v>1.5</v>
      </c>
      <c r="AL302"/>
    </row>
    <row r="303" spans="1:38" x14ac:dyDescent="0.35">
      <c r="A303" s="35">
        <v>1949</v>
      </c>
      <c r="B303" s="36">
        <v>2</v>
      </c>
      <c r="I303" s="41">
        <v>1.1000000000000001</v>
      </c>
      <c r="L303" s="39">
        <v>0.12</v>
      </c>
      <c r="M303" s="39">
        <v>0.27</v>
      </c>
      <c r="P303" s="39">
        <v>44</v>
      </c>
      <c r="Q303" s="39">
        <v>19</v>
      </c>
      <c r="R303" s="39">
        <v>15</v>
      </c>
      <c r="T303" s="39"/>
      <c r="Y303" s="39"/>
      <c r="AC303" s="39"/>
      <c r="AD303" s="39"/>
      <c r="AK303">
        <v>0.99</v>
      </c>
      <c r="AL303"/>
    </row>
    <row r="304" spans="1:38" x14ac:dyDescent="0.35">
      <c r="A304" s="35">
        <v>1949</v>
      </c>
      <c r="B304" s="36">
        <v>3</v>
      </c>
      <c r="I304" s="41">
        <v>6.4</v>
      </c>
      <c r="L304" s="39">
        <v>0.12</v>
      </c>
      <c r="M304" s="39">
        <v>0.33</v>
      </c>
      <c r="P304" s="39">
        <v>45</v>
      </c>
      <c r="Q304" s="39">
        <v>96</v>
      </c>
      <c r="R304" s="39">
        <v>120</v>
      </c>
      <c r="T304" s="39"/>
      <c r="Y304" s="39"/>
      <c r="AC304" s="39"/>
      <c r="AD304" s="39"/>
      <c r="AK304">
        <v>14</v>
      </c>
      <c r="AL304"/>
    </row>
    <row r="305" spans="1:40" x14ac:dyDescent="0.35">
      <c r="A305" s="35">
        <v>1949</v>
      </c>
      <c r="B305" s="36">
        <v>4</v>
      </c>
      <c r="F305" s="36">
        <v>17</v>
      </c>
      <c r="I305" s="41">
        <v>40</v>
      </c>
      <c r="L305" s="39">
        <v>0.2</v>
      </c>
      <c r="M305" s="39">
        <v>31</v>
      </c>
      <c r="P305" s="39">
        <v>130</v>
      </c>
      <c r="Q305" s="39">
        <v>490</v>
      </c>
      <c r="R305" s="39">
        <v>290</v>
      </c>
      <c r="T305" s="39"/>
      <c r="Y305" s="39"/>
      <c r="AC305" s="39"/>
      <c r="AD305" s="39"/>
      <c r="AK305">
        <v>120</v>
      </c>
      <c r="AL305"/>
    </row>
    <row r="306" spans="1:40" x14ac:dyDescent="0.35">
      <c r="A306" s="35">
        <v>1949</v>
      </c>
      <c r="B306" s="36">
        <v>5</v>
      </c>
      <c r="F306" s="36">
        <v>57</v>
      </c>
      <c r="I306" s="41">
        <v>70</v>
      </c>
      <c r="L306" s="39">
        <v>20</v>
      </c>
      <c r="M306" s="39">
        <v>31</v>
      </c>
      <c r="P306" s="39">
        <v>220</v>
      </c>
      <c r="Q306" s="39">
        <v>530</v>
      </c>
      <c r="R306" s="39">
        <v>370</v>
      </c>
      <c r="T306" s="39">
        <v>22</v>
      </c>
      <c r="Y306" s="39"/>
      <c r="AC306" s="39"/>
      <c r="AD306" s="39"/>
      <c r="AK306">
        <v>55</v>
      </c>
      <c r="AL306"/>
    </row>
    <row r="307" spans="1:40" x14ac:dyDescent="0.35">
      <c r="A307" s="35">
        <v>1949</v>
      </c>
      <c r="B307" s="36">
        <v>6</v>
      </c>
      <c r="F307" s="36">
        <v>160</v>
      </c>
      <c r="I307" s="41">
        <v>210</v>
      </c>
      <c r="L307" s="39">
        <v>85</v>
      </c>
      <c r="M307" s="39">
        <v>91</v>
      </c>
      <c r="P307" s="39">
        <v>750</v>
      </c>
      <c r="Q307" s="39">
        <v>740</v>
      </c>
      <c r="R307" s="39">
        <v>670</v>
      </c>
      <c r="T307" s="39">
        <v>26</v>
      </c>
      <c r="Y307" s="39"/>
      <c r="AC307" s="39"/>
      <c r="AD307" s="39"/>
      <c r="AK307">
        <v>33</v>
      </c>
      <c r="AL307"/>
    </row>
    <row r="308" spans="1:40" x14ac:dyDescent="0.35">
      <c r="A308" s="35">
        <v>1949</v>
      </c>
      <c r="B308" s="36">
        <v>7</v>
      </c>
      <c r="F308" s="36">
        <v>760</v>
      </c>
      <c r="I308" s="41">
        <v>300</v>
      </c>
      <c r="L308" s="39">
        <v>94</v>
      </c>
      <c r="M308" s="39">
        <v>110</v>
      </c>
      <c r="P308" s="39">
        <v>1100</v>
      </c>
      <c r="Q308" s="39">
        <v>890</v>
      </c>
      <c r="R308" s="39">
        <v>760</v>
      </c>
      <c r="T308" s="39">
        <v>22</v>
      </c>
      <c r="Y308" s="39"/>
      <c r="AC308" s="39"/>
      <c r="AD308" s="39"/>
      <c r="AK308">
        <v>14</v>
      </c>
      <c r="AL308"/>
    </row>
    <row r="309" spans="1:40" x14ac:dyDescent="0.35">
      <c r="A309" s="35">
        <v>1949</v>
      </c>
      <c r="B309" s="36">
        <v>8</v>
      </c>
      <c r="F309" s="36">
        <v>850</v>
      </c>
      <c r="I309" s="41">
        <v>440</v>
      </c>
      <c r="L309" s="39">
        <v>350</v>
      </c>
      <c r="M309" s="39">
        <v>630</v>
      </c>
      <c r="P309" s="39">
        <v>1300</v>
      </c>
      <c r="Q309" s="39">
        <v>1100</v>
      </c>
      <c r="R309" s="39">
        <v>1000</v>
      </c>
      <c r="T309" s="39">
        <v>53</v>
      </c>
      <c r="Y309" s="39"/>
      <c r="AC309" s="39"/>
      <c r="AD309" s="39"/>
      <c r="AK309">
        <v>38</v>
      </c>
      <c r="AL309"/>
    </row>
    <row r="310" spans="1:40" x14ac:dyDescent="0.35">
      <c r="A310" s="35">
        <v>1949</v>
      </c>
      <c r="B310" s="36">
        <v>9</v>
      </c>
      <c r="F310" s="36">
        <v>120</v>
      </c>
      <c r="I310" s="41">
        <v>36</v>
      </c>
      <c r="L310" s="39">
        <v>12</v>
      </c>
      <c r="M310" s="39">
        <v>16</v>
      </c>
      <c r="P310" s="39">
        <v>390</v>
      </c>
      <c r="Q310" s="39">
        <v>250</v>
      </c>
      <c r="R310" s="39">
        <v>250</v>
      </c>
      <c r="T310" s="39">
        <v>2.8</v>
      </c>
      <c r="Y310" s="39"/>
      <c r="AC310" s="39"/>
      <c r="AD310" s="39"/>
      <c r="AK310">
        <v>12</v>
      </c>
      <c r="AL310"/>
    </row>
    <row r="311" spans="1:40" x14ac:dyDescent="0.35">
      <c r="A311" s="35">
        <v>1949</v>
      </c>
      <c r="B311" s="36">
        <v>10</v>
      </c>
      <c r="F311" s="36">
        <v>40</v>
      </c>
      <c r="I311" s="41">
        <v>7.6</v>
      </c>
      <c r="L311" s="39">
        <v>3.4</v>
      </c>
      <c r="M311" s="39">
        <v>1.6</v>
      </c>
      <c r="P311" s="39">
        <v>220</v>
      </c>
      <c r="Q311" s="39">
        <v>110</v>
      </c>
      <c r="R311" s="39">
        <v>140</v>
      </c>
      <c r="T311" s="39">
        <v>1.2</v>
      </c>
      <c r="Y311" s="39"/>
      <c r="AC311" s="39"/>
      <c r="AD311" s="39"/>
      <c r="AK311">
        <v>12</v>
      </c>
      <c r="AL311"/>
    </row>
    <row r="312" spans="1:40" x14ac:dyDescent="0.35">
      <c r="A312" s="35">
        <v>1949</v>
      </c>
      <c r="B312" s="36">
        <v>11</v>
      </c>
      <c r="F312" s="36">
        <v>21</v>
      </c>
      <c r="I312" s="41">
        <v>6.1</v>
      </c>
      <c r="L312" s="39">
        <v>0.25</v>
      </c>
      <c r="M312" s="39">
        <v>0.39</v>
      </c>
      <c r="P312" s="39">
        <v>94</v>
      </c>
      <c r="Q312" s="39">
        <v>74</v>
      </c>
      <c r="R312" s="39">
        <v>93</v>
      </c>
      <c r="T312" s="39">
        <v>1.2</v>
      </c>
      <c r="Y312" s="39"/>
      <c r="AC312" s="39"/>
      <c r="AD312" s="39"/>
      <c r="AK312">
        <v>6.4</v>
      </c>
      <c r="AL312"/>
    </row>
    <row r="313" spans="1:40" x14ac:dyDescent="0.35">
      <c r="A313" s="35">
        <v>1949</v>
      </c>
      <c r="B313" s="36">
        <v>12</v>
      </c>
      <c r="F313" s="36">
        <v>7.7</v>
      </c>
      <c r="I313" s="41">
        <v>2</v>
      </c>
      <c r="L313" s="39">
        <v>0.16</v>
      </c>
      <c r="M313" s="39">
        <v>0.24</v>
      </c>
      <c r="P313" s="39">
        <v>120</v>
      </c>
      <c r="Q313" s="39">
        <v>40</v>
      </c>
      <c r="R313" s="39">
        <v>52</v>
      </c>
      <c r="T313" s="39">
        <v>2.2000000000000002</v>
      </c>
      <c r="Y313" s="39"/>
      <c r="AC313" s="39"/>
      <c r="AD313" s="39"/>
      <c r="AK313">
        <v>1.5</v>
      </c>
      <c r="AL313"/>
    </row>
    <row r="314" spans="1:40" x14ac:dyDescent="0.35">
      <c r="A314" s="35">
        <v>1950</v>
      </c>
      <c r="B314" s="36">
        <v>1</v>
      </c>
      <c r="F314" s="36">
        <v>1.6</v>
      </c>
      <c r="I314" s="41">
        <v>1.9</v>
      </c>
      <c r="L314" s="39">
        <v>0.24</v>
      </c>
      <c r="M314" s="39">
        <v>0.5</v>
      </c>
      <c r="P314" s="39">
        <v>27</v>
      </c>
      <c r="Q314" s="39">
        <v>14</v>
      </c>
      <c r="R314" s="39">
        <v>12</v>
      </c>
      <c r="T314" s="39">
        <v>0.91</v>
      </c>
      <c r="Y314" s="39"/>
      <c r="AC314" s="39"/>
      <c r="AD314" s="39"/>
      <c r="AK314">
        <v>1.4</v>
      </c>
      <c r="AL314">
        <v>5</v>
      </c>
      <c r="AN314">
        <v>0.39</v>
      </c>
    </row>
    <row r="315" spans="1:40" x14ac:dyDescent="0.35">
      <c r="A315" s="35">
        <v>1950</v>
      </c>
      <c r="B315" s="36">
        <v>2</v>
      </c>
      <c r="F315" s="36">
        <v>11</v>
      </c>
      <c r="I315" s="41">
        <v>2.1</v>
      </c>
      <c r="L315" s="39">
        <v>0.3</v>
      </c>
      <c r="M315" s="39">
        <v>0.51</v>
      </c>
      <c r="P315" s="39">
        <v>50</v>
      </c>
      <c r="Q315" s="39">
        <v>38</v>
      </c>
      <c r="R315" s="39">
        <v>27</v>
      </c>
      <c r="T315" s="39">
        <v>1.4</v>
      </c>
      <c r="Y315" s="39"/>
      <c r="AC315" s="39">
        <v>6.5</v>
      </c>
      <c r="AD315" s="39"/>
      <c r="AK315">
        <v>1.9</v>
      </c>
      <c r="AL315">
        <v>33</v>
      </c>
      <c r="AN315">
        <v>0.42</v>
      </c>
    </row>
    <row r="316" spans="1:40" x14ac:dyDescent="0.35">
      <c r="A316" s="35">
        <v>1950</v>
      </c>
      <c r="B316" s="36">
        <v>3</v>
      </c>
      <c r="F316" s="36">
        <v>14</v>
      </c>
      <c r="I316" s="41">
        <v>14</v>
      </c>
      <c r="L316" s="39">
        <v>0.34</v>
      </c>
      <c r="M316" s="39">
        <v>42</v>
      </c>
      <c r="P316" s="39">
        <v>64</v>
      </c>
      <c r="Q316" s="39">
        <v>320</v>
      </c>
      <c r="R316" s="39">
        <v>250</v>
      </c>
      <c r="T316" s="39">
        <v>2</v>
      </c>
      <c r="Y316" s="39"/>
      <c r="AC316" s="39">
        <v>11</v>
      </c>
      <c r="AD316" s="39"/>
      <c r="AK316">
        <v>45</v>
      </c>
      <c r="AL316">
        <v>220</v>
      </c>
      <c r="AN316">
        <v>16</v>
      </c>
    </row>
    <row r="317" spans="1:40" x14ac:dyDescent="0.35">
      <c r="A317" s="35">
        <v>1950</v>
      </c>
      <c r="B317" s="36">
        <v>4</v>
      </c>
      <c r="F317" s="36">
        <v>29</v>
      </c>
      <c r="I317" s="41">
        <v>19</v>
      </c>
      <c r="L317" s="39">
        <v>6.7</v>
      </c>
      <c r="M317" s="39">
        <v>15</v>
      </c>
      <c r="P317" s="39">
        <v>110</v>
      </c>
      <c r="Q317" s="39">
        <v>260</v>
      </c>
      <c r="R317" s="39">
        <v>220</v>
      </c>
      <c r="T317" s="39">
        <v>12</v>
      </c>
      <c r="Y317" s="39"/>
      <c r="AC317" s="39">
        <v>24</v>
      </c>
      <c r="AD317" s="39"/>
      <c r="AK317">
        <v>44</v>
      </c>
      <c r="AL317">
        <v>200</v>
      </c>
      <c r="AN317">
        <v>59</v>
      </c>
    </row>
    <row r="318" spans="1:40" x14ac:dyDescent="0.35">
      <c r="A318" s="35">
        <v>1950</v>
      </c>
      <c r="B318" s="36">
        <v>5</v>
      </c>
      <c r="F318" s="36">
        <v>55</v>
      </c>
      <c r="I318" s="41">
        <v>19</v>
      </c>
      <c r="L318" s="39">
        <v>22</v>
      </c>
      <c r="M318" s="39">
        <v>36</v>
      </c>
      <c r="P318" s="39">
        <v>160</v>
      </c>
      <c r="Q318" s="39">
        <v>280</v>
      </c>
      <c r="R318" s="39">
        <v>200</v>
      </c>
      <c r="T318" s="39">
        <v>15</v>
      </c>
      <c r="Y318" s="39"/>
      <c r="AC318" s="39">
        <v>28</v>
      </c>
      <c r="AD318" s="39"/>
      <c r="AK318">
        <v>27</v>
      </c>
      <c r="AL318">
        <v>85</v>
      </c>
      <c r="AN318">
        <v>80</v>
      </c>
    </row>
    <row r="319" spans="1:40" x14ac:dyDescent="0.35">
      <c r="A319" s="35">
        <v>1950</v>
      </c>
      <c r="B319" s="36">
        <v>6</v>
      </c>
      <c r="F319" s="36">
        <v>120</v>
      </c>
      <c r="I319" s="41">
        <v>58</v>
      </c>
      <c r="L319" s="39">
        <v>21</v>
      </c>
      <c r="M319" s="39">
        <v>44</v>
      </c>
      <c r="P319" s="39">
        <v>260</v>
      </c>
      <c r="Q319" s="39">
        <v>470</v>
      </c>
      <c r="R319" s="39">
        <v>480</v>
      </c>
      <c r="T319" s="39">
        <v>12</v>
      </c>
      <c r="Y319" s="39"/>
      <c r="AC319" s="39">
        <v>32</v>
      </c>
      <c r="AD319" s="39"/>
      <c r="AK319">
        <v>48</v>
      </c>
      <c r="AL319">
        <v>240</v>
      </c>
      <c r="AN319">
        <v>160</v>
      </c>
    </row>
    <row r="320" spans="1:40" x14ac:dyDescent="0.35">
      <c r="A320" s="35">
        <v>1950</v>
      </c>
      <c r="B320" s="36">
        <v>7</v>
      </c>
      <c r="F320" s="36">
        <v>410</v>
      </c>
      <c r="I320" s="41">
        <v>130</v>
      </c>
      <c r="L320" s="39">
        <v>110</v>
      </c>
      <c r="M320" s="39">
        <v>210</v>
      </c>
      <c r="P320" s="39">
        <v>530</v>
      </c>
      <c r="Q320" s="39">
        <v>690</v>
      </c>
      <c r="R320" s="39">
        <v>890</v>
      </c>
      <c r="T320" s="39">
        <v>16</v>
      </c>
      <c r="Y320" s="39"/>
      <c r="AC320" s="39">
        <v>87</v>
      </c>
      <c r="AD320" s="39"/>
      <c r="AK320">
        <v>68</v>
      </c>
      <c r="AL320">
        <v>290</v>
      </c>
      <c r="AN320">
        <v>150</v>
      </c>
    </row>
    <row r="321" spans="1:40" x14ac:dyDescent="0.35">
      <c r="A321" s="35">
        <v>1950</v>
      </c>
      <c r="B321" s="36">
        <v>8</v>
      </c>
      <c r="F321" s="36">
        <v>560</v>
      </c>
      <c r="I321" s="41">
        <v>78</v>
      </c>
      <c r="L321" s="39">
        <v>47</v>
      </c>
      <c r="M321" s="39">
        <v>58</v>
      </c>
      <c r="P321" s="39">
        <v>560</v>
      </c>
      <c r="Q321" s="39">
        <v>480</v>
      </c>
      <c r="R321" s="39">
        <v>590</v>
      </c>
      <c r="T321" s="39">
        <v>10</v>
      </c>
      <c r="Y321" s="39"/>
      <c r="AC321" s="39">
        <v>150</v>
      </c>
      <c r="AD321" s="39"/>
      <c r="AK321">
        <v>4.5999999999999996</v>
      </c>
      <c r="AL321">
        <v>63</v>
      </c>
      <c r="AN321">
        <v>90</v>
      </c>
    </row>
    <row r="322" spans="1:40" x14ac:dyDescent="0.35">
      <c r="A322" s="35">
        <v>1950</v>
      </c>
      <c r="B322" s="36">
        <v>9</v>
      </c>
      <c r="F322" s="36">
        <v>85</v>
      </c>
      <c r="I322" s="41">
        <v>30</v>
      </c>
      <c r="L322" s="39">
        <v>16</v>
      </c>
      <c r="M322" s="39">
        <v>27</v>
      </c>
      <c r="P322" s="39">
        <v>200</v>
      </c>
      <c r="Q322" s="39">
        <v>150</v>
      </c>
      <c r="R322" s="39">
        <v>180</v>
      </c>
      <c r="T322" s="39">
        <v>2.7</v>
      </c>
      <c r="Y322" s="39"/>
      <c r="AC322" s="39">
        <v>50</v>
      </c>
      <c r="AD322" s="39"/>
      <c r="AK322">
        <v>30</v>
      </c>
      <c r="AL322">
        <v>18</v>
      </c>
      <c r="AN322">
        <v>2.8</v>
      </c>
    </row>
    <row r="323" spans="1:40" x14ac:dyDescent="0.35">
      <c r="A323" s="35">
        <v>1950</v>
      </c>
      <c r="B323" s="36">
        <v>10</v>
      </c>
      <c r="F323" s="36">
        <v>39</v>
      </c>
      <c r="I323" s="41">
        <v>42</v>
      </c>
      <c r="L323" s="39">
        <v>2.6</v>
      </c>
      <c r="M323" s="39">
        <v>25</v>
      </c>
      <c r="P323" s="39">
        <v>340</v>
      </c>
      <c r="Q323" s="39">
        <v>160</v>
      </c>
      <c r="R323" s="39">
        <v>240</v>
      </c>
      <c r="T323" s="39">
        <v>3.2</v>
      </c>
      <c r="Y323" s="39"/>
      <c r="AC323" s="39">
        <v>19</v>
      </c>
      <c r="AD323" s="39"/>
      <c r="AK323">
        <v>19</v>
      </c>
      <c r="AL323">
        <v>31</v>
      </c>
      <c r="AN323">
        <v>36</v>
      </c>
    </row>
    <row r="324" spans="1:40" x14ac:dyDescent="0.35">
      <c r="A324" s="35">
        <v>1950</v>
      </c>
      <c r="B324" s="36">
        <v>11</v>
      </c>
      <c r="F324" s="36">
        <v>14</v>
      </c>
      <c r="I324" s="41">
        <v>3.7</v>
      </c>
      <c r="L324" s="39">
        <v>0.26</v>
      </c>
      <c r="M324" s="39">
        <v>6.1</v>
      </c>
      <c r="P324" s="39">
        <v>150</v>
      </c>
      <c r="Q324" s="39">
        <v>51</v>
      </c>
      <c r="R324" s="39">
        <v>110</v>
      </c>
      <c r="T324" s="39">
        <v>1.3</v>
      </c>
      <c r="Y324" s="39"/>
      <c r="AC324" s="39">
        <v>9</v>
      </c>
      <c r="AD324" s="39"/>
      <c r="AK324">
        <v>8.6</v>
      </c>
      <c r="AL324">
        <v>14</v>
      </c>
      <c r="AN324">
        <v>26</v>
      </c>
    </row>
    <row r="325" spans="1:40" x14ac:dyDescent="0.35">
      <c r="A325" s="35">
        <v>1950</v>
      </c>
      <c r="B325" s="36">
        <v>12</v>
      </c>
      <c r="F325" s="36">
        <v>12</v>
      </c>
      <c r="I325" s="41">
        <v>1.6</v>
      </c>
      <c r="L325" s="39">
        <v>0.12</v>
      </c>
      <c r="M325" s="39">
        <v>1</v>
      </c>
      <c r="P325" s="39">
        <v>60</v>
      </c>
      <c r="Q325" s="39">
        <v>34</v>
      </c>
      <c r="R325" s="39">
        <v>85</v>
      </c>
      <c r="T325" s="39">
        <v>16</v>
      </c>
      <c r="Y325" s="39"/>
      <c r="AC325" s="39">
        <v>3.5</v>
      </c>
      <c r="AD325" s="39"/>
      <c r="AK325">
        <v>8.9</v>
      </c>
      <c r="AL325">
        <v>15</v>
      </c>
      <c r="AN325">
        <v>67</v>
      </c>
    </row>
    <row r="326" spans="1:40" x14ac:dyDescent="0.35">
      <c r="A326" s="35">
        <v>1951</v>
      </c>
      <c r="B326" s="36">
        <v>1</v>
      </c>
      <c r="E326" s="27">
        <v>0.11</v>
      </c>
      <c r="F326" s="36">
        <v>8.9</v>
      </c>
      <c r="H326" s="41">
        <v>0.22</v>
      </c>
      <c r="I326" s="41">
        <v>1.6</v>
      </c>
      <c r="L326" s="39">
        <v>0.18</v>
      </c>
      <c r="M326" s="39">
        <v>0.46</v>
      </c>
      <c r="N326" s="39">
        <v>4.0999999999999996</v>
      </c>
      <c r="P326" s="39">
        <v>20</v>
      </c>
      <c r="Q326" s="39">
        <v>18</v>
      </c>
      <c r="R326" s="39">
        <v>49</v>
      </c>
      <c r="T326" s="39">
        <v>1.8</v>
      </c>
      <c r="W326" s="39">
        <v>24</v>
      </c>
      <c r="X326" s="39"/>
      <c r="Y326" s="39"/>
      <c r="AB326" s="39"/>
      <c r="AC326" s="39">
        <v>3.6</v>
      </c>
      <c r="AD326" s="39"/>
      <c r="AK326">
        <v>4.4000000000000004</v>
      </c>
      <c r="AL326">
        <v>7.9</v>
      </c>
      <c r="AN326">
        <v>53</v>
      </c>
    </row>
    <row r="327" spans="1:40" x14ac:dyDescent="0.35">
      <c r="A327" s="35">
        <v>1951</v>
      </c>
      <c r="B327" s="36">
        <v>2</v>
      </c>
      <c r="E327" s="27">
        <v>4.7E-2</v>
      </c>
      <c r="F327" s="36">
        <v>7</v>
      </c>
      <c r="H327" s="41">
        <v>8.3000000000000004E-2</v>
      </c>
      <c r="I327" s="41">
        <v>2</v>
      </c>
      <c r="L327" s="39">
        <v>0.11</v>
      </c>
      <c r="M327" s="39">
        <v>0.7</v>
      </c>
      <c r="N327" s="39">
        <v>1.4</v>
      </c>
      <c r="P327" s="39">
        <v>27</v>
      </c>
      <c r="Q327" s="39">
        <v>15</v>
      </c>
      <c r="R327" s="39">
        <v>26</v>
      </c>
      <c r="T327" s="39">
        <v>1.8</v>
      </c>
      <c r="W327" s="39">
        <v>1.4999999999999999E-2</v>
      </c>
      <c r="X327" s="39"/>
      <c r="Y327" s="39"/>
      <c r="AB327" s="39"/>
      <c r="AC327" s="39">
        <v>1.8</v>
      </c>
      <c r="AD327" s="39"/>
      <c r="AJ327" s="43">
        <v>5.0000000000000001E-3</v>
      </c>
      <c r="AK327">
        <v>12</v>
      </c>
      <c r="AL327">
        <v>7.6</v>
      </c>
      <c r="AN327">
        <v>27</v>
      </c>
    </row>
    <row r="328" spans="1:40" x14ac:dyDescent="0.35">
      <c r="A328" s="35">
        <v>1951</v>
      </c>
      <c r="B328" s="36">
        <v>3</v>
      </c>
      <c r="E328" s="27">
        <v>9.0999999999999998E-2</v>
      </c>
      <c r="F328" s="36">
        <v>7.8</v>
      </c>
      <c r="H328" s="41">
        <v>0.14000000000000001</v>
      </c>
      <c r="I328" s="41">
        <v>7</v>
      </c>
      <c r="L328" s="39">
        <v>0.13</v>
      </c>
      <c r="M328" s="39">
        <v>0.72</v>
      </c>
      <c r="N328" s="39">
        <v>4.0999999999999996</v>
      </c>
      <c r="P328" s="39">
        <v>24</v>
      </c>
      <c r="Q328" s="39">
        <v>44</v>
      </c>
      <c r="R328" s="39">
        <v>83</v>
      </c>
      <c r="T328" s="39">
        <v>3.8</v>
      </c>
      <c r="W328" s="39">
        <v>8.9999999999999993E-3</v>
      </c>
      <c r="X328" s="39"/>
      <c r="Y328" s="39"/>
      <c r="AB328" s="39"/>
      <c r="AC328" s="39">
        <v>2.8</v>
      </c>
      <c r="AD328" s="39"/>
      <c r="AJ328" s="43">
        <v>3.0000000000000001E-3</v>
      </c>
      <c r="AK328">
        <v>7.9</v>
      </c>
      <c r="AL328">
        <v>48</v>
      </c>
      <c r="AN328">
        <v>4.5</v>
      </c>
    </row>
    <row r="329" spans="1:40" x14ac:dyDescent="0.35">
      <c r="A329" s="35">
        <v>1951</v>
      </c>
      <c r="B329" s="36">
        <v>4</v>
      </c>
      <c r="E329" s="27">
        <v>0.73</v>
      </c>
      <c r="F329" s="36">
        <v>9.5</v>
      </c>
      <c r="H329" s="41">
        <v>1.2</v>
      </c>
      <c r="I329" s="41">
        <v>16</v>
      </c>
      <c r="L329" s="39">
        <v>0.98</v>
      </c>
      <c r="M329" s="39">
        <v>3.4</v>
      </c>
      <c r="N329" s="39">
        <v>12</v>
      </c>
      <c r="P329" s="39">
        <v>78</v>
      </c>
      <c r="Q329" s="39">
        <v>48</v>
      </c>
      <c r="R329" s="39">
        <v>37</v>
      </c>
      <c r="T329" s="39">
        <v>6.3</v>
      </c>
      <c r="W329" s="39">
        <v>3.6999999999999998E-2</v>
      </c>
      <c r="X329" s="39"/>
      <c r="Y329" s="39"/>
      <c r="AB329" s="39"/>
      <c r="AC329" s="39">
        <v>9.8000000000000007</v>
      </c>
      <c r="AD329" s="39"/>
      <c r="AJ329" s="43">
        <v>5.0999999999999997E-2</v>
      </c>
      <c r="AK329">
        <v>23</v>
      </c>
      <c r="AL329">
        <v>48</v>
      </c>
      <c r="AN329">
        <v>6.3</v>
      </c>
    </row>
    <row r="330" spans="1:40" x14ac:dyDescent="0.35">
      <c r="A330" s="35">
        <v>1951</v>
      </c>
      <c r="B330" s="36">
        <v>5</v>
      </c>
      <c r="E330" s="27">
        <v>4.4000000000000004</v>
      </c>
      <c r="F330" s="36">
        <v>55</v>
      </c>
      <c r="H330" s="41">
        <v>2.7</v>
      </c>
      <c r="I330" s="41">
        <v>46</v>
      </c>
      <c r="L330" s="39">
        <v>4.0999999999999996</v>
      </c>
      <c r="M330" s="39">
        <v>16</v>
      </c>
      <c r="N330" s="39">
        <v>44</v>
      </c>
      <c r="P330" s="39">
        <v>190</v>
      </c>
      <c r="Q330" s="39">
        <v>730</v>
      </c>
      <c r="R330" s="39">
        <v>670</v>
      </c>
      <c r="T330" s="39">
        <v>7.9</v>
      </c>
      <c r="W330" s="39">
        <v>0.13</v>
      </c>
      <c r="X330" s="39"/>
      <c r="Y330" s="39"/>
      <c r="AB330" s="39"/>
      <c r="AC330" s="39">
        <v>32</v>
      </c>
      <c r="AD330" s="39"/>
      <c r="AJ330" s="43">
        <v>0.57999999999999996</v>
      </c>
      <c r="AK330">
        <v>200</v>
      </c>
      <c r="AL330">
        <v>310</v>
      </c>
      <c r="AN330">
        <v>180</v>
      </c>
    </row>
    <row r="331" spans="1:40" x14ac:dyDescent="0.35">
      <c r="A331" s="35">
        <v>1951</v>
      </c>
      <c r="B331" s="36">
        <v>6</v>
      </c>
      <c r="E331" s="27">
        <v>6.3</v>
      </c>
      <c r="F331" s="36">
        <v>210</v>
      </c>
      <c r="H331" s="41">
        <v>21</v>
      </c>
      <c r="I331" s="41">
        <v>210</v>
      </c>
      <c r="L331" s="39">
        <v>56</v>
      </c>
      <c r="M331" s="39">
        <v>110</v>
      </c>
      <c r="N331" s="39">
        <v>310</v>
      </c>
      <c r="P331" s="39">
        <v>790</v>
      </c>
      <c r="Q331" s="39">
        <v>1200</v>
      </c>
      <c r="R331" s="39">
        <v>1300</v>
      </c>
      <c r="T331" s="39">
        <v>25</v>
      </c>
      <c r="W331" s="39">
        <v>0.34</v>
      </c>
      <c r="X331" s="39"/>
      <c r="Y331" s="39"/>
      <c r="AB331" s="39"/>
      <c r="AC331" s="39">
        <v>120</v>
      </c>
      <c r="AD331" s="39"/>
      <c r="AJ331" s="43">
        <v>0.64</v>
      </c>
      <c r="AK331">
        <v>160</v>
      </c>
      <c r="AL331">
        <v>660</v>
      </c>
      <c r="AN331">
        <v>240</v>
      </c>
    </row>
    <row r="332" spans="1:40" x14ac:dyDescent="0.35">
      <c r="A332" s="35">
        <v>1951</v>
      </c>
      <c r="B332" s="36">
        <v>7</v>
      </c>
      <c r="E332" s="27">
        <v>16</v>
      </c>
      <c r="F332" s="36">
        <v>340</v>
      </c>
      <c r="H332" s="41">
        <v>50</v>
      </c>
      <c r="I332" s="41">
        <v>280</v>
      </c>
      <c r="L332" s="39">
        <v>280</v>
      </c>
      <c r="M332" s="39">
        <v>230</v>
      </c>
      <c r="N332" s="39">
        <v>210</v>
      </c>
      <c r="P332" s="39">
        <v>840</v>
      </c>
      <c r="Q332" s="39">
        <v>790</v>
      </c>
      <c r="R332" s="39">
        <v>820</v>
      </c>
      <c r="T332" s="39">
        <v>21</v>
      </c>
      <c r="W332" s="39">
        <v>4.2</v>
      </c>
      <c r="X332" s="39"/>
      <c r="Y332" s="39"/>
      <c r="AB332" s="39"/>
      <c r="AC332" s="39">
        <v>120</v>
      </c>
      <c r="AD332" s="39"/>
      <c r="AJ332" s="43">
        <v>22</v>
      </c>
      <c r="AK332">
        <v>37</v>
      </c>
      <c r="AL332">
        <v>190</v>
      </c>
      <c r="AN332">
        <v>190</v>
      </c>
    </row>
    <row r="333" spans="1:40" x14ac:dyDescent="0.35">
      <c r="A333" s="35">
        <v>1951</v>
      </c>
      <c r="B333" s="36">
        <v>8</v>
      </c>
      <c r="E333" s="27">
        <v>26</v>
      </c>
      <c r="F333" s="36">
        <v>390</v>
      </c>
      <c r="H333" s="41">
        <v>72</v>
      </c>
      <c r="I333" s="41">
        <v>200</v>
      </c>
      <c r="L333" s="39">
        <v>58</v>
      </c>
      <c r="M333" s="39">
        <v>110</v>
      </c>
      <c r="N333" s="39">
        <v>89</v>
      </c>
      <c r="P333" s="39">
        <v>600</v>
      </c>
      <c r="Q333" s="39">
        <v>710</v>
      </c>
      <c r="R333" s="39">
        <v>680</v>
      </c>
      <c r="T333" s="39">
        <v>14</v>
      </c>
      <c r="W333" s="39">
        <v>3.7</v>
      </c>
      <c r="X333" s="39"/>
      <c r="Y333" s="39"/>
      <c r="AB333" s="39"/>
      <c r="AC333" s="39">
        <v>130</v>
      </c>
      <c r="AD333" s="39"/>
      <c r="AJ333" s="43">
        <v>82</v>
      </c>
      <c r="AK333">
        <v>17</v>
      </c>
      <c r="AL333">
        <v>150</v>
      </c>
      <c r="AN333">
        <v>100</v>
      </c>
    </row>
    <row r="334" spans="1:40" x14ac:dyDescent="0.35">
      <c r="A334" s="35">
        <v>1951</v>
      </c>
      <c r="B334" s="36">
        <v>9</v>
      </c>
      <c r="E334" s="27">
        <v>4.4000000000000004</v>
      </c>
      <c r="F334" s="36">
        <v>100</v>
      </c>
      <c r="H334" s="41">
        <v>9.3000000000000007</v>
      </c>
      <c r="I334" s="41">
        <v>110</v>
      </c>
      <c r="L334" s="39">
        <v>17</v>
      </c>
      <c r="M334" s="39">
        <v>28</v>
      </c>
      <c r="N334" s="39">
        <v>36</v>
      </c>
      <c r="P334" s="39">
        <v>280</v>
      </c>
      <c r="Q334" s="39">
        <v>450</v>
      </c>
      <c r="R334" s="39">
        <v>350</v>
      </c>
      <c r="T334" s="39">
        <v>8.5</v>
      </c>
      <c r="W334" s="39">
        <v>0.25</v>
      </c>
      <c r="X334" s="39"/>
      <c r="Y334" s="39"/>
      <c r="AB334" s="39"/>
      <c r="AC334" s="39">
        <v>33</v>
      </c>
      <c r="AD334" s="39"/>
      <c r="AJ334" s="43">
        <v>3.4000000000000002E-2</v>
      </c>
      <c r="AK334">
        <v>38</v>
      </c>
      <c r="AL334">
        <v>88</v>
      </c>
      <c r="AN334">
        <v>70</v>
      </c>
    </row>
    <row r="335" spans="1:40" x14ac:dyDescent="0.35">
      <c r="A335" s="35">
        <v>1951</v>
      </c>
      <c r="B335" s="36">
        <v>10</v>
      </c>
      <c r="E335" s="27">
        <v>1.2</v>
      </c>
      <c r="F335" s="36">
        <v>36</v>
      </c>
      <c r="H335" s="41">
        <v>1.2</v>
      </c>
      <c r="I335" s="41">
        <v>32</v>
      </c>
      <c r="L335" s="39">
        <v>1.5</v>
      </c>
      <c r="M335" s="39">
        <v>8.4</v>
      </c>
      <c r="N335" s="39">
        <v>16</v>
      </c>
      <c r="P335" s="39">
        <v>34</v>
      </c>
      <c r="Q335" s="39">
        <v>200</v>
      </c>
      <c r="R335" s="39">
        <v>260</v>
      </c>
      <c r="T335" s="39">
        <v>6.1</v>
      </c>
      <c r="W335" s="39">
        <v>3.1E-2</v>
      </c>
      <c r="X335" s="39"/>
      <c r="Y335" s="39"/>
      <c r="AB335" s="39">
        <v>0.13</v>
      </c>
      <c r="AC335" s="39">
        <v>20</v>
      </c>
      <c r="AD335" s="39"/>
      <c r="AJ335" s="43">
        <v>23</v>
      </c>
      <c r="AK335">
        <v>21</v>
      </c>
      <c r="AL335">
        <v>73</v>
      </c>
      <c r="AN335">
        <v>20</v>
      </c>
    </row>
    <row r="336" spans="1:40" x14ac:dyDescent="0.35">
      <c r="A336" s="35">
        <v>1951</v>
      </c>
      <c r="B336" s="36">
        <v>11</v>
      </c>
      <c r="E336" s="27">
        <v>0.4</v>
      </c>
      <c r="F336" s="36">
        <v>16</v>
      </c>
      <c r="H336" s="41">
        <v>0.27</v>
      </c>
      <c r="I336" s="41">
        <v>6.5</v>
      </c>
      <c r="L336" s="39">
        <v>0.28000000000000003</v>
      </c>
      <c r="M336" s="39">
        <v>2.4</v>
      </c>
      <c r="N336" s="39">
        <v>3.5</v>
      </c>
      <c r="P336" s="39">
        <v>11</v>
      </c>
      <c r="Q336" s="39">
        <v>50</v>
      </c>
      <c r="R336" s="39">
        <v>120</v>
      </c>
      <c r="T336" s="39">
        <v>3</v>
      </c>
      <c r="W336" s="39">
        <v>3.2000000000000001E-2</v>
      </c>
      <c r="X336" s="39"/>
      <c r="Y336" s="39"/>
      <c r="AB336" s="39">
        <v>6.7000000000000004E-2</v>
      </c>
      <c r="AC336" s="39">
        <v>3.1</v>
      </c>
      <c r="AD336" s="39"/>
      <c r="AJ336" s="43">
        <v>6.0999999999999999E-2</v>
      </c>
      <c r="AK336">
        <v>5</v>
      </c>
      <c r="AL336">
        <v>23</v>
      </c>
      <c r="AN336">
        <v>19</v>
      </c>
    </row>
    <row r="337" spans="1:40" x14ac:dyDescent="0.35">
      <c r="A337" s="35">
        <v>1951</v>
      </c>
      <c r="B337" s="36">
        <v>12</v>
      </c>
      <c r="E337" s="27">
        <v>0.4</v>
      </c>
      <c r="F337" s="36">
        <v>6.3</v>
      </c>
      <c r="H337" s="41">
        <v>0.12</v>
      </c>
      <c r="I337" s="41">
        <v>3.6</v>
      </c>
      <c r="L337" s="39">
        <v>0.1</v>
      </c>
      <c r="M337" s="39">
        <v>0.94</v>
      </c>
      <c r="N337" s="39">
        <v>1.9</v>
      </c>
      <c r="P337" s="39">
        <v>7.3</v>
      </c>
      <c r="Q337" s="39">
        <v>23</v>
      </c>
      <c r="R337" s="39">
        <v>49</v>
      </c>
      <c r="T337" s="39">
        <v>26</v>
      </c>
      <c r="W337" s="39">
        <v>1.0999999999999999E-2</v>
      </c>
      <c r="X337" s="39"/>
      <c r="Y337" s="39"/>
      <c r="AB337" s="39">
        <v>7.1999999999999995E-2</v>
      </c>
      <c r="AC337" s="39">
        <v>0.95</v>
      </c>
      <c r="AD337" s="39"/>
      <c r="AJ337" s="43">
        <v>15</v>
      </c>
      <c r="AK337">
        <v>1.8</v>
      </c>
      <c r="AL337">
        <v>4.2</v>
      </c>
      <c r="AN337">
        <v>0.37</v>
      </c>
    </row>
    <row r="338" spans="1:40" x14ac:dyDescent="0.35">
      <c r="A338" s="35">
        <v>1952</v>
      </c>
      <c r="B338" s="36">
        <v>1</v>
      </c>
      <c r="E338" s="36">
        <v>0.37</v>
      </c>
      <c r="F338" s="36">
        <v>2.8</v>
      </c>
      <c r="H338" s="41">
        <v>6.4000000000000001E-2</v>
      </c>
      <c r="I338" s="41">
        <v>2.2999999999999998</v>
      </c>
      <c r="L338" s="39">
        <v>0.17</v>
      </c>
      <c r="M338" s="39">
        <v>0.25</v>
      </c>
      <c r="N338" s="39">
        <v>12</v>
      </c>
      <c r="P338" s="39">
        <v>5.4</v>
      </c>
      <c r="Q338" s="39">
        <v>22</v>
      </c>
      <c r="R338" s="39">
        <v>31</v>
      </c>
      <c r="T338" s="39">
        <v>2.2000000000000002</v>
      </c>
      <c r="W338" s="39">
        <v>1.2999999999999999E-2</v>
      </c>
      <c r="X338" s="39"/>
      <c r="Y338" s="39">
        <v>5.0000000000000001E-3</v>
      </c>
      <c r="AB338" s="39">
        <v>55</v>
      </c>
      <c r="AC338" s="39">
        <v>21</v>
      </c>
      <c r="AD338" s="39"/>
      <c r="AJ338" s="43">
        <v>3</v>
      </c>
      <c r="AK338">
        <v>0.72</v>
      </c>
      <c r="AL338">
        <v>3.7</v>
      </c>
      <c r="AN338">
        <v>0.5</v>
      </c>
    </row>
    <row r="339" spans="1:40" x14ac:dyDescent="0.35">
      <c r="A339" s="35">
        <v>1952</v>
      </c>
      <c r="B339" s="36">
        <v>2</v>
      </c>
      <c r="E339" s="36">
        <v>5.2999999999999999E-2</v>
      </c>
      <c r="F339" s="36">
        <v>2.5</v>
      </c>
      <c r="H339" s="41">
        <v>0.14000000000000001</v>
      </c>
      <c r="I339" s="41">
        <v>5.7</v>
      </c>
      <c r="L339" s="39">
        <v>0.12</v>
      </c>
      <c r="M339" s="39">
        <v>29</v>
      </c>
      <c r="N339" s="39">
        <v>48</v>
      </c>
      <c r="P339" s="39">
        <v>70</v>
      </c>
      <c r="Q339" s="39">
        <v>85</v>
      </c>
      <c r="R339" s="39">
        <v>140</v>
      </c>
      <c r="T339" s="39">
        <v>30</v>
      </c>
      <c r="W339" s="39">
        <v>7.0000000000000001E-3</v>
      </c>
      <c r="X339" s="39"/>
      <c r="Y339" s="39">
        <v>11</v>
      </c>
      <c r="AB339" s="39">
        <v>3.1E-2</v>
      </c>
      <c r="AC339" s="39">
        <v>3.1</v>
      </c>
      <c r="AD339" s="39"/>
      <c r="AJ339" s="43">
        <v>5.0000000000000001E-3</v>
      </c>
      <c r="AK339">
        <v>10</v>
      </c>
      <c r="AL339">
        <v>18</v>
      </c>
      <c r="AN339">
        <v>4.7</v>
      </c>
    </row>
    <row r="340" spans="1:40" x14ac:dyDescent="0.35">
      <c r="A340" s="35">
        <v>1952</v>
      </c>
      <c r="B340" s="36">
        <v>3</v>
      </c>
      <c r="E340" s="36">
        <v>0.28000000000000003</v>
      </c>
      <c r="F340" s="36">
        <v>4.2</v>
      </c>
      <c r="H340" s="41">
        <v>0.2</v>
      </c>
      <c r="I340" s="41">
        <v>4.7</v>
      </c>
      <c r="L340" s="39">
        <v>0.22</v>
      </c>
      <c r="M340" s="39">
        <v>0.59</v>
      </c>
      <c r="N340" s="39">
        <v>8.4</v>
      </c>
      <c r="P340" s="39">
        <v>8.4</v>
      </c>
      <c r="Q340" s="39">
        <v>49</v>
      </c>
      <c r="R340" s="39">
        <v>72</v>
      </c>
      <c r="T340" s="39">
        <v>4.4000000000000004</v>
      </c>
      <c r="W340" s="39">
        <v>8.0000000000000002E-3</v>
      </c>
      <c r="X340" s="39"/>
      <c r="Y340" s="39">
        <v>8.0000000000000002E-3</v>
      </c>
      <c r="AB340" s="39">
        <v>2.1999999999999999E-2</v>
      </c>
      <c r="AC340" s="39">
        <v>3.8</v>
      </c>
      <c r="AD340" s="39"/>
      <c r="AJ340" s="43">
        <v>3.0000000000000001E-3</v>
      </c>
      <c r="AK340">
        <v>21</v>
      </c>
      <c r="AL340">
        <v>23</v>
      </c>
      <c r="AN340">
        <v>3.3</v>
      </c>
    </row>
    <row r="341" spans="1:40" x14ac:dyDescent="0.35">
      <c r="A341" s="35">
        <v>1952</v>
      </c>
      <c r="B341" s="36">
        <v>4</v>
      </c>
      <c r="E341" s="36">
        <v>0.53</v>
      </c>
      <c r="F341" s="36">
        <v>11</v>
      </c>
      <c r="H341" s="41">
        <v>0.41</v>
      </c>
      <c r="I341" s="41">
        <v>18</v>
      </c>
      <c r="L341" s="39">
        <v>1.6</v>
      </c>
      <c r="M341" s="39">
        <v>5.2</v>
      </c>
      <c r="N341" s="39">
        <v>12</v>
      </c>
      <c r="P341" s="39">
        <v>27</v>
      </c>
      <c r="Q341" s="39">
        <v>79</v>
      </c>
      <c r="R341" s="39">
        <v>100</v>
      </c>
      <c r="T341" s="39">
        <v>6.5</v>
      </c>
      <c r="W341" s="39">
        <v>8</v>
      </c>
      <c r="X341" s="39"/>
      <c r="Y341" s="39">
        <v>10</v>
      </c>
      <c r="AB341" s="39">
        <v>3.9E-2</v>
      </c>
      <c r="AC341" s="39">
        <v>14</v>
      </c>
      <c r="AD341" s="39"/>
      <c r="AJ341" s="43">
        <v>14</v>
      </c>
      <c r="AK341">
        <v>15</v>
      </c>
      <c r="AL341">
        <v>25</v>
      </c>
      <c r="AN341">
        <v>11</v>
      </c>
    </row>
    <row r="342" spans="1:40" x14ac:dyDescent="0.35">
      <c r="A342" s="35">
        <v>1952</v>
      </c>
      <c r="B342" s="36">
        <v>5</v>
      </c>
      <c r="E342" s="36">
        <v>2.2999999999999998</v>
      </c>
      <c r="F342" s="36">
        <v>62</v>
      </c>
      <c r="H342" s="41">
        <v>4.8</v>
      </c>
      <c r="I342" s="41">
        <v>140</v>
      </c>
      <c r="L342" s="39">
        <v>31</v>
      </c>
      <c r="M342" s="39">
        <v>32</v>
      </c>
      <c r="N342" s="39">
        <v>62</v>
      </c>
      <c r="P342" s="39">
        <v>250</v>
      </c>
      <c r="Q342" s="39">
        <v>710</v>
      </c>
      <c r="R342" s="39">
        <v>540</v>
      </c>
      <c r="T342" s="39">
        <v>30</v>
      </c>
      <c r="W342" s="39">
        <v>0.16</v>
      </c>
      <c r="X342" s="39"/>
      <c r="Y342" s="39">
        <v>8.5999999999999993E-2</v>
      </c>
      <c r="AB342" s="39">
        <v>1.3</v>
      </c>
      <c r="AC342" s="39">
        <v>40</v>
      </c>
      <c r="AD342" s="39"/>
      <c r="AJ342" s="43">
        <v>34</v>
      </c>
      <c r="AK342">
        <v>130</v>
      </c>
      <c r="AL342">
        <v>320</v>
      </c>
      <c r="AN342">
        <v>120</v>
      </c>
    </row>
    <row r="343" spans="1:40" x14ac:dyDescent="0.35">
      <c r="A343" s="35">
        <v>1952</v>
      </c>
      <c r="B343" s="36">
        <v>6</v>
      </c>
      <c r="E343" s="36">
        <v>7.2</v>
      </c>
      <c r="F343" s="36">
        <v>310</v>
      </c>
      <c r="H343" s="41">
        <v>18</v>
      </c>
      <c r="I343" s="41">
        <v>450</v>
      </c>
      <c r="L343" s="39">
        <v>55</v>
      </c>
      <c r="M343" s="39">
        <v>110</v>
      </c>
      <c r="N343" s="39">
        <v>150</v>
      </c>
      <c r="P343" s="39">
        <v>760</v>
      </c>
      <c r="Q343" s="39">
        <v>1600</v>
      </c>
      <c r="R343" s="39">
        <v>1600</v>
      </c>
      <c r="T343" s="39">
        <v>34</v>
      </c>
      <c r="W343" s="39">
        <v>0.28000000000000003</v>
      </c>
      <c r="X343" s="39"/>
      <c r="Y343" s="39">
        <v>0.54</v>
      </c>
      <c r="AB343" s="39">
        <v>6.9</v>
      </c>
      <c r="AC343" s="39">
        <v>130</v>
      </c>
      <c r="AD343" s="39"/>
      <c r="AJ343" s="43">
        <v>1.1000000000000001</v>
      </c>
      <c r="AK343">
        <v>190</v>
      </c>
      <c r="AL343">
        <v>710</v>
      </c>
      <c r="AN343">
        <v>190</v>
      </c>
    </row>
    <row r="344" spans="1:40" x14ac:dyDescent="0.35">
      <c r="A344" s="35">
        <v>1952</v>
      </c>
      <c r="B344" s="36">
        <v>7</v>
      </c>
      <c r="E344" s="36">
        <v>17</v>
      </c>
      <c r="F344" s="36">
        <v>660</v>
      </c>
      <c r="H344" s="41">
        <v>120</v>
      </c>
      <c r="I344" s="41">
        <v>600</v>
      </c>
      <c r="L344" s="39">
        <v>170</v>
      </c>
      <c r="M344" s="39">
        <v>280</v>
      </c>
      <c r="N344" s="39">
        <v>230</v>
      </c>
      <c r="P344" s="39">
        <v>1100</v>
      </c>
      <c r="Q344" s="39">
        <v>1200</v>
      </c>
      <c r="R344" s="39">
        <v>1300</v>
      </c>
      <c r="T344" s="39">
        <v>44</v>
      </c>
      <c r="W344" s="39">
        <v>6.1</v>
      </c>
      <c r="X344" s="39"/>
      <c r="Y344" s="39">
        <v>7.6</v>
      </c>
      <c r="AB344" s="39">
        <v>59</v>
      </c>
      <c r="AC344" s="39">
        <v>180</v>
      </c>
      <c r="AD344" s="39"/>
      <c r="AJ344" s="43">
        <v>2.6</v>
      </c>
      <c r="AK344">
        <v>45</v>
      </c>
      <c r="AL344">
        <v>180</v>
      </c>
      <c r="AN344">
        <v>160</v>
      </c>
    </row>
    <row r="345" spans="1:40" x14ac:dyDescent="0.35">
      <c r="A345" s="35">
        <v>1952</v>
      </c>
      <c r="B345" s="36">
        <v>8</v>
      </c>
      <c r="E345" s="36">
        <v>27</v>
      </c>
      <c r="F345" s="36">
        <v>540</v>
      </c>
      <c r="H345" s="41">
        <v>66</v>
      </c>
      <c r="I345" s="41">
        <v>220</v>
      </c>
      <c r="L345" s="39">
        <v>52</v>
      </c>
      <c r="M345" s="39">
        <v>67</v>
      </c>
      <c r="N345" s="39">
        <v>59</v>
      </c>
      <c r="P345" s="39">
        <v>690</v>
      </c>
      <c r="Q345" s="39">
        <v>650</v>
      </c>
      <c r="R345" s="39">
        <v>760</v>
      </c>
      <c r="T345" s="39">
        <v>13</v>
      </c>
      <c r="W345" s="39">
        <v>3.3</v>
      </c>
      <c r="X345" s="39"/>
      <c r="Y345" s="39">
        <v>3.7</v>
      </c>
      <c r="AB345" s="39">
        <v>48</v>
      </c>
      <c r="AC345" s="39">
        <v>110</v>
      </c>
      <c r="AD345" s="39"/>
      <c r="AJ345" s="43">
        <v>0.19</v>
      </c>
      <c r="AK345">
        <v>11</v>
      </c>
      <c r="AL345">
        <v>35</v>
      </c>
      <c r="AN345">
        <v>35</v>
      </c>
    </row>
    <row r="346" spans="1:40" x14ac:dyDescent="0.35">
      <c r="A346" s="35">
        <v>1952</v>
      </c>
      <c r="B346" s="36">
        <v>9</v>
      </c>
      <c r="E346" s="36">
        <v>4.8</v>
      </c>
      <c r="F346" s="36">
        <v>120</v>
      </c>
      <c r="H346" s="41">
        <v>11</v>
      </c>
      <c r="I346" s="41">
        <v>34</v>
      </c>
      <c r="L346" s="39">
        <v>10</v>
      </c>
      <c r="M346" s="39">
        <v>15</v>
      </c>
      <c r="N346" s="39">
        <v>15</v>
      </c>
      <c r="P346" s="39">
        <v>200</v>
      </c>
      <c r="Q346" s="39">
        <v>150</v>
      </c>
      <c r="R346" s="39">
        <v>180</v>
      </c>
      <c r="T346" s="39">
        <v>4</v>
      </c>
      <c r="W346" s="39">
        <v>0.32</v>
      </c>
      <c r="X346" s="39"/>
      <c r="Y346" s="39">
        <v>0.68</v>
      </c>
      <c r="AB346" s="39">
        <v>6.5</v>
      </c>
      <c r="AC346" s="39">
        <v>48</v>
      </c>
      <c r="AD346" s="39"/>
      <c r="AJ346" s="43">
        <v>8.0000000000000002E-3</v>
      </c>
      <c r="AK346">
        <v>5.6</v>
      </c>
      <c r="AL346">
        <v>10</v>
      </c>
      <c r="AN346">
        <v>5.3</v>
      </c>
    </row>
    <row r="347" spans="1:40" x14ac:dyDescent="0.35">
      <c r="A347" s="35">
        <v>1952</v>
      </c>
      <c r="B347" s="36">
        <v>10</v>
      </c>
      <c r="E347" s="36">
        <v>0.18</v>
      </c>
      <c r="F347" s="36">
        <v>14</v>
      </c>
      <c r="H347" s="41">
        <v>0.66</v>
      </c>
      <c r="I347" s="41">
        <v>7.7</v>
      </c>
      <c r="L347" s="39">
        <v>1</v>
      </c>
      <c r="M347" s="39">
        <v>9.6</v>
      </c>
      <c r="N347" s="39">
        <v>4.7</v>
      </c>
      <c r="P347" s="39">
        <v>58</v>
      </c>
      <c r="Q347" s="39">
        <v>38</v>
      </c>
      <c r="R347" s="39">
        <v>62</v>
      </c>
      <c r="T347" s="39">
        <v>3.7</v>
      </c>
      <c r="W347" s="39">
        <v>6.0999999999999999E-2</v>
      </c>
      <c r="X347" s="39"/>
      <c r="Y347" s="39">
        <v>0.17</v>
      </c>
      <c r="AB347" s="39"/>
      <c r="AC347" s="39">
        <v>8.8000000000000007</v>
      </c>
      <c r="AD347" s="39"/>
      <c r="AJ347" s="43">
        <v>0.01</v>
      </c>
      <c r="AK347">
        <v>3</v>
      </c>
      <c r="AL347">
        <v>5.2</v>
      </c>
      <c r="AN347">
        <v>0.31</v>
      </c>
    </row>
    <row r="348" spans="1:40" x14ac:dyDescent="0.35">
      <c r="A348" s="35">
        <v>1952</v>
      </c>
      <c r="B348" s="36">
        <v>11</v>
      </c>
      <c r="E348" s="36">
        <v>0.13</v>
      </c>
      <c r="F348" s="36">
        <v>7.2</v>
      </c>
      <c r="H348" s="41">
        <v>8.4000000000000005E-2</v>
      </c>
      <c r="I348" s="41">
        <v>3.5</v>
      </c>
      <c r="L348" s="39">
        <v>0.28999999999999998</v>
      </c>
      <c r="M348" s="39">
        <v>3.6</v>
      </c>
      <c r="N348" s="39">
        <v>2.7</v>
      </c>
      <c r="P348" s="39">
        <v>9.6999999999999993</v>
      </c>
      <c r="Q348" s="39">
        <v>33</v>
      </c>
      <c r="R348" s="39">
        <v>61</v>
      </c>
      <c r="T348" s="39">
        <v>2.9</v>
      </c>
      <c r="W348" s="39">
        <v>1.2999999999999999E-2</v>
      </c>
      <c r="X348" s="39"/>
      <c r="Y348" s="39">
        <v>0.01</v>
      </c>
      <c r="AB348" s="39"/>
      <c r="AC348" s="39">
        <v>2.7</v>
      </c>
      <c r="AD348" s="39"/>
      <c r="AJ348" s="43">
        <v>8.0000000000000002E-3</v>
      </c>
      <c r="AK348">
        <v>3.3</v>
      </c>
      <c r="AL348">
        <v>11</v>
      </c>
      <c r="AN348">
        <v>8.2000000000000003E-2</v>
      </c>
    </row>
    <row r="349" spans="1:40" x14ac:dyDescent="0.35">
      <c r="A349" s="35">
        <v>1952</v>
      </c>
      <c r="B349" s="36">
        <v>12</v>
      </c>
      <c r="E349" s="36">
        <v>5.8000000000000003E-2</v>
      </c>
      <c r="F349" s="36">
        <v>2.5</v>
      </c>
      <c r="H349" s="41">
        <v>3.5999999999999997E-2</v>
      </c>
      <c r="I349" s="41">
        <v>3</v>
      </c>
      <c r="L349" s="39">
        <v>0.17</v>
      </c>
      <c r="M349" s="39">
        <v>0.44</v>
      </c>
      <c r="N349" s="39">
        <v>3.3</v>
      </c>
      <c r="P349" s="39">
        <v>52</v>
      </c>
      <c r="Q349" s="39">
        <v>21</v>
      </c>
      <c r="R349" s="39">
        <v>38</v>
      </c>
      <c r="T349" s="39">
        <v>3.6</v>
      </c>
      <c r="W349" s="39">
        <v>8.0000000000000002E-3</v>
      </c>
      <c r="X349" s="39"/>
      <c r="Y349" s="39">
        <v>11</v>
      </c>
      <c r="AB349" s="39">
        <v>5.2999999999999999E-2</v>
      </c>
      <c r="AC349" s="39">
        <v>3.2</v>
      </c>
      <c r="AD349" s="39"/>
      <c r="AJ349" s="43">
        <v>2E-3</v>
      </c>
      <c r="AK349">
        <v>1.6</v>
      </c>
      <c r="AL349">
        <v>3.2</v>
      </c>
      <c r="AN349">
        <v>0.11</v>
      </c>
    </row>
    <row r="350" spans="1:40" x14ac:dyDescent="0.35">
      <c r="A350" s="35">
        <v>1953</v>
      </c>
      <c r="B350" s="36">
        <v>1</v>
      </c>
      <c r="E350" s="36">
        <v>0.26</v>
      </c>
      <c r="F350" s="36">
        <v>1.1000000000000001</v>
      </c>
      <c r="H350" s="41">
        <v>3.5999999999999997E-2</v>
      </c>
      <c r="I350" s="41">
        <v>2.2000000000000002</v>
      </c>
      <c r="L350" s="39">
        <v>0.21</v>
      </c>
      <c r="M350" s="39">
        <v>0.4</v>
      </c>
      <c r="N350" s="39">
        <v>1.4</v>
      </c>
      <c r="P350" s="39">
        <v>41</v>
      </c>
      <c r="Q350" s="39">
        <v>17</v>
      </c>
      <c r="R350" s="39">
        <v>31</v>
      </c>
      <c r="T350" s="39">
        <v>1.6</v>
      </c>
      <c r="W350" s="39">
        <v>8.0000000000000002E-3</v>
      </c>
      <c r="X350" s="39"/>
      <c r="Y350" s="39">
        <v>8</v>
      </c>
      <c r="AB350" s="39">
        <v>3.2000000000000001E-2</v>
      </c>
      <c r="AC350" s="39">
        <v>0.98</v>
      </c>
      <c r="AD350" s="39"/>
      <c r="AJ350" s="43">
        <v>2</v>
      </c>
      <c r="AK350">
        <v>0.98</v>
      </c>
      <c r="AL350">
        <v>3</v>
      </c>
      <c r="AN350">
        <v>0.22</v>
      </c>
    </row>
    <row r="351" spans="1:40" x14ac:dyDescent="0.35">
      <c r="A351" s="35">
        <v>1953</v>
      </c>
      <c r="B351" s="36">
        <v>2</v>
      </c>
      <c r="E351" s="36">
        <v>5.8999999999999997E-2</v>
      </c>
      <c r="F351" s="36">
        <v>1.9</v>
      </c>
      <c r="H351" s="41">
        <v>2.1999999999999999E-2</v>
      </c>
      <c r="I351" s="41">
        <v>4.2</v>
      </c>
      <c r="L351" s="39">
        <v>0.2</v>
      </c>
      <c r="M351" s="39">
        <v>0.9</v>
      </c>
      <c r="N351" s="39">
        <v>1.6</v>
      </c>
      <c r="P351" s="39">
        <v>64</v>
      </c>
      <c r="Q351" s="39">
        <v>20</v>
      </c>
      <c r="R351" s="39">
        <v>32</v>
      </c>
      <c r="T351" s="39">
        <v>2</v>
      </c>
      <c r="W351" s="39">
        <v>7.0000000000000001E-3</v>
      </c>
      <c r="X351" s="39"/>
      <c r="Y351" s="39">
        <v>8.0000000000000002E-3</v>
      </c>
      <c r="AB351" s="39">
        <v>4.2000000000000003E-2</v>
      </c>
      <c r="AC351" s="39">
        <v>0.91</v>
      </c>
      <c r="AD351" s="39"/>
      <c r="AJ351" s="43">
        <v>2</v>
      </c>
      <c r="AK351">
        <v>0.78</v>
      </c>
      <c r="AL351">
        <v>3</v>
      </c>
      <c r="AN351">
        <v>0.18</v>
      </c>
    </row>
    <row r="352" spans="1:40" x14ac:dyDescent="0.35">
      <c r="A352" s="35">
        <v>1953</v>
      </c>
      <c r="B352" s="36">
        <v>3</v>
      </c>
      <c r="E352" s="36">
        <v>0.27</v>
      </c>
      <c r="F352" s="36">
        <v>2.4</v>
      </c>
      <c r="H352" s="41">
        <v>1.9E-2</v>
      </c>
      <c r="I352" s="41">
        <v>6.9</v>
      </c>
      <c r="L352" s="39">
        <v>0.17</v>
      </c>
      <c r="M352" s="39">
        <v>0.52</v>
      </c>
      <c r="N352" s="39">
        <v>5.5</v>
      </c>
      <c r="P352" s="39">
        <v>9.4</v>
      </c>
      <c r="Q352" s="39">
        <v>140</v>
      </c>
      <c r="R352" s="39">
        <v>140</v>
      </c>
      <c r="T352" s="39">
        <v>3</v>
      </c>
      <c r="W352" s="39">
        <v>4.0000000000000001E-3</v>
      </c>
      <c r="X352" s="39"/>
      <c r="Y352" s="39">
        <v>0.01</v>
      </c>
      <c r="AB352" s="39">
        <v>1.9E-2</v>
      </c>
      <c r="AC352" s="39">
        <v>0.63</v>
      </c>
      <c r="AD352" s="39"/>
      <c r="AJ352" s="43">
        <v>2E-3</v>
      </c>
      <c r="AK352">
        <v>70</v>
      </c>
      <c r="AL352">
        <v>640</v>
      </c>
      <c r="AN352">
        <v>12</v>
      </c>
    </row>
    <row r="353" spans="1:40" x14ac:dyDescent="0.35">
      <c r="A353" s="35">
        <v>1953</v>
      </c>
      <c r="B353" s="36">
        <v>4</v>
      </c>
      <c r="E353" s="36">
        <v>0.26</v>
      </c>
      <c r="F353" s="36">
        <v>4.8</v>
      </c>
      <c r="H353" s="41">
        <v>0.23</v>
      </c>
      <c r="I353" s="41">
        <v>14</v>
      </c>
      <c r="L353" s="39">
        <v>1.4</v>
      </c>
      <c r="M353" s="39">
        <v>4.2</v>
      </c>
      <c r="N353" s="39">
        <v>11</v>
      </c>
      <c r="P353" s="39">
        <v>20</v>
      </c>
      <c r="Q353" s="39">
        <v>86</v>
      </c>
      <c r="R353" s="39">
        <v>140</v>
      </c>
      <c r="T353" s="39">
        <v>9.4</v>
      </c>
      <c r="W353" s="39">
        <v>4.0000000000000001E-3</v>
      </c>
      <c r="X353" s="39"/>
      <c r="Y353" s="39">
        <v>6.0000000000000001E-3</v>
      </c>
      <c r="AB353" s="39">
        <v>3.9E-2</v>
      </c>
      <c r="AC353" s="39">
        <v>1.1000000000000001</v>
      </c>
      <c r="AD353" s="39"/>
      <c r="AJ353" s="43">
        <v>8</v>
      </c>
      <c r="AK353">
        <v>7.7</v>
      </c>
      <c r="AL353">
        <v>23</v>
      </c>
      <c r="AN353">
        <v>10</v>
      </c>
    </row>
    <row r="354" spans="1:40" x14ac:dyDescent="0.35">
      <c r="A354" s="35">
        <v>1953</v>
      </c>
      <c r="B354" s="36">
        <v>5</v>
      </c>
      <c r="E354" s="36">
        <v>0.56000000000000005</v>
      </c>
      <c r="F354" s="36">
        <v>14</v>
      </c>
      <c r="H354" s="41">
        <v>4.4000000000000004</v>
      </c>
      <c r="I354" s="41">
        <v>130</v>
      </c>
      <c r="L354" s="39">
        <v>30</v>
      </c>
      <c r="M354" s="39">
        <v>41</v>
      </c>
      <c r="N354" s="39">
        <v>110</v>
      </c>
      <c r="P354" s="39">
        <v>110</v>
      </c>
      <c r="Q354" s="39">
        <v>220</v>
      </c>
      <c r="R354" s="39">
        <v>240</v>
      </c>
      <c r="T354" s="39">
        <v>29</v>
      </c>
      <c r="W354" s="39">
        <v>3.2000000000000001E-2</v>
      </c>
      <c r="X354" s="39"/>
      <c r="Y354" s="39">
        <v>0.15</v>
      </c>
      <c r="AB354" s="39">
        <v>0.3</v>
      </c>
      <c r="AC354" s="39">
        <v>11</v>
      </c>
      <c r="AD354" s="39"/>
      <c r="AJ354" s="43">
        <v>0.17</v>
      </c>
      <c r="AK354">
        <v>11</v>
      </c>
      <c r="AL354">
        <v>76</v>
      </c>
      <c r="AN354">
        <v>86</v>
      </c>
    </row>
    <row r="355" spans="1:40" x14ac:dyDescent="0.35">
      <c r="A355" s="35">
        <v>1953</v>
      </c>
      <c r="B355" s="36">
        <v>6</v>
      </c>
      <c r="E355" s="36">
        <v>6.4</v>
      </c>
      <c r="F355" s="36">
        <v>180</v>
      </c>
      <c r="H355" s="41">
        <v>21</v>
      </c>
      <c r="I355" s="41">
        <v>220</v>
      </c>
      <c r="L355" s="39">
        <v>38</v>
      </c>
      <c r="M355" s="39">
        <v>53</v>
      </c>
      <c r="N355" s="39">
        <v>160</v>
      </c>
      <c r="P355" s="39">
        <v>530</v>
      </c>
      <c r="Q355" s="39">
        <v>700</v>
      </c>
      <c r="R355" s="39">
        <v>770</v>
      </c>
      <c r="T355" s="39">
        <v>22</v>
      </c>
      <c r="W355" s="39">
        <v>18</v>
      </c>
      <c r="X355" s="39"/>
      <c r="Y355" s="39">
        <v>1.1000000000000001</v>
      </c>
      <c r="AB355" s="39">
        <v>2.2999999999999998</v>
      </c>
      <c r="AC355" s="39">
        <v>36</v>
      </c>
      <c r="AD355" s="39"/>
      <c r="AJ355" s="43">
        <v>4.8000000000000001E-2</v>
      </c>
      <c r="AK355">
        <v>58</v>
      </c>
      <c r="AL355">
        <v>380</v>
      </c>
      <c r="AN355">
        <v>220</v>
      </c>
    </row>
    <row r="356" spans="1:40" x14ac:dyDescent="0.35">
      <c r="A356" s="35">
        <v>1953</v>
      </c>
      <c r="B356" s="36">
        <v>7</v>
      </c>
      <c r="E356" s="36">
        <v>13</v>
      </c>
      <c r="F356" s="36">
        <v>410</v>
      </c>
      <c r="H356" s="41">
        <v>79</v>
      </c>
      <c r="I356" s="41">
        <v>200</v>
      </c>
      <c r="L356" s="39">
        <v>73</v>
      </c>
      <c r="M356" s="39">
        <v>60</v>
      </c>
      <c r="N356" s="39">
        <v>120</v>
      </c>
      <c r="P356" s="39">
        <v>620</v>
      </c>
      <c r="Q356" s="39">
        <v>740</v>
      </c>
      <c r="R356" s="39">
        <v>1000</v>
      </c>
      <c r="T356" s="39">
        <v>19</v>
      </c>
      <c r="W356" s="39">
        <v>22</v>
      </c>
      <c r="X356" s="39"/>
      <c r="Y356" s="39">
        <v>11</v>
      </c>
      <c r="AB356" s="39">
        <v>8.9</v>
      </c>
      <c r="AC356" s="39">
        <v>97</v>
      </c>
      <c r="AD356" s="39"/>
      <c r="AJ356" s="43">
        <v>0.63</v>
      </c>
      <c r="AK356">
        <v>43</v>
      </c>
      <c r="AL356">
        <v>270</v>
      </c>
      <c r="AN356">
        <v>160</v>
      </c>
    </row>
    <row r="357" spans="1:40" x14ac:dyDescent="0.35">
      <c r="A357" s="35">
        <v>1953</v>
      </c>
      <c r="B357" s="36">
        <v>8</v>
      </c>
      <c r="E357" s="36">
        <v>24</v>
      </c>
      <c r="F357" s="36">
        <v>1100</v>
      </c>
      <c r="H357" s="41">
        <v>780</v>
      </c>
      <c r="I357" s="41">
        <v>1300</v>
      </c>
      <c r="L357" s="39">
        <v>4200</v>
      </c>
      <c r="M357" s="39">
        <v>2700</v>
      </c>
      <c r="N357" s="39">
        <v>970</v>
      </c>
      <c r="P357" s="39">
        <v>1900</v>
      </c>
      <c r="Q357" s="39">
        <v>1700</v>
      </c>
      <c r="R357" s="39">
        <v>1600</v>
      </c>
      <c r="T357" s="39">
        <v>920</v>
      </c>
      <c r="W357" s="39">
        <v>110</v>
      </c>
      <c r="X357" s="39"/>
      <c r="Y357" s="39">
        <v>330</v>
      </c>
      <c r="AB357" s="39">
        <v>20</v>
      </c>
      <c r="AC357" s="39">
        <v>250</v>
      </c>
      <c r="AD357" s="39"/>
      <c r="AJ357" s="43">
        <v>0.41</v>
      </c>
      <c r="AK357">
        <v>110</v>
      </c>
      <c r="AL357">
        <v>890</v>
      </c>
      <c r="AN357">
        <v>260</v>
      </c>
    </row>
    <row r="358" spans="1:40" x14ac:dyDescent="0.35">
      <c r="A358" s="35">
        <v>1953</v>
      </c>
      <c r="B358" s="36">
        <v>9</v>
      </c>
      <c r="E358" s="36">
        <v>2.5</v>
      </c>
      <c r="F358" s="36">
        <v>220</v>
      </c>
      <c r="H358" s="41">
        <v>190</v>
      </c>
      <c r="I358" s="41">
        <v>280</v>
      </c>
      <c r="L358" s="39">
        <v>160</v>
      </c>
      <c r="M358" s="39">
        <v>270</v>
      </c>
      <c r="N358" s="39">
        <v>120</v>
      </c>
      <c r="P358" s="39">
        <v>360</v>
      </c>
      <c r="Q358" s="39">
        <v>570</v>
      </c>
      <c r="R358" s="39">
        <v>560</v>
      </c>
      <c r="T358" s="39">
        <v>24</v>
      </c>
      <c r="W358" s="39">
        <v>1</v>
      </c>
      <c r="X358" s="39"/>
      <c r="Y358" s="39">
        <v>75</v>
      </c>
      <c r="AB358" s="39">
        <v>1.2</v>
      </c>
      <c r="AC358" s="39">
        <v>36</v>
      </c>
      <c r="AD358" s="39"/>
      <c r="AJ358" s="43">
        <v>0.33</v>
      </c>
      <c r="AK358">
        <v>23</v>
      </c>
      <c r="AL358">
        <v>210</v>
      </c>
      <c r="AN358">
        <v>55</v>
      </c>
    </row>
    <row r="359" spans="1:40" x14ac:dyDescent="0.35">
      <c r="A359" s="35">
        <v>1953</v>
      </c>
      <c r="B359" s="36">
        <v>10</v>
      </c>
      <c r="E359" s="36">
        <v>0.21</v>
      </c>
      <c r="F359" s="36">
        <v>29</v>
      </c>
      <c r="H359" s="41">
        <v>0.91</v>
      </c>
      <c r="I359" s="41">
        <v>28</v>
      </c>
      <c r="L359" s="39">
        <v>9.6</v>
      </c>
      <c r="M359" s="39">
        <v>16</v>
      </c>
      <c r="N359" s="39">
        <v>12</v>
      </c>
      <c r="P359" s="39">
        <v>48</v>
      </c>
      <c r="Q359" s="39">
        <v>90</v>
      </c>
      <c r="R359" s="39">
        <v>110</v>
      </c>
      <c r="T359" s="39">
        <v>3.9</v>
      </c>
      <c r="W359" s="39">
        <v>7.5999999999999998E-2</v>
      </c>
      <c r="X359" s="39"/>
      <c r="Y359" s="39">
        <v>0.18</v>
      </c>
      <c r="AB359" s="39">
        <v>0.17</v>
      </c>
      <c r="AC359" s="39">
        <v>8.4</v>
      </c>
      <c r="AD359" s="39"/>
      <c r="AJ359" s="43">
        <v>9.6000000000000002E-2</v>
      </c>
      <c r="AK359">
        <v>6.8</v>
      </c>
      <c r="AL359">
        <v>12</v>
      </c>
      <c r="AN359">
        <v>2.9</v>
      </c>
    </row>
    <row r="360" spans="1:40" x14ac:dyDescent="0.35">
      <c r="A360" s="35">
        <v>1953</v>
      </c>
      <c r="B360" s="36">
        <v>11</v>
      </c>
      <c r="E360" s="36">
        <v>0.14000000000000001</v>
      </c>
      <c r="F360" s="36">
        <v>19</v>
      </c>
      <c r="H360" s="41">
        <v>0.14000000000000001</v>
      </c>
      <c r="I360" s="41">
        <v>7</v>
      </c>
      <c r="L360" s="39">
        <v>0.89</v>
      </c>
      <c r="M360" s="39">
        <v>3.6</v>
      </c>
      <c r="N360" s="39">
        <v>3</v>
      </c>
      <c r="P360" s="39">
        <v>10</v>
      </c>
      <c r="Q360" s="39">
        <v>43</v>
      </c>
      <c r="R360" s="39">
        <v>62</v>
      </c>
      <c r="T360" s="39">
        <v>2.6</v>
      </c>
      <c r="W360" s="39">
        <v>1.7000000000000001E-2</v>
      </c>
      <c r="X360" s="39"/>
      <c r="Y360" s="39">
        <v>7.0999999999999994E-2</v>
      </c>
      <c r="AB360" s="39">
        <v>7.6999999999999999E-2</v>
      </c>
      <c r="AC360" s="39">
        <v>1.6</v>
      </c>
      <c r="AD360" s="39"/>
      <c r="AJ360" s="43">
        <v>2E-3</v>
      </c>
      <c r="AK360">
        <v>8</v>
      </c>
      <c r="AL360">
        <v>10</v>
      </c>
      <c r="AN360">
        <v>0.14000000000000001</v>
      </c>
    </row>
    <row r="361" spans="1:40" x14ac:dyDescent="0.35">
      <c r="A361" s="35">
        <v>1953</v>
      </c>
      <c r="B361" s="36">
        <v>12</v>
      </c>
      <c r="E361" s="36">
        <v>7.2999999999999995E-2</v>
      </c>
      <c r="F361" s="36">
        <v>7.7</v>
      </c>
      <c r="H361" s="41">
        <v>6.8000000000000005E-2</v>
      </c>
      <c r="I361" s="41">
        <v>6.4</v>
      </c>
      <c r="L361" s="39">
        <v>0.12</v>
      </c>
      <c r="M361" s="39">
        <v>1</v>
      </c>
      <c r="N361" s="39">
        <v>6</v>
      </c>
      <c r="P361" s="39">
        <v>9.5</v>
      </c>
      <c r="Q361" s="39">
        <v>75</v>
      </c>
      <c r="R361" s="39">
        <v>84</v>
      </c>
      <c r="T361" s="39">
        <v>3.2</v>
      </c>
      <c r="W361" s="39">
        <v>1.2E-2</v>
      </c>
      <c r="X361" s="39"/>
      <c r="Y361" s="39">
        <v>1.7999999999999999E-2</v>
      </c>
      <c r="AB361" s="39">
        <v>1.2999999999999999E-2</v>
      </c>
      <c r="AC361" s="39">
        <v>1.5</v>
      </c>
      <c r="AD361" s="39"/>
      <c r="AJ361" s="43">
        <v>3.0000000000000001E-3</v>
      </c>
      <c r="AK361">
        <v>4.5</v>
      </c>
      <c r="AL361">
        <v>26</v>
      </c>
      <c r="AN361">
        <v>37</v>
      </c>
    </row>
    <row r="362" spans="1:40" x14ac:dyDescent="0.35">
      <c r="A362" s="35">
        <v>1954</v>
      </c>
      <c r="B362" s="36">
        <v>1</v>
      </c>
      <c r="E362" s="36">
        <v>0.16</v>
      </c>
      <c r="F362" s="36">
        <v>1.2</v>
      </c>
      <c r="H362" s="41">
        <v>5.1999999999999998E-2</v>
      </c>
      <c r="I362" s="41">
        <v>2.4</v>
      </c>
      <c r="L362" s="39">
        <v>0.18</v>
      </c>
      <c r="M362" s="39">
        <v>0.56000000000000005</v>
      </c>
      <c r="N362" s="39">
        <v>0.74</v>
      </c>
      <c r="P362" s="39">
        <v>12</v>
      </c>
      <c r="Q362" s="39">
        <v>11</v>
      </c>
      <c r="R362" s="39">
        <v>20</v>
      </c>
      <c r="T362" s="39">
        <v>2.8</v>
      </c>
      <c r="W362" s="39">
        <v>8.0000000000000002E-3</v>
      </c>
      <c r="X362" s="39"/>
      <c r="Y362" s="39">
        <v>8.9999999999999993E-3</v>
      </c>
      <c r="AB362" s="39"/>
      <c r="AC362" s="39">
        <v>0.91</v>
      </c>
      <c r="AD362" s="39"/>
      <c r="AJ362" s="43">
        <v>8</v>
      </c>
      <c r="AK362">
        <v>0.48</v>
      </c>
      <c r="AL362">
        <v>2.4</v>
      </c>
      <c r="AN362">
        <v>0.25</v>
      </c>
    </row>
    <row r="363" spans="1:40" x14ac:dyDescent="0.35">
      <c r="A363" s="35">
        <v>1954</v>
      </c>
      <c r="B363" s="36">
        <v>2</v>
      </c>
      <c r="E363" s="36">
        <v>2.8000000000000001E-2</v>
      </c>
      <c r="F363" s="36">
        <v>2.1</v>
      </c>
      <c r="H363" s="41">
        <v>4.2999999999999997E-2</v>
      </c>
      <c r="I363" s="41">
        <v>3.3</v>
      </c>
      <c r="L363" s="39">
        <v>0.48</v>
      </c>
      <c r="M363" s="39">
        <v>0.43</v>
      </c>
      <c r="N363" s="39">
        <v>1.3</v>
      </c>
      <c r="P363" s="39">
        <v>0.35</v>
      </c>
      <c r="Q363" s="39">
        <v>5.2</v>
      </c>
      <c r="R363" s="39">
        <v>12</v>
      </c>
      <c r="T363" s="39">
        <v>4.2</v>
      </c>
      <c r="W363" s="39">
        <v>7.0000000000000001E-3</v>
      </c>
      <c r="X363" s="39"/>
      <c r="Y363" s="39">
        <v>5.0000000000000001E-3</v>
      </c>
      <c r="AB363" s="39"/>
      <c r="AC363" s="39">
        <v>0.72</v>
      </c>
      <c r="AD363" s="39"/>
      <c r="AJ363" s="43">
        <v>2</v>
      </c>
      <c r="AK363">
        <v>0.47</v>
      </c>
      <c r="AL363">
        <v>2.1</v>
      </c>
      <c r="AN363">
        <v>0.21</v>
      </c>
    </row>
    <row r="364" spans="1:40" x14ac:dyDescent="0.35">
      <c r="A364" s="35">
        <v>1954</v>
      </c>
      <c r="B364" s="36">
        <v>3</v>
      </c>
      <c r="E364" s="36">
        <v>5.2999999999999999E-2</v>
      </c>
      <c r="F364" s="36">
        <v>11</v>
      </c>
      <c r="H364" s="41">
        <v>0.13</v>
      </c>
      <c r="I364" s="41">
        <v>24</v>
      </c>
      <c r="L364" s="39">
        <v>0.54</v>
      </c>
      <c r="M364" s="39">
        <v>10</v>
      </c>
      <c r="N364" s="39">
        <v>12</v>
      </c>
      <c r="P364" s="39">
        <v>24</v>
      </c>
      <c r="Q364" s="39">
        <v>100</v>
      </c>
      <c r="R364" s="39">
        <v>100</v>
      </c>
      <c r="T364" s="39">
        <v>5.7</v>
      </c>
      <c r="W364" s="39">
        <v>3.6999999999999998E-2</v>
      </c>
      <c r="X364" s="39"/>
      <c r="Y364" s="39">
        <v>4</v>
      </c>
      <c r="AB364" s="39"/>
      <c r="AC364" s="39">
        <v>0.87</v>
      </c>
      <c r="AD364" s="39"/>
      <c r="AJ364" s="43">
        <v>3.0000000000000001E-3</v>
      </c>
      <c r="AK364">
        <v>40</v>
      </c>
      <c r="AL364">
        <v>92</v>
      </c>
      <c r="AN364">
        <v>4.3</v>
      </c>
    </row>
    <row r="365" spans="1:40" x14ac:dyDescent="0.35">
      <c r="A365" s="35">
        <v>1954</v>
      </c>
      <c r="B365" s="36">
        <v>4</v>
      </c>
      <c r="E365" s="36">
        <v>1.1000000000000001</v>
      </c>
      <c r="F365" s="36">
        <v>31</v>
      </c>
      <c r="H365" s="41">
        <v>0.34</v>
      </c>
      <c r="I365" s="41">
        <v>57</v>
      </c>
      <c r="L365" s="39">
        <v>1.5</v>
      </c>
      <c r="M365" s="39">
        <v>9.6</v>
      </c>
      <c r="N365" s="39">
        <v>19</v>
      </c>
      <c r="P365" s="39">
        <v>59</v>
      </c>
      <c r="Q365" s="39">
        <v>160</v>
      </c>
      <c r="R365" s="39">
        <v>180</v>
      </c>
      <c r="T365" s="39">
        <v>6.7</v>
      </c>
      <c r="W365" s="39">
        <v>3.3000000000000002E-2</v>
      </c>
      <c r="X365" s="39"/>
      <c r="Y365" s="39">
        <v>7.0000000000000001E-3</v>
      </c>
      <c r="AB365" s="39"/>
      <c r="AC365" s="39">
        <v>2.4</v>
      </c>
      <c r="AD365" s="39"/>
      <c r="AJ365" s="43">
        <v>41</v>
      </c>
      <c r="AK365">
        <v>29</v>
      </c>
      <c r="AL365">
        <v>64</v>
      </c>
      <c r="AN365">
        <v>92</v>
      </c>
    </row>
    <row r="366" spans="1:40" x14ac:dyDescent="0.35">
      <c r="A366" s="35">
        <v>1954</v>
      </c>
      <c r="B366" s="36">
        <v>5</v>
      </c>
      <c r="E366" s="36">
        <v>6.2</v>
      </c>
      <c r="F366" s="36">
        <v>140</v>
      </c>
      <c r="H366" s="41">
        <v>8.9</v>
      </c>
      <c r="I366" s="41">
        <v>220</v>
      </c>
      <c r="L366" s="39">
        <v>48</v>
      </c>
      <c r="M366" s="39">
        <v>90</v>
      </c>
      <c r="N366" s="39">
        <v>120</v>
      </c>
      <c r="P366" s="39">
        <v>250</v>
      </c>
      <c r="Q366" s="39">
        <v>370</v>
      </c>
      <c r="R366" s="39">
        <v>330</v>
      </c>
      <c r="T366" s="39">
        <v>72</v>
      </c>
      <c r="W366" s="39">
        <v>4.2999999999999997E-2</v>
      </c>
      <c r="X366" s="39"/>
      <c r="Y366" s="39">
        <v>12</v>
      </c>
      <c r="AB366" s="39"/>
      <c r="AC366" s="39">
        <v>36</v>
      </c>
      <c r="AD366" s="39"/>
      <c r="AJ366" s="43">
        <v>12</v>
      </c>
      <c r="AK366">
        <v>27</v>
      </c>
      <c r="AL366">
        <v>110</v>
      </c>
      <c r="AN366">
        <v>48</v>
      </c>
    </row>
    <row r="367" spans="1:40" x14ac:dyDescent="0.35">
      <c r="A367" s="35">
        <v>1954</v>
      </c>
      <c r="B367" s="36">
        <v>6</v>
      </c>
      <c r="E367" s="36">
        <v>7</v>
      </c>
      <c r="F367" s="36">
        <v>360</v>
      </c>
      <c r="H367" s="41">
        <v>26</v>
      </c>
      <c r="I367" s="41">
        <v>430</v>
      </c>
      <c r="L367" s="39"/>
      <c r="M367" s="39">
        <v>290</v>
      </c>
      <c r="N367" s="39">
        <v>160</v>
      </c>
      <c r="P367" s="39">
        <v>410</v>
      </c>
      <c r="Q367" s="39">
        <v>640</v>
      </c>
      <c r="R367" s="39">
        <v>540</v>
      </c>
      <c r="T367" s="39">
        <v>120</v>
      </c>
      <c r="W367" s="39">
        <v>0.38</v>
      </c>
      <c r="X367" s="39"/>
      <c r="Y367" s="39">
        <v>1</v>
      </c>
      <c r="AB367" s="39"/>
      <c r="AC367" s="39">
        <v>68</v>
      </c>
      <c r="AD367" s="39"/>
      <c r="AJ367" s="43">
        <v>5.7</v>
      </c>
      <c r="AK367">
        <v>12</v>
      </c>
      <c r="AL367">
        <v>120</v>
      </c>
      <c r="AN367">
        <v>130</v>
      </c>
    </row>
    <row r="368" spans="1:40" x14ac:dyDescent="0.35">
      <c r="A368" s="35">
        <v>1954</v>
      </c>
      <c r="B368" s="36">
        <v>7</v>
      </c>
      <c r="E368" s="36">
        <v>21</v>
      </c>
      <c r="F368" s="36">
        <v>640</v>
      </c>
      <c r="H368" s="41">
        <v>94</v>
      </c>
      <c r="I368" s="41">
        <v>630</v>
      </c>
      <c r="L368" s="39"/>
      <c r="M368" s="39">
        <v>400</v>
      </c>
      <c r="N368" s="39">
        <v>260</v>
      </c>
      <c r="P368" s="39">
        <v>650</v>
      </c>
      <c r="Q368" s="39">
        <v>1100</v>
      </c>
      <c r="R368" s="39">
        <v>1000</v>
      </c>
      <c r="T368" s="39">
        <v>46</v>
      </c>
      <c r="W368" s="39">
        <v>3.8</v>
      </c>
      <c r="X368" s="39"/>
      <c r="Y368" s="39">
        <v>26</v>
      </c>
      <c r="AB368" s="39"/>
      <c r="AC368" s="39">
        <v>78</v>
      </c>
      <c r="AD368" s="39"/>
      <c r="AJ368" s="43">
        <v>0.27</v>
      </c>
      <c r="AK368">
        <v>31</v>
      </c>
      <c r="AL368">
        <v>200</v>
      </c>
      <c r="AN368">
        <v>260</v>
      </c>
    </row>
    <row r="369" spans="1:40" x14ac:dyDescent="0.35">
      <c r="A369" s="35">
        <v>1954</v>
      </c>
      <c r="B369" s="36">
        <v>8</v>
      </c>
      <c r="E369" s="36">
        <v>24</v>
      </c>
      <c r="F369" s="36">
        <v>580</v>
      </c>
      <c r="H369" s="41">
        <v>66</v>
      </c>
      <c r="I369" s="41">
        <v>550</v>
      </c>
      <c r="L369" s="39"/>
      <c r="M369" s="39">
        <v>130</v>
      </c>
      <c r="N369" s="39">
        <v>210</v>
      </c>
      <c r="P369" s="39">
        <v>580</v>
      </c>
      <c r="Q369" s="39">
        <v>790</v>
      </c>
      <c r="R369" s="39">
        <v>810</v>
      </c>
      <c r="T369" s="39">
        <v>12</v>
      </c>
      <c r="W369" s="39">
        <v>5.6</v>
      </c>
      <c r="X369" s="39"/>
      <c r="Y369" s="39">
        <v>9.5</v>
      </c>
      <c r="AB369" s="39"/>
      <c r="AC369" s="39">
        <v>150</v>
      </c>
      <c r="AD369" s="39"/>
      <c r="AJ369" s="43">
        <v>1.4999999999999999E-2</v>
      </c>
      <c r="AK369">
        <v>16</v>
      </c>
      <c r="AL369">
        <v>91</v>
      </c>
      <c r="AN369">
        <v>32</v>
      </c>
    </row>
    <row r="370" spans="1:40" x14ac:dyDescent="0.35">
      <c r="A370" s="35">
        <v>1954</v>
      </c>
      <c r="B370" s="36">
        <v>9</v>
      </c>
      <c r="E370" s="36">
        <v>2.8</v>
      </c>
      <c r="F370" s="36">
        <v>200</v>
      </c>
      <c r="H370" s="41">
        <v>9.6</v>
      </c>
      <c r="I370" s="41">
        <v>190</v>
      </c>
      <c r="L370" s="39"/>
      <c r="M370" s="39">
        <v>87</v>
      </c>
      <c r="N370" s="39">
        <v>38</v>
      </c>
      <c r="P370" s="39">
        <v>180</v>
      </c>
      <c r="Q370" s="39">
        <v>310</v>
      </c>
      <c r="R370" s="39">
        <v>300</v>
      </c>
      <c r="T370" s="39">
        <v>6.8</v>
      </c>
      <c r="W370" s="39">
        <v>0.31</v>
      </c>
      <c r="X370" s="39"/>
      <c r="Y370" s="39">
        <v>0.55000000000000004</v>
      </c>
      <c r="AB370" s="39"/>
      <c r="AC370" s="39">
        <v>43</v>
      </c>
      <c r="AD370" s="39"/>
      <c r="AJ370" s="43">
        <v>8.5</v>
      </c>
      <c r="AK370">
        <v>25</v>
      </c>
      <c r="AL370">
        <v>17</v>
      </c>
      <c r="AN370">
        <v>25</v>
      </c>
    </row>
    <row r="371" spans="1:40" x14ac:dyDescent="0.35">
      <c r="A371" s="35">
        <v>1954</v>
      </c>
      <c r="B371" s="36">
        <v>10</v>
      </c>
      <c r="E371" s="36">
        <v>0.44</v>
      </c>
      <c r="F371" s="36">
        <v>15</v>
      </c>
      <c r="H371" s="41">
        <v>0.42</v>
      </c>
      <c r="I371" s="41">
        <v>16</v>
      </c>
      <c r="L371" s="39">
        <v>0.71</v>
      </c>
      <c r="M371" s="39">
        <v>3.6</v>
      </c>
      <c r="N371" s="39">
        <v>6.1</v>
      </c>
      <c r="P371" s="39">
        <v>16</v>
      </c>
      <c r="Q371" s="39">
        <v>100</v>
      </c>
      <c r="R371" s="39">
        <v>86</v>
      </c>
      <c r="T371" s="39">
        <v>3.5</v>
      </c>
      <c r="W371" s="39">
        <v>2.7E-2</v>
      </c>
      <c r="X371" s="39"/>
      <c r="Y371" s="39">
        <v>8.4000000000000005E-2</v>
      </c>
      <c r="AB371" s="39"/>
      <c r="AC371" s="39">
        <v>7.6</v>
      </c>
      <c r="AD371" s="39"/>
      <c r="AJ371" s="43">
        <v>5.0000000000000001E-3</v>
      </c>
      <c r="AK371">
        <v>24</v>
      </c>
      <c r="AL371">
        <v>15</v>
      </c>
      <c r="AN371">
        <v>2.2999999999999998</v>
      </c>
    </row>
    <row r="372" spans="1:40" x14ac:dyDescent="0.35">
      <c r="A372" s="35">
        <v>1954</v>
      </c>
      <c r="B372" s="36">
        <v>11</v>
      </c>
      <c r="E372" s="36">
        <v>0.11</v>
      </c>
      <c r="F372" s="36">
        <v>6.5</v>
      </c>
      <c r="H372" s="41">
        <v>8.6999999999999994E-2</v>
      </c>
      <c r="I372" s="41">
        <v>5.2</v>
      </c>
      <c r="L372" s="39">
        <v>0.52</v>
      </c>
      <c r="M372" s="39">
        <v>1.3</v>
      </c>
      <c r="N372" s="39">
        <v>3.3</v>
      </c>
      <c r="P372" s="39">
        <v>13</v>
      </c>
      <c r="Q372" s="39">
        <v>58</v>
      </c>
      <c r="R372" s="39">
        <v>48</v>
      </c>
      <c r="T372" s="39">
        <v>3.2</v>
      </c>
      <c r="W372" s="39">
        <v>1.7999999999999999E-2</v>
      </c>
      <c r="X372" s="39"/>
      <c r="Y372" s="39">
        <v>2.4E-2</v>
      </c>
      <c r="AB372" s="39"/>
      <c r="AC372" s="39">
        <v>3.7</v>
      </c>
      <c r="AD372" s="39"/>
      <c r="AJ372" s="43">
        <v>2E-3</v>
      </c>
      <c r="AK372">
        <v>14</v>
      </c>
      <c r="AL372">
        <v>10</v>
      </c>
      <c r="AN372">
        <v>16</v>
      </c>
    </row>
    <row r="373" spans="1:40" x14ac:dyDescent="0.35">
      <c r="A373" s="35">
        <v>1954</v>
      </c>
      <c r="B373" s="36">
        <v>12</v>
      </c>
      <c r="E373" s="36">
        <v>0.11</v>
      </c>
      <c r="F373" s="36">
        <v>4.3</v>
      </c>
      <c r="H373" s="41">
        <v>1.6E-2</v>
      </c>
      <c r="I373" s="41">
        <v>3.4</v>
      </c>
      <c r="L373" s="39">
        <v>5.6000000000000001E-2</v>
      </c>
      <c r="M373" s="39">
        <v>0.52</v>
      </c>
      <c r="N373" s="39">
        <v>2.9</v>
      </c>
      <c r="P373" s="39">
        <v>33</v>
      </c>
      <c r="Q373" s="39">
        <v>35</v>
      </c>
      <c r="R373" s="39">
        <v>33</v>
      </c>
      <c r="T373" s="39">
        <v>3.5</v>
      </c>
      <c r="W373" s="39">
        <v>0.01</v>
      </c>
      <c r="X373" s="39"/>
      <c r="Y373" s="39">
        <v>1.9E-2</v>
      </c>
      <c r="AB373" s="39"/>
      <c r="AC373" s="39">
        <v>2.9</v>
      </c>
      <c r="AD373" s="39"/>
      <c r="AJ373" s="43">
        <v>2</v>
      </c>
      <c r="AK373">
        <v>4.4000000000000004</v>
      </c>
      <c r="AL373">
        <v>4.3</v>
      </c>
      <c r="AN373">
        <v>8.3000000000000004E-2</v>
      </c>
    </row>
    <row r="374" spans="1:40" x14ac:dyDescent="0.35">
      <c r="A374" s="35">
        <v>1955</v>
      </c>
      <c r="B374" s="36">
        <v>1</v>
      </c>
      <c r="E374" s="36">
        <v>4.4999999999999998E-2</v>
      </c>
      <c r="F374" s="36">
        <v>2.2999999999999998</v>
      </c>
      <c r="H374" s="41">
        <v>3.5000000000000003E-2</v>
      </c>
      <c r="I374" s="41">
        <v>3.2</v>
      </c>
      <c r="M374" s="39">
        <v>0.53</v>
      </c>
      <c r="N374" s="39">
        <v>2</v>
      </c>
      <c r="P374" s="39">
        <v>4.5999999999999996</v>
      </c>
      <c r="Q374" s="39">
        <v>23</v>
      </c>
      <c r="R374" s="39">
        <v>30</v>
      </c>
      <c r="T374" s="39">
        <v>2.5</v>
      </c>
      <c r="W374" s="39">
        <v>5.0000000000000001E-3</v>
      </c>
      <c r="X374" s="39"/>
      <c r="Y374" s="39">
        <v>1.2E-2</v>
      </c>
      <c r="AB374" s="39"/>
      <c r="AC374" s="39">
        <v>2.5</v>
      </c>
      <c r="AD374" s="39"/>
      <c r="AJ374" s="43">
        <v>1</v>
      </c>
      <c r="AK374">
        <v>0.9</v>
      </c>
      <c r="AL374">
        <v>3.9</v>
      </c>
      <c r="AN374">
        <v>0.09</v>
      </c>
    </row>
    <row r="375" spans="1:40" x14ac:dyDescent="0.35">
      <c r="A375" s="35">
        <v>1955</v>
      </c>
      <c r="B375" s="36">
        <v>2</v>
      </c>
      <c r="E375" s="36">
        <v>3.2000000000000001E-2</v>
      </c>
      <c r="F375" s="36">
        <v>1.9</v>
      </c>
      <c r="H375" s="41">
        <v>0.25</v>
      </c>
      <c r="I375" s="41">
        <v>2.7</v>
      </c>
      <c r="M375" s="39">
        <v>0.82</v>
      </c>
      <c r="N375" s="39">
        <v>36</v>
      </c>
      <c r="P375" s="39">
        <v>51</v>
      </c>
      <c r="Q375" s="39">
        <v>17</v>
      </c>
      <c r="R375" s="39">
        <v>16</v>
      </c>
      <c r="T375" s="39">
        <v>3.7</v>
      </c>
      <c r="W375" s="39">
        <v>6.0000000000000001E-3</v>
      </c>
      <c r="X375" s="39"/>
      <c r="Y375" s="39">
        <v>8.0000000000000002E-3</v>
      </c>
      <c r="AB375" s="39"/>
      <c r="AC375" s="39">
        <v>2.2999999999999998</v>
      </c>
      <c r="AD375" s="39"/>
      <c r="AJ375" s="43">
        <v>0</v>
      </c>
      <c r="AK375">
        <v>1.1000000000000001</v>
      </c>
      <c r="AL375">
        <v>3.3</v>
      </c>
      <c r="AN375">
        <v>0.19</v>
      </c>
    </row>
    <row r="376" spans="1:40" x14ac:dyDescent="0.35">
      <c r="A376" s="35">
        <v>1955</v>
      </c>
      <c r="B376" s="36">
        <v>3</v>
      </c>
      <c r="E376" s="36">
        <v>2.8000000000000001E-2</v>
      </c>
      <c r="F376" s="36">
        <v>2.2000000000000002</v>
      </c>
      <c r="H376" s="41">
        <v>4.7E-2</v>
      </c>
      <c r="I376" s="41">
        <v>4.4000000000000004</v>
      </c>
      <c r="M376" s="39">
        <v>1.1000000000000001</v>
      </c>
      <c r="N376" s="39">
        <v>5</v>
      </c>
      <c r="P376" s="39">
        <v>90</v>
      </c>
      <c r="Q376" s="39">
        <v>22</v>
      </c>
      <c r="R376" s="39">
        <v>23</v>
      </c>
      <c r="T376" s="39">
        <v>3.4</v>
      </c>
      <c r="W376" s="39">
        <v>10</v>
      </c>
      <c r="X376" s="39"/>
      <c r="Y376" s="39">
        <v>5.0000000000000001E-3</v>
      </c>
      <c r="AB376" s="39"/>
      <c r="AC376" s="39">
        <v>5.2</v>
      </c>
      <c r="AD376" s="39"/>
      <c r="AJ376" s="43">
        <v>0</v>
      </c>
      <c r="AK376">
        <v>2.2000000000000002</v>
      </c>
      <c r="AL376">
        <v>5.2</v>
      </c>
      <c r="AN376">
        <v>50</v>
      </c>
    </row>
    <row r="377" spans="1:40" x14ac:dyDescent="0.35">
      <c r="A377" s="35">
        <v>1955</v>
      </c>
      <c r="B377" s="36">
        <v>4</v>
      </c>
      <c r="E377" s="36">
        <v>0.3</v>
      </c>
      <c r="F377" s="36">
        <v>9.9</v>
      </c>
      <c r="H377" s="41">
        <v>0.68</v>
      </c>
      <c r="I377" s="41">
        <v>20</v>
      </c>
      <c r="M377" s="39">
        <v>6.1</v>
      </c>
      <c r="N377" s="39">
        <v>10</v>
      </c>
      <c r="P377" s="39">
        <v>36</v>
      </c>
      <c r="Q377" s="39">
        <v>85</v>
      </c>
      <c r="R377" s="39">
        <v>76</v>
      </c>
      <c r="T377" s="39">
        <v>5.8</v>
      </c>
      <c r="W377" s="39">
        <v>1.2999999999999999E-2</v>
      </c>
      <c r="X377" s="39"/>
      <c r="Y377" s="39">
        <v>0.02</v>
      </c>
      <c r="AB377" s="39"/>
      <c r="AC377" s="39">
        <v>7.4</v>
      </c>
      <c r="AD377" s="39"/>
      <c r="AJ377" s="43">
        <v>1.4E-2</v>
      </c>
      <c r="AK377">
        <v>19</v>
      </c>
      <c r="AL377">
        <v>64</v>
      </c>
      <c r="AN377">
        <v>5.6</v>
      </c>
    </row>
    <row r="378" spans="1:40" x14ac:dyDescent="0.35">
      <c r="A378" s="35">
        <v>1955</v>
      </c>
      <c r="B378" s="36">
        <v>5</v>
      </c>
      <c r="E378" s="36">
        <v>2.6</v>
      </c>
      <c r="F378" s="36">
        <v>48</v>
      </c>
      <c r="H378" s="41">
        <v>6.7</v>
      </c>
      <c r="I378" s="41">
        <v>120</v>
      </c>
      <c r="M378" s="39">
        <v>61</v>
      </c>
      <c r="N378" s="39">
        <v>61</v>
      </c>
      <c r="P378" s="39">
        <v>150</v>
      </c>
      <c r="Q378" s="39">
        <v>390</v>
      </c>
      <c r="R378" s="39">
        <v>320</v>
      </c>
      <c r="T378" s="39">
        <v>29</v>
      </c>
      <c r="W378" s="39">
        <v>0.11</v>
      </c>
      <c r="X378" s="39"/>
      <c r="Y378" s="39">
        <v>0.2</v>
      </c>
      <c r="AB378" s="39"/>
      <c r="AC378" s="39">
        <v>50</v>
      </c>
      <c r="AD378" s="39"/>
      <c r="AJ378" s="43">
        <v>0.37</v>
      </c>
      <c r="AK378">
        <v>70</v>
      </c>
      <c r="AL378">
        <v>270</v>
      </c>
      <c r="AN378">
        <v>120</v>
      </c>
    </row>
    <row r="379" spans="1:40" x14ac:dyDescent="0.35">
      <c r="A379" s="35">
        <v>1955</v>
      </c>
      <c r="B379" s="36">
        <v>6</v>
      </c>
      <c r="E379" s="36">
        <v>3.6</v>
      </c>
      <c r="F379" s="36">
        <v>200</v>
      </c>
      <c r="H379" s="41">
        <v>42</v>
      </c>
      <c r="I379" s="41">
        <v>250</v>
      </c>
      <c r="M379" s="39">
        <v>160</v>
      </c>
      <c r="N379" s="39">
        <v>140</v>
      </c>
      <c r="P379" s="39">
        <v>270</v>
      </c>
      <c r="Q379" s="39">
        <v>540</v>
      </c>
      <c r="R379" s="39">
        <v>570</v>
      </c>
      <c r="T379" s="39">
        <v>28</v>
      </c>
      <c r="W379" s="39">
        <v>1.6</v>
      </c>
      <c r="X379" s="39"/>
      <c r="Y379" s="39">
        <v>16</v>
      </c>
      <c r="AB379" s="39"/>
      <c r="AC379" s="39">
        <v>81</v>
      </c>
      <c r="AD379" s="39"/>
      <c r="AJ379" s="43">
        <v>16</v>
      </c>
      <c r="AK379">
        <v>70</v>
      </c>
      <c r="AL379">
        <v>300</v>
      </c>
      <c r="AN379">
        <v>270</v>
      </c>
    </row>
    <row r="380" spans="1:40" x14ac:dyDescent="0.35">
      <c r="A380" s="35">
        <v>1955</v>
      </c>
      <c r="B380" s="36">
        <v>7</v>
      </c>
      <c r="E380" s="36">
        <v>14</v>
      </c>
      <c r="F380" s="36">
        <v>250</v>
      </c>
      <c r="H380" s="41">
        <v>50</v>
      </c>
      <c r="I380" s="41">
        <v>210</v>
      </c>
      <c r="M380" s="39">
        <v>77</v>
      </c>
      <c r="N380" s="39">
        <v>43</v>
      </c>
      <c r="P380" s="39">
        <v>290</v>
      </c>
      <c r="Q380" s="39">
        <v>560</v>
      </c>
      <c r="R380" s="39">
        <v>550</v>
      </c>
      <c r="T380" s="39">
        <v>16</v>
      </c>
      <c r="W380" s="39">
        <v>2</v>
      </c>
      <c r="X380" s="39"/>
      <c r="Y380" s="39">
        <v>13</v>
      </c>
      <c r="AB380" s="39"/>
      <c r="AC380" s="39">
        <v>91</v>
      </c>
      <c r="AD380" s="39"/>
      <c r="AJ380" s="43">
        <v>5.7000000000000002E-2</v>
      </c>
      <c r="AK380">
        <v>16</v>
      </c>
      <c r="AL380">
        <v>260</v>
      </c>
      <c r="AN380">
        <v>190</v>
      </c>
    </row>
    <row r="381" spans="1:40" x14ac:dyDescent="0.35">
      <c r="A381" s="35">
        <v>1955</v>
      </c>
      <c r="B381" s="36">
        <v>8</v>
      </c>
      <c r="E381" s="36">
        <v>20</v>
      </c>
      <c r="F381" s="36">
        <v>340</v>
      </c>
      <c r="H381" s="41">
        <v>36</v>
      </c>
      <c r="I381" s="41">
        <v>320</v>
      </c>
      <c r="M381" s="39">
        <v>120</v>
      </c>
      <c r="N381" s="39">
        <v>98</v>
      </c>
      <c r="P381" s="39">
        <v>370</v>
      </c>
      <c r="Q381" s="39">
        <v>610</v>
      </c>
      <c r="R381" s="39">
        <v>700</v>
      </c>
      <c r="T381" s="39">
        <v>51</v>
      </c>
      <c r="W381" s="39">
        <v>2.6</v>
      </c>
      <c r="X381" s="39"/>
      <c r="Y381" s="39">
        <v>5.9</v>
      </c>
      <c r="AB381" s="39"/>
      <c r="AC381" s="39">
        <v>81</v>
      </c>
      <c r="AD381" s="39"/>
      <c r="AJ381" s="43">
        <v>12</v>
      </c>
      <c r="AK381">
        <v>24</v>
      </c>
      <c r="AL381">
        <v>210</v>
      </c>
      <c r="AN381">
        <v>180</v>
      </c>
    </row>
    <row r="382" spans="1:40" x14ac:dyDescent="0.35">
      <c r="A382" s="35">
        <v>1955</v>
      </c>
      <c r="B382" s="36">
        <v>9</v>
      </c>
      <c r="E382" s="36">
        <v>3.8</v>
      </c>
      <c r="F382" s="36">
        <v>71</v>
      </c>
      <c r="H382" s="41">
        <v>4.5999999999999996</v>
      </c>
      <c r="I382" s="41">
        <v>56</v>
      </c>
      <c r="M382" s="39">
        <v>11</v>
      </c>
      <c r="N382" s="39">
        <v>7.9</v>
      </c>
      <c r="P382" s="39">
        <v>64</v>
      </c>
      <c r="Q382" s="39">
        <v>160</v>
      </c>
      <c r="R382" s="39">
        <v>180</v>
      </c>
      <c r="T382" s="39">
        <v>15</v>
      </c>
      <c r="W382" s="39">
        <v>0.32</v>
      </c>
      <c r="X382" s="39"/>
      <c r="Y382" s="39">
        <v>0.33</v>
      </c>
      <c r="AB382" s="39"/>
      <c r="AC382" s="39">
        <v>34</v>
      </c>
      <c r="AD382" s="39"/>
      <c r="AJ382" s="43">
        <v>0.17</v>
      </c>
      <c r="AK382">
        <v>13</v>
      </c>
      <c r="AL382">
        <v>21</v>
      </c>
      <c r="AN382">
        <v>16</v>
      </c>
    </row>
    <row r="383" spans="1:40" x14ac:dyDescent="0.35">
      <c r="A383" s="35">
        <v>1955</v>
      </c>
      <c r="B383" s="36">
        <v>10</v>
      </c>
      <c r="E383" s="36">
        <v>0.32</v>
      </c>
      <c r="F383" s="36">
        <v>20</v>
      </c>
      <c r="H383" s="41">
        <v>0.5</v>
      </c>
      <c r="I383" s="41">
        <v>9.3000000000000007</v>
      </c>
      <c r="M383" s="39">
        <v>3.9</v>
      </c>
      <c r="N383" s="39">
        <v>4</v>
      </c>
      <c r="P383" s="39">
        <v>16</v>
      </c>
      <c r="Q383" s="39">
        <v>60</v>
      </c>
      <c r="R383" s="39">
        <v>86</v>
      </c>
      <c r="T383" s="39">
        <v>4.8</v>
      </c>
      <c r="W383" s="39">
        <v>3.6999999999999998E-2</v>
      </c>
      <c r="X383" s="39"/>
      <c r="Y383" s="39">
        <v>6.9000000000000006E-2</v>
      </c>
      <c r="AB383" s="39"/>
      <c r="AC383" s="39">
        <v>20</v>
      </c>
      <c r="AD383" s="39"/>
      <c r="AJ383" s="43">
        <v>4</v>
      </c>
      <c r="AK383">
        <v>12</v>
      </c>
      <c r="AL383">
        <v>12</v>
      </c>
      <c r="AN383">
        <v>1.6</v>
      </c>
    </row>
    <row r="384" spans="1:40" x14ac:dyDescent="0.35">
      <c r="A384" s="35">
        <v>1955</v>
      </c>
      <c r="B384" s="36">
        <v>11</v>
      </c>
      <c r="E384" s="36">
        <v>0.04</v>
      </c>
      <c r="F384" s="36">
        <v>7.5</v>
      </c>
      <c r="H384" s="41">
        <v>0.1</v>
      </c>
      <c r="I384" s="41">
        <v>4</v>
      </c>
      <c r="M384" s="39">
        <v>2</v>
      </c>
      <c r="N384" s="39">
        <v>3.8</v>
      </c>
      <c r="P384" s="39">
        <v>7.1</v>
      </c>
      <c r="Q384" s="39">
        <v>45</v>
      </c>
      <c r="R384" s="39">
        <v>62</v>
      </c>
      <c r="T384" s="39">
        <v>5.4</v>
      </c>
      <c r="W384" s="39">
        <v>2.7E-2</v>
      </c>
      <c r="X384" s="39"/>
      <c r="Y384" s="39">
        <v>5.0999999999999997E-2</v>
      </c>
      <c r="AB384" s="39"/>
      <c r="AC384" s="39">
        <v>5.3</v>
      </c>
      <c r="AD384" s="39"/>
      <c r="AJ384" s="43">
        <v>1E-3</v>
      </c>
      <c r="AK384">
        <v>10</v>
      </c>
      <c r="AL384">
        <v>13</v>
      </c>
      <c r="AN384">
        <v>18</v>
      </c>
    </row>
    <row r="385" spans="1:40" x14ac:dyDescent="0.35">
      <c r="A385" s="35">
        <v>1955</v>
      </c>
      <c r="B385" s="36">
        <v>12</v>
      </c>
      <c r="E385" s="36">
        <v>2.9000000000000001E-2</v>
      </c>
      <c r="F385" s="36">
        <v>7.5</v>
      </c>
      <c r="H385" s="41">
        <v>5.6000000000000001E-2</v>
      </c>
      <c r="I385" s="41">
        <v>3.3</v>
      </c>
      <c r="M385" s="39">
        <v>22</v>
      </c>
      <c r="N385" s="39">
        <v>2.8</v>
      </c>
      <c r="P385" s="39">
        <v>43</v>
      </c>
      <c r="Q385" s="39">
        <v>36</v>
      </c>
      <c r="R385" s="39">
        <v>41</v>
      </c>
      <c r="T385" s="39">
        <v>5.8</v>
      </c>
      <c r="W385" s="39">
        <v>1.4999999999999999E-2</v>
      </c>
      <c r="X385" s="39"/>
      <c r="Y385" s="39">
        <v>8.9999999999999993E-3</v>
      </c>
      <c r="AB385" s="39"/>
      <c r="AC385" s="39">
        <v>3</v>
      </c>
      <c r="AD385" s="39"/>
      <c r="AJ385" s="43">
        <v>0</v>
      </c>
      <c r="AK385">
        <v>5</v>
      </c>
      <c r="AL385">
        <v>5.6</v>
      </c>
      <c r="AN385">
        <v>0.21</v>
      </c>
    </row>
    <row r="386" spans="1:40" x14ac:dyDescent="0.35">
      <c r="A386" s="35">
        <v>1956</v>
      </c>
      <c r="B386" s="36">
        <v>1</v>
      </c>
      <c r="E386" s="36">
        <v>2.4E-2</v>
      </c>
      <c r="F386" s="36">
        <v>3.8</v>
      </c>
      <c r="H386" s="41">
        <v>2.1999999999999999E-2</v>
      </c>
      <c r="I386" s="41">
        <v>2.7</v>
      </c>
      <c r="M386" s="39">
        <v>0.85</v>
      </c>
      <c r="N386" s="39">
        <v>2.5</v>
      </c>
      <c r="P386" s="39">
        <v>3.7</v>
      </c>
      <c r="Q386" s="39">
        <v>27</v>
      </c>
      <c r="R386" s="39">
        <v>100</v>
      </c>
      <c r="T386" s="39">
        <v>7.5</v>
      </c>
      <c r="W386" s="39">
        <v>1.2E-2</v>
      </c>
      <c r="X386" s="39"/>
      <c r="Y386" s="39">
        <v>0.01</v>
      </c>
      <c r="AB386" s="39"/>
      <c r="AC386" s="39">
        <v>3</v>
      </c>
      <c r="AD386" s="39"/>
      <c r="AJ386" s="43">
        <v>0</v>
      </c>
      <c r="AK386">
        <v>4.0999999999999996</v>
      </c>
      <c r="AL386">
        <v>4.3</v>
      </c>
      <c r="AN386">
        <v>0.11</v>
      </c>
    </row>
    <row r="387" spans="1:40" x14ac:dyDescent="0.35">
      <c r="A387" s="35">
        <v>1956</v>
      </c>
      <c r="B387" s="36">
        <v>2</v>
      </c>
      <c r="E387" s="36">
        <v>3.6999999999999998E-2</v>
      </c>
      <c r="F387" s="36">
        <v>2.1</v>
      </c>
      <c r="H387" s="41">
        <v>2.4E-2</v>
      </c>
      <c r="I387" s="41">
        <v>2.2000000000000002</v>
      </c>
      <c r="M387" s="39">
        <v>0.44</v>
      </c>
      <c r="N387" s="39">
        <v>2.9</v>
      </c>
      <c r="P387" s="39">
        <v>35</v>
      </c>
      <c r="Q387" s="39">
        <v>18</v>
      </c>
      <c r="R387" s="39">
        <v>64</v>
      </c>
      <c r="T387" s="39">
        <v>6.3</v>
      </c>
      <c r="W387" s="39">
        <v>5.0000000000000001E-3</v>
      </c>
      <c r="X387" s="39"/>
      <c r="Y387" s="39">
        <v>4.0000000000000001E-3</v>
      </c>
      <c r="AB387" s="39"/>
      <c r="AC387" s="39">
        <v>1.4</v>
      </c>
      <c r="AD387" s="39"/>
      <c r="AJ387" s="43">
        <v>0</v>
      </c>
      <c r="AK387">
        <v>0.35</v>
      </c>
      <c r="AL387">
        <v>1.6</v>
      </c>
      <c r="AN387">
        <v>0.12</v>
      </c>
    </row>
    <row r="388" spans="1:40" x14ac:dyDescent="0.35">
      <c r="A388" s="35">
        <v>1956</v>
      </c>
      <c r="B388" s="36">
        <v>3</v>
      </c>
      <c r="E388" s="36">
        <v>0.4</v>
      </c>
      <c r="F388" s="36">
        <v>6.8</v>
      </c>
      <c r="H388" s="41">
        <v>3.3000000000000002E-2</v>
      </c>
      <c r="I388" s="41">
        <v>5.0999999999999996</v>
      </c>
      <c r="M388" s="39">
        <v>0.25</v>
      </c>
      <c r="N388" s="39">
        <v>4.4000000000000004</v>
      </c>
      <c r="P388" s="39">
        <v>17</v>
      </c>
      <c r="Q388" s="39">
        <v>36</v>
      </c>
      <c r="R388" s="39">
        <v>28</v>
      </c>
      <c r="T388" s="39">
        <v>5.8</v>
      </c>
      <c r="W388" s="39">
        <v>8.9999999999999993E-3</v>
      </c>
      <c r="X388" s="39"/>
      <c r="Y388" s="39">
        <v>4.0000000000000001E-3</v>
      </c>
      <c r="AB388" s="39"/>
      <c r="AC388" s="39">
        <v>1.5</v>
      </c>
      <c r="AD388" s="39"/>
      <c r="AJ388" s="43">
        <v>0</v>
      </c>
      <c r="AK388">
        <v>1.2</v>
      </c>
      <c r="AL388">
        <v>5.8</v>
      </c>
      <c r="AN388">
        <v>0.14000000000000001</v>
      </c>
    </row>
    <row r="389" spans="1:40" x14ac:dyDescent="0.35">
      <c r="A389" s="35">
        <v>1956</v>
      </c>
      <c r="B389" s="36">
        <v>4</v>
      </c>
      <c r="E389" s="36">
        <v>4.3</v>
      </c>
      <c r="F389" s="36">
        <v>41</v>
      </c>
      <c r="H389" s="41">
        <v>0.42</v>
      </c>
      <c r="I389" s="41">
        <v>91</v>
      </c>
      <c r="M389" s="39">
        <v>5.7</v>
      </c>
      <c r="N389" s="39">
        <v>46</v>
      </c>
      <c r="P389" s="39">
        <v>58</v>
      </c>
      <c r="Q389" s="39">
        <v>160</v>
      </c>
      <c r="R389" s="39">
        <v>120</v>
      </c>
      <c r="T389" s="39">
        <v>17</v>
      </c>
      <c r="W389" s="39">
        <v>2.7E-2</v>
      </c>
      <c r="X389" s="39"/>
      <c r="Y389" s="39">
        <v>8.0000000000000002E-3</v>
      </c>
      <c r="AB389" s="39"/>
      <c r="AC389" s="39">
        <v>7</v>
      </c>
      <c r="AD389" s="39"/>
      <c r="AJ389" s="43">
        <v>0</v>
      </c>
      <c r="AK389">
        <v>25</v>
      </c>
      <c r="AL389">
        <v>62</v>
      </c>
      <c r="AN389">
        <v>15</v>
      </c>
    </row>
    <row r="390" spans="1:40" x14ac:dyDescent="0.35">
      <c r="A390" s="35">
        <v>1956</v>
      </c>
      <c r="B390" s="36">
        <v>5</v>
      </c>
      <c r="E390" s="36">
        <v>6.7</v>
      </c>
      <c r="F390" s="36">
        <v>140</v>
      </c>
      <c r="H390" s="41">
        <v>3.9</v>
      </c>
      <c r="I390" s="41">
        <v>130</v>
      </c>
      <c r="M390" s="39">
        <v>19</v>
      </c>
      <c r="N390" s="39">
        <v>120</v>
      </c>
      <c r="P390" s="39">
        <v>160</v>
      </c>
      <c r="Q390" s="39">
        <v>520</v>
      </c>
      <c r="R390" s="39">
        <v>450</v>
      </c>
      <c r="T390" s="39">
        <v>29</v>
      </c>
      <c r="W390" s="39">
        <v>0.21</v>
      </c>
      <c r="X390" s="39"/>
      <c r="Y390" s="39">
        <v>49</v>
      </c>
      <c r="AB390" s="39"/>
      <c r="AC390" s="39">
        <v>36</v>
      </c>
      <c r="AD390" s="39"/>
      <c r="AJ390" s="43">
        <v>44</v>
      </c>
      <c r="AK390">
        <v>130</v>
      </c>
      <c r="AL390">
        <v>550</v>
      </c>
      <c r="AN390">
        <v>140</v>
      </c>
    </row>
    <row r="391" spans="1:40" x14ac:dyDescent="0.35">
      <c r="A391" s="35">
        <v>1956</v>
      </c>
      <c r="B391" s="36">
        <v>6</v>
      </c>
      <c r="E391" s="36">
        <v>8.1999999999999993</v>
      </c>
      <c r="F391" s="36">
        <v>230</v>
      </c>
      <c r="H391" s="41">
        <v>28</v>
      </c>
      <c r="I391" s="41">
        <v>430</v>
      </c>
      <c r="M391" s="39">
        <v>460</v>
      </c>
      <c r="N391" s="39">
        <v>230</v>
      </c>
      <c r="P391" s="39">
        <v>520</v>
      </c>
      <c r="Q391" s="39">
        <v>610</v>
      </c>
      <c r="R391" s="39">
        <v>500</v>
      </c>
      <c r="T391" s="39">
        <v>360</v>
      </c>
      <c r="W391" s="39">
        <v>0.66</v>
      </c>
      <c r="X391" s="39"/>
      <c r="Y391" s="39">
        <v>1.9</v>
      </c>
      <c r="AB391" s="39"/>
      <c r="AC391" s="39">
        <v>71</v>
      </c>
      <c r="AD391" s="39"/>
      <c r="AJ391" s="43">
        <v>1.3</v>
      </c>
      <c r="AK391">
        <v>20</v>
      </c>
      <c r="AL391">
        <v>160</v>
      </c>
      <c r="AN391">
        <v>150</v>
      </c>
    </row>
    <row r="392" spans="1:40" x14ac:dyDescent="0.35">
      <c r="A392" s="35">
        <v>1956</v>
      </c>
      <c r="B392" s="36">
        <v>7</v>
      </c>
      <c r="E392" s="36">
        <v>6.7</v>
      </c>
      <c r="F392" s="36">
        <v>190</v>
      </c>
      <c r="H392" s="41">
        <v>28</v>
      </c>
      <c r="I392" s="41">
        <v>360</v>
      </c>
      <c r="M392" s="39">
        <v>260</v>
      </c>
      <c r="N392" s="39">
        <v>230</v>
      </c>
      <c r="P392" s="39">
        <v>460</v>
      </c>
      <c r="Q392" s="39">
        <v>530</v>
      </c>
      <c r="R392" s="39">
        <v>500</v>
      </c>
      <c r="T392" s="39">
        <v>86</v>
      </c>
      <c r="W392" s="39">
        <v>3.5</v>
      </c>
      <c r="X392" s="39"/>
      <c r="Y392" s="39">
        <v>5.2</v>
      </c>
      <c r="AB392" s="39"/>
      <c r="AC392" s="39">
        <v>52</v>
      </c>
      <c r="AD392" s="39"/>
      <c r="AJ392" s="43">
        <v>0.82</v>
      </c>
      <c r="AK392">
        <v>57</v>
      </c>
      <c r="AL392">
        <v>160</v>
      </c>
      <c r="AN392">
        <v>110</v>
      </c>
    </row>
    <row r="393" spans="1:40" x14ac:dyDescent="0.35">
      <c r="A393" s="35">
        <v>1956</v>
      </c>
      <c r="B393" s="36">
        <v>8</v>
      </c>
      <c r="E393" s="36">
        <v>11</v>
      </c>
      <c r="F393" s="36">
        <v>200</v>
      </c>
      <c r="H393" s="41">
        <v>36</v>
      </c>
      <c r="I393" s="41">
        <v>250</v>
      </c>
      <c r="M393" s="39">
        <v>88</v>
      </c>
      <c r="N393" s="39">
        <v>97</v>
      </c>
      <c r="P393" s="39">
        <v>300</v>
      </c>
      <c r="Q393" s="39">
        <v>300</v>
      </c>
      <c r="R393" s="39">
        <v>350</v>
      </c>
      <c r="T393" s="39">
        <v>22</v>
      </c>
      <c r="W393" s="39">
        <v>1.5</v>
      </c>
      <c r="X393" s="39"/>
      <c r="Y393" s="39">
        <v>15</v>
      </c>
      <c r="AB393" s="39"/>
      <c r="AC393" s="39">
        <v>57</v>
      </c>
      <c r="AD393" s="39"/>
      <c r="AJ393" s="43">
        <v>0.27</v>
      </c>
      <c r="AK393">
        <v>38</v>
      </c>
      <c r="AL393">
        <v>30</v>
      </c>
      <c r="AN393">
        <v>43</v>
      </c>
    </row>
    <row r="394" spans="1:40" x14ac:dyDescent="0.35">
      <c r="A394" s="35">
        <v>1956</v>
      </c>
      <c r="B394" s="36">
        <v>9</v>
      </c>
      <c r="E394" s="36">
        <v>4.7</v>
      </c>
      <c r="F394" s="36">
        <v>110</v>
      </c>
      <c r="H394" s="41">
        <v>12</v>
      </c>
      <c r="I394" s="41">
        <v>57</v>
      </c>
      <c r="M394" s="39">
        <v>11</v>
      </c>
      <c r="N394" s="39">
        <v>9.6</v>
      </c>
      <c r="P394" s="39">
        <v>89</v>
      </c>
      <c r="Q394" s="39">
        <v>180</v>
      </c>
      <c r="R394" s="39">
        <v>190</v>
      </c>
      <c r="T394" s="39">
        <v>6.4</v>
      </c>
      <c r="W394" s="39">
        <v>0.22</v>
      </c>
      <c r="X394" s="39"/>
      <c r="Y394" s="39">
        <v>0.57999999999999996</v>
      </c>
      <c r="AB394" s="39"/>
      <c r="AC394" s="39">
        <v>27</v>
      </c>
      <c r="AD394" s="39"/>
      <c r="AJ394" s="43">
        <v>1.7</v>
      </c>
      <c r="AK394">
        <v>19</v>
      </c>
      <c r="AL394">
        <v>48</v>
      </c>
      <c r="AN394">
        <v>31</v>
      </c>
    </row>
    <row r="395" spans="1:40" x14ac:dyDescent="0.35">
      <c r="A395" s="35">
        <v>1956</v>
      </c>
      <c r="B395" s="36">
        <v>10</v>
      </c>
      <c r="E395" s="36">
        <v>0.34</v>
      </c>
      <c r="F395" s="36">
        <v>9.1999999999999993</v>
      </c>
      <c r="H395" s="41">
        <v>0.39</v>
      </c>
      <c r="I395" s="41">
        <v>16</v>
      </c>
      <c r="M395" s="39">
        <v>1</v>
      </c>
      <c r="N395" s="39">
        <v>10</v>
      </c>
      <c r="P395" s="39">
        <v>32</v>
      </c>
      <c r="Q395" s="39">
        <v>63</v>
      </c>
      <c r="R395" s="39">
        <v>52</v>
      </c>
      <c r="T395" s="39">
        <v>7.4</v>
      </c>
      <c r="W395" s="39">
        <v>4.1000000000000002E-2</v>
      </c>
      <c r="X395" s="39"/>
      <c r="Y395" s="39">
        <v>2.7E-2</v>
      </c>
      <c r="AB395" s="39"/>
      <c r="AC395" s="39">
        <v>2.8</v>
      </c>
      <c r="AD395" s="39"/>
      <c r="AJ395" s="43">
        <v>3.4000000000000002E-2</v>
      </c>
      <c r="AK395">
        <v>16</v>
      </c>
      <c r="AL395">
        <v>25</v>
      </c>
      <c r="AN395">
        <v>5.2</v>
      </c>
    </row>
    <row r="396" spans="1:40" x14ac:dyDescent="0.35">
      <c r="A396" s="35">
        <v>1956</v>
      </c>
      <c r="B396" s="36">
        <v>11</v>
      </c>
      <c r="E396" s="36">
        <v>0.19</v>
      </c>
      <c r="F396" s="36">
        <v>8.6</v>
      </c>
      <c r="H396" s="41">
        <v>0.42</v>
      </c>
      <c r="I396" s="41">
        <v>9</v>
      </c>
      <c r="M396" s="39">
        <v>0.84</v>
      </c>
      <c r="N396" s="39">
        <v>5.5</v>
      </c>
      <c r="P396" s="39">
        <v>30</v>
      </c>
      <c r="Q396" s="39">
        <v>25</v>
      </c>
      <c r="R396" s="39">
        <v>32</v>
      </c>
      <c r="T396" s="39">
        <v>6.5</v>
      </c>
      <c r="W396" s="39">
        <v>1.6E-2</v>
      </c>
      <c r="X396" s="39"/>
      <c r="Y396" s="39">
        <v>2.4E-2</v>
      </c>
      <c r="AB396" s="39"/>
      <c r="AC396" s="39">
        <v>2.6</v>
      </c>
      <c r="AD396" s="39"/>
      <c r="AJ396" s="43">
        <v>16</v>
      </c>
      <c r="AK396">
        <v>6.8</v>
      </c>
      <c r="AL396">
        <v>9.6</v>
      </c>
      <c r="AN396">
        <v>96</v>
      </c>
    </row>
    <row r="397" spans="1:40" x14ac:dyDescent="0.35">
      <c r="A397" s="35">
        <v>1956</v>
      </c>
      <c r="B397" s="36">
        <v>12</v>
      </c>
      <c r="E397" s="36">
        <v>9.8000000000000004E-2</v>
      </c>
      <c r="F397" s="36">
        <v>2.5</v>
      </c>
      <c r="H397" s="41">
        <v>8.1000000000000003E-2</v>
      </c>
      <c r="I397" s="41">
        <v>4.3</v>
      </c>
      <c r="M397" s="39">
        <v>0.41</v>
      </c>
      <c r="N397" s="39">
        <v>1.1000000000000001</v>
      </c>
      <c r="P397" s="39">
        <v>52</v>
      </c>
      <c r="Q397" s="39">
        <v>21</v>
      </c>
      <c r="R397" s="39">
        <v>24</v>
      </c>
      <c r="T397" s="39">
        <v>5.9</v>
      </c>
      <c r="W397" s="39">
        <v>1.2999999999999999E-2</v>
      </c>
      <c r="X397" s="39"/>
      <c r="Y397" s="39">
        <v>1.9E-2</v>
      </c>
      <c r="AB397" s="39"/>
      <c r="AC397" s="39">
        <v>1.1000000000000001</v>
      </c>
      <c r="AD397" s="39"/>
      <c r="AJ397" s="43">
        <v>11</v>
      </c>
      <c r="AK397">
        <v>0.61</v>
      </c>
      <c r="AL397">
        <v>2.7</v>
      </c>
      <c r="AN397">
        <v>0.47</v>
      </c>
    </row>
    <row r="398" spans="1:40" x14ac:dyDescent="0.35">
      <c r="A398" s="35">
        <v>1957</v>
      </c>
      <c r="B398" s="36">
        <v>1</v>
      </c>
      <c r="E398" s="36">
        <v>6.4000000000000001E-2</v>
      </c>
      <c r="F398" s="36">
        <v>1.4</v>
      </c>
      <c r="H398" s="41">
        <v>5.5E-2</v>
      </c>
      <c r="I398" s="41">
        <v>1.7</v>
      </c>
      <c r="M398" s="39">
        <v>0.25</v>
      </c>
      <c r="N398" s="39">
        <v>2.5</v>
      </c>
      <c r="P398" s="39">
        <v>7.5</v>
      </c>
      <c r="Q398" s="39">
        <v>11</v>
      </c>
      <c r="R398" s="39">
        <v>19</v>
      </c>
      <c r="T398" s="39">
        <v>3.2</v>
      </c>
      <c r="W398" s="39">
        <v>7.0000000000000001E-3</v>
      </c>
      <c r="X398" s="39"/>
      <c r="AB398" s="39"/>
      <c r="AC398" s="39">
        <v>3</v>
      </c>
      <c r="AD398" s="39"/>
      <c r="AJ398" s="43">
        <v>0.01</v>
      </c>
      <c r="AK398">
        <v>0.67</v>
      </c>
      <c r="AL398">
        <v>11</v>
      </c>
      <c r="AN398">
        <v>0.15</v>
      </c>
    </row>
    <row r="399" spans="1:40" x14ac:dyDescent="0.35">
      <c r="A399" s="35">
        <v>1957</v>
      </c>
      <c r="B399" s="36">
        <v>2</v>
      </c>
      <c r="E399" s="36">
        <v>9.6000000000000002E-2</v>
      </c>
      <c r="F399" s="36">
        <v>3.5</v>
      </c>
      <c r="H399" s="41">
        <v>9.5000000000000001E-2</v>
      </c>
      <c r="I399" s="41">
        <v>5.9</v>
      </c>
      <c r="M399" s="39">
        <v>0.22</v>
      </c>
      <c r="N399" s="39">
        <v>10</v>
      </c>
      <c r="P399" s="39">
        <v>14</v>
      </c>
      <c r="Q399" s="39">
        <v>36</v>
      </c>
      <c r="R399" s="39">
        <v>100</v>
      </c>
      <c r="T399" s="39">
        <v>4.5</v>
      </c>
      <c r="W399" s="39">
        <v>8.0000000000000002E-3</v>
      </c>
      <c r="X399" s="39"/>
      <c r="AB399" s="39"/>
      <c r="AC399" s="39">
        <v>1.5</v>
      </c>
      <c r="AD399" s="39"/>
      <c r="AJ399" s="43">
        <v>3.0000000000000001E-3</v>
      </c>
      <c r="AK399">
        <v>3.6</v>
      </c>
      <c r="AL399">
        <v>11</v>
      </c>
      <c r="AN399">
        <v>0.91</v>
      </c>
    </row>
    <row r="400" spans="1:40" x14ac:dyDescent="0.35">
      <c r="A400" s="35">
        <v>1957</v>
      </c>
      <c r="B400" s="36">
        <v>3</v>
      </c>
      <c r="E400" s="36">
        <v>0.33</v>
      </c>
      <c r="F400" s="36">
        <v>7</v>
      </c>
      <c r="H400" s="41">
        <v>0.13</v>
      </c>
      <c r="I400" s="41">
        <v>12</v>
      </c>
      <c r="M400" s="39">
        <v>43</v>
      </c>
      <c r="N400" s="39">
        <v>12</v>
      </c>
      <c r="P400" s="39">
        <v>31</v>
      </c>
      <c r="Q400" s="39">
        <v>78</v>
      </c>
      <c r="R400" s="39">
        <v>130</v>
      </c>
      <c r="T400" s="39">
        <v>8.4</v>
      </c>
      <c r="W400" s="39">
        <v>1.0999999999999999E-2</v>
      </c>
      <c r="X400" s="39"/>
      <c r="AB400" s="39"/>
      <c r="AC400" s="39">
        <v>2.2999999999999998</v>
      </c>
      <c r="AD400" s="39"/>
      <c r="AJ400" s="43">
        <v>7.0000000000000001E-3</v>
      </c>
      <c r="AK400">
        <v>16</v>
      </c>
      <c r="AL400">
        <v>29</v>
      </c>
      <c r="AN400">
        <v>7.5</v>
      </c>
    </row>
    <row r="401" spans="1:40" x14ac:dyDescent="0.35">
      <c r="A401" s="35">
        <v>1957</v>
      </c>
      <c r="B401" s="36">
        <v>4</v>
      </c>
      <c r="E401" s="36">
        <v>2</v>
      </c>
      <c r="F401" s="36">
        <v>11</v>
      </c>
      <c r="H401" s="41">
        <v>0.89</v>
      </c>
      <c r="I401" s="41">
        <v>26</v>
      </c>
      <c r="M401" s="39">
        <v>5.9</v>
      </c>
      <c r="N401" s="39">
        <v>9</v>
      </c>
      <c r="P401" s="39">
        <v>32</v>
      </c>
      <c r="Q401" s="39">
        <v>57</v>
      </c>
      <c r="R401" s="39">
        <v>66</v>
      </c>
      <c r="T401" s="39">
        <v>24</v>
      </c>
      <c r="W401" s="39">
        <v>2.5999999999999999E-2</v>
      </c>
      <c r="X401" s="39"/>
      <c r="AB401" s="39"/>
      <c r="AC401" s="39">
        <v>7.7</v>
      </c>
      <c r="AD401" s="39"/>
      <c r="AJ401" s="43">
        <v>89</v>
      </c>
      <c r="AK401">
        <v>5.0999999999999996</v>
      </c>
      <c r="AL401">
        <v>38</v>
      </c>
      <c r="AN401">
        <v>21</v>
      </c>
    </row>
    <row r="402" spans="1:40" x14ac:dyDescent="0.35">
      <c r="A402" s="35">
        <v>1957</v>
      </c>
      <c r="B402" s="36">
        <v>5</v>
      </c>
      <c r="E402" s="36">
        <v>6.2</v>
      </c>
      <c r="F402" s="36">
        <v>62</v>
      </c>
      <c r="H402" s="41">
        <v>3.8</v>
      </c>
      <c r="I402" s="41">
        <v>85</v>
      </c>
      <c r="M402" s="39">
        <v>16</v>
      </c>
      <c r="N402" s="39">
        <v>16</v>
      </c>
      <c r="P402" s="39">
        <v>120</v>
      </c>
      <c r="Q402" s="39">
        <v>120</v>
      </c>
      <c r="R402" s="39">
        <v>170</v>
      </c>
      <c r="T402" s="39">
        <v>31</v>
      </c>
      <c r="W402" s="39">
        <v>4.3999999999999997E-2</v>
      </c>
      <c r="X402" s="39"/>
      <c r="AB402" s="39"/>
      <c r="AC402" s="39">
        <v>35</v>
      </c>
      <c r="AD402" s="39"/>
      <c r="AJ402" s="43">
        <v>55</v>
      </c>
      <c r="AK402">
        <v>35</v>
      </c>
      <c r="AL402">
        <v>130</v>
      </c>
      <c r="AN402">
        <v>65</v>
      </c>
    </row>
    <row r="403" spans="1:40" x14ac:dyDescent="0.35">
      <c r="A403" s="35">
        <v>1957</v>
      </c>
      <c r="B403" s="36">
        <v>6</v>
      </c>
      <c r="E403" s="36">
        <v>3.5</v>
      </c>
      <c r="F403" s="36">
        <v>110</v>
      </c>
      <c r="H403" s="41">
        <v>19</v>
      </c>
      <c r="I403" s="41">
        <v>130</v>
      </c>
      <c r="M403" s="39">
        <v>40</v>
      </c>
      <c r="N403" s="39">
        <v>91</v>
      </c>
      <c r="P403" s="39">
        <v>140</v>
      </c>
      <c r="Q403" s="39">
        <v>460</v>
      </c>
      <c r="R403" s="39">
        <v>390</v>
      </c>
      <c r="T403" s="39">
        <v>36</v>
      </c>
      <c r="W403" s="39">
        <v>0.15</v>
      </c>
      <c r="X403" s="39"/>
      <c r="AB403" s="39"/>
      <c r="AC403" s="39">
        <v>51</v>
      </c>
      <c r="AD403" s="39"/>
      <c r="AJ403" s="43">
        <v>0.2</v>
      </c>
      <c r="AK403">
        <v>98</v>
      </c>
      <c r="AL403">
        <v>240</v>
      </c>
      <c r="AN403">
        <v>87</v>
      </c>
    </row>
    <row r="404" spans="1:40" x14ac:dyDescent="0.35">
      <c r="A404" s="35">
        <v>1957</v>
      </c>
      <c r="B404" s="36">
        <v>7</v>
      </c>
      <c r="E404" s="36">
        <v>18</v>
      </c>
      <c r="F404" s="36">
        <v>320</v>
      </c>
      <c r="H404" s="41">
        <v>37</v>
      </c>
      <c r="I404" s="41">
        <v>260</v>
      </c>
      <c r="M404" s="39">
        <v>95</v>
      </c>
      <c r="N404" s="39">
        <v>110</v>
      </c>
      <c r="P404" s="39">
        <v>320</v>
      </c>
      <c r="Q404" s="39">
        <v>690</v>
      </c>
      <c r="R404" s="39">
        <v>630</v>
      </c>
      <c r="T404" s="39">
        <v>28</v>
      </c>
      <c r="W404" s="39">
        <v>0.98</v>
      </c>
      <c r="X404" s="39"/>
      <c r="AB404" s="39"/>
      <c r="AC404" s="39">
        <v>53</v>
      </c>
      <c r="AD404" s="39"/>
      <c r="AJ404" s="43">
        <v>0.31</v>
      </c>
      <c r="AK404">
        <v>74</v>
      </c>
      <c r="AL404">
        <v>500</v>
      </c>
      <c r="AN404">
        <v>300</v>
      </c>
    </row>
    <row r="405" spans="1:40" x14ac:dyDescent="0.35">
      <c r="A405" s="35">
        <v>1957</v>
      </c>
      <c r="B405" s="36">
        <v>8</v>
      </c>
      <c r="E405" s="36">
        <v>21</v>
      </c>
      <c r="F405" s="36">
        <v>390</v>
      </c>
      <c r="H405" s="41">
        <v>77</v>
      </c>
      <c r="I405" s="41">
        <v>130</v>
      </c>
      <c r="M405" s="39">
        <v>28</v>
      </c>
      <c r="N405" s="39">
        <v>30</v>
      </c>
      <c r="P405" s="39">
        <v>350</v>
      </c>
      <c r="Q405" s="39">
        <v>340</v>
      </c>
      <c r="R405" s="39">
        <v>360</v>
      </c>
      <c r="T405" s="39">
        <v>20</v>
      </c>
      <c r="W405" s="39">
        <v>2.5</v>
      </c>
      <c r="X405" s="39"/>
      <c r="AB405" s="39"/>
      <c r="AC405" s="39">
        <v>71</v>
      </c>
      <c r="AD405" s="39"/>
      <c r="AJ405" s="43">
        <v>0.16</v>
      </c>
      <c r="AK405">
        <v>12</v>
      </c>
      <c r="AL405">
        <v>55</v>
      </c>
      <c r="AN405">
        <v>81</v>
      </c>
    </row>
    <row r="406" spans="1:40" x14ac:dyDescent="0.35">
      <c r="A406" s="35">
        <v>1957</v>
      </c>
      <c r="B406" s="36">
        <v>9</v>
      </c>
      <c r="E406" s="36">
        <v>3.5</v>
      </c>
      <c r="F406" s="36">
        <v>100</v>
      </c>
      <c r="H406" s="41">
        <v>13</v>
      </c>
      <c r="I406" s="41">
        <v>29</v>
      </c>
      <c r="M406" s="39">
        <v>13</v>
      </c>
      <c r="N406" s="39">
        <v>11</v>
      </c>
      <c r="P406" s="39">
        <v>92</v>
      </c>
      <c r="Q406" s="39">
        <v>100</v>
      </c>
      <c r="R406" s="39">
        <v>150</v>
      </c>
      <c r="T406" s="39">
        <v>8.3000000000000007</v>
      </c>
      <c r="W406" s="39">
        <v>0.33</v>
      </c>
      <c r="X406" s="39"/>
      <c r="AB406" s="39"/>
      <c r="AC406" s="39">
        <v>39</v>
      </c>
      <c r="AD406" s="39"/>
      <c r="AJ406" s="43">
        <v>18</v>
      </c>
      <c r="AK406">
        <v>9.5</v>
      </c>
      <c r="AL406">
        <v>14</v>
      </c>
      <c r="AN406">
        <v>72</v>
      </c>
    </row>
    <row r="407" spans="1:40" x14ac:dyDescent="0.35">
      <c r="A407" s="35">
        <v>1957</v>
      </c>
      <c r="B407" s="36">
        <v>10</v>
      </c>
      <c r="E407" s="36">
        <v>0.35</v>
      </c>
      <c r="F407" s="36">
        <v>17</v>
      </c>
      <c r="H407" s="41">
        <v>0.39</v>
      </c>
      <c r="I407" s="41">
        <v>4.9000000000000004</v>
      </c>
      <c r="M407" s="39">
        <v>2.1</v>
      </c>
      <c r="N407" s="39">
        <v>7.5</v>
      </c>
      <c r="P407" s="39">
        <v>16</v>
      </c>
      <c r="Q407" s="39">
        <v>49</v>
      </c>
      <c r="R407" s="39">
        <v>44</v>
      </c>
      <c r="T407" s="39">
        <v>3.9</v>
      </c>
      <c r="W407" s="39">
        <v>1.7000000000000001E-2</v>
      </c>
      <c r="X407" s="39"/>
      <c r="AB407" s="39"/>
      <c r="AC407" s="39">
        <v>12</v>
      </c>
      <c r="AD407" s="39"/>
      <c r="AJ407" s="43">
        <v>7.0000000000000001E-3</v>
      </c>
      <c r="AK407">
        <v>11</v>
      </c>
      <c r="AL407">
        <v>23</v>
      </c>
      <c r="AN407">
        <v>0.99</v>
      </c>
    </row>
    <row r="408" spans="1:40" x14ac:dyDescent="0.35">
      <c r="A408" s="35">
        <v>1957</v>
      </c>
      <c r="B408" s="36">
        <v>11</v>
      </c>
      <c r="E408" s="36">
        <v>0.21</v>
      </c>
      <c r="F408" s="36">
        <v>6.2</v>
      </c>
      <c r="H408" s="41">
        <v>0.04</v>
      </c>
      <c r="I408" s="41">
        <v>2.6</v>
      </c>
      <c r="M408" s="39">
        <v>0.16</v>
      </c>
      <c r="N408" s="39">
        <v>1.5</v>
      </c>
      <c r="P408" s="39">
        <v>55</v>
      </c>
      <c r="Q408" s="39">
        <v>21</v>
      </c>
      <c r="R408" s="39">
        <v>24</v>
      </c>
      <c r="T408" s="39">
        <v>3.9</v>
      </c>
      <c r="W408" s="39">
        <v>1.0999999999999999E-2</v>
      </c>
      <c r="X408" s="39"/>
      <c r="AB408" s="39"/>
      <c r="AC408" s="39">
        <v>1.8</v>
      </c>
      <c r="AD408" s="39"/>
      <c r="AJ408" s="43">
        <v>2</v>
      </c>
      <c r="AK408">
        <v>5.5</v>
      </c>
      <c r="AL408">
        <v>5.8</v>
      </c>
      <c r="AN408">
        <v>0.2</v>
      </c>
    </row>
    <row r="409" spans="1:40" x14ac:dyDescent="0.35">
      <c r="A409" s="35">
        <v>1957</v>
      </c>
      <c r="B409" s="36">
        <v>12</v>
      </c>
      <c r="E409" s="36">
        <v>0.1</v>
      </c>
      <c r="F409" s="36">
        <v>2.2000000000000002</v>
      </c>
      <c r="H409" s="41">
        <v>1.9E-2</v>
      </c>
      <c r="I409" s="41">
        <v>1.9</v>
      </c>
      <c r="M409" s="39">
        <v>0.12</v>
      </c>
      <c r="N409" s="39">
        <v>3.6</v>
      </c>
      <c r="P409" s="39">
        <v>7.4</v>
      </c>
      <c r="Q409" s="39">
        <v>23</v>
      </c>
      <c r="R409" s="39">
        <v>27</v>
      </c>
      <c r="T409" s="39">
        <v>42</v>
      </c>
      <c r="W409" s="39">
        <v>2E-3</v>
      </c>
      <c r="X409" s="39"/>
      <c r="AB409" s="39"/>
      <c r="AC409" s="39">
        <v>1.7</v>
      </c>
      <c r="AD409" s="39"/>
      <c r="AJ409" s="43">
        <v>1</v>
      </c>
      <c r="AK409">
        <v>15</v>
      </c>
      <c r="AL409">
        <v>13</v>
      </c>
      <c r="AN409">
        <v>0.15</v>
      </c>
    </row>
    <row r="410" spans="1:40" x14ac:dyDescent="0.35">
      <c r="A410" s="35">
        <v>1958</v>
      </c>
      <c r="B410" s="36">
        <v>1</v>
      </c>
      <c r="E410" s="36">
        <v>0.14000000000000001</v>
      </c>
      <c r="F410" s="41">
        <v>2.2999999999999998</v>
      </c>
      <c r="H410" s="41">
        <v>1.7000000000000001E-2</v>
      </c>
      <c r="I410" s="41">
        <v>1.7</v>
      </c>
      <c r="M410" s="39">
        <v>0.19</v>
      </c>
      <c r="N410" s="39">
        <v>2.2999999999999998</v>
      </c>
      <c r="P410" s="39">
        <v>6.5</v>
      </c>
      <c r="Q410" s="39">
        <v>31</v>
      </c>
      <c r="R410" s="39">
        <v>18</v>
      </c>
      <c r="T410" s="39">
        <v>6.4</v>
      </c>
      <c r="W410" s="39">
        <v>6.0000000000000001E-3</v>
      </c>
      <c r="X410" s="39"/>
      <c r="AB410" s="39"/>
      <c r="AC410" s="39">
        <v>1.5</v>
      </c>
      <c r="AD410" s="39"/>
      <c r="AJ410" s="43">
        <v>1</v>
      </c>
      <c r="AK410">
        <v>0.83</v>
      </c>
      <c r="AL410">
        <v>4.5</v>
      </c>
      <c r="AN410">
        <v>0.38</v>
      </c>
    </row>
    <row r="411" spans="1:40" x14ac:dyDescent="0.35">
      <c r="A411" s="35">
        <v>1958</v>
      </c>
      <c r="B411" s="36">
        <v>2</v>
      </c>
      <c r="E411" s="36">
        <v>9.5000000000000001E-2</v>
      </c>
      <c r="F411" s="41">
        <v>2.4</v>
      </c>
      <c r="H411" s="41">
        <v>0.02</v>
      </c>
      <c r="I411" s="41">
        <v>3.3</v>
      </c>
      <c r="M411" s="39">
        <v>20</v>
      </c>
      <c r="N411" s="39">
        <v>4.5999999999999996</v>
      </c>
      <c r="P411" s="39">
        <v>11</v>
      </c>
      <c r="Q411" s="39">
        <v>23</v>
      </c>
      <c r="R411" s="39">
        <v>19</v>
      </c>
      <c r="T411" s="39">
        <v>5.4</v>
      </c>
      <c r="W411" s="39">
        <v>6.0000000000000001E-3</v>
      </c>
      <c r="X411" s="39"/>
      <c r="AB411" s="39"/>
      <c r="AC411" s="39">
        <v>1.5</v>
      </c>
      <c r="AD411" s="39"/>
      <c r="AJ411" s="43">
        <v>0</v>
      </c>
      <c r="AK411">
        <v>0.89</v>
      </c>
      <c r="AL411">
        <v>3.8</v>
      </c>
      <c r="AN411">
        <v>0.24</v>
      </c>
    </row>
    <row r="412" spans="1:40" x14ac:dyDescent="0.35">
      <c r="A412" s="35">
        <v>1958</v>
      </c>
      <c r="B412" s="36">
        <v>3</v>
      </c>
      <c r="E412" s="36">
        <v>9.4E-2</v>
      </c>
      <c r="F412" s="41">
        <v>3.5</v>
      </c>
      <c r="H412" s="41">
        <v>0.3</v>
      </c>
      <c r="I412" s="41">
        <v>3.7</v>
      </c>
      <c r="M412" s="39">
        <v>0.51</v>
      </c>
      <c r="N412" s="39">
        <v>3.6</v>
      </c>
      <c r="P412" s="39">
        <v>8.8000000000000007</v>
      </c>
      <c r="Q412" s="39">
        <v>25</v>
      </c>
      <c r="R412" s="39">
        <v>31</v>
      </c>
      <c r="T412" s="39">
        <v>5.0999999999999996</v>
      </c>
      <c r="W412" s="39">
        <v>5.0000000000000001E-3</v>
      </c>
      <c r="X412" s="39"/>
      <c r="AB412" s="39"/>
      <c r="AC412" s="39">
        <v>5.4</v>
      </c>
      <c r="AD412" s="39"/>
      <c r="AJ412" s="43">
        <v>2</v>
      </c>
      <c r="AK412">
        <v>6.4</v>
      </c>
      <c r="AL412">
        <v>4.7</v>
      </c>
      <c r="AN412">
        <v>1.1000000000000001</v>
      </c>
    </row>
    <row r="413" spans="1:40" x14ac:dyDescent="0.35">
      <c r="A413" s="35">
        <v>1958</v>
      </c>
      <c r="B413" s="36">
        <v>4</v>
      </c>
      <c r="E413" s="36">
        <v>1.4</v>
      </c>
      <c r="F413" s="41">
        <v>13</v>
      </c>
      <c r="H413" s="41">
        <v>0.13</v>
      </c>
      <c r="I413" s="41">
        <v>21</v>
      </c>
      <c r="M413" s="39">
        <v>1.9</v>
      </c>
      <c r="N413" s="39">
        <v>24</v>
      </c>
      <c r="P413" s="39">
        <v>30</v>
      </c>
      <c r="Q413" s="39">
        <v>160</v>
      </c>
      <c r="R413" s="39">
        <v>160</v>
      </c>
      <c r="T413" s="39">
        <v>8</v>
      </c>
      <c r="W413" s="39">
        <v>2.1000000000000001E-2</v>
      </c>
      <c r="X413" s="39"/>
      <c r="AB413" s="39"/>
      <c r="AC413" s="39">
        <v>21</v>
      </c>
      <c r="AD413" s="39"/>
      <c r="AJ413" s="43">
        <v>5.0000000000000001E-3</v>
      </c>
      <c r="AK413">
        <v>4.5999999999999996</v>
      </c>
      <c r="AL413">
        <v>86</v>
      </c>
      <c r="AN413">
        <v>30</v>
      </c>
    </row>
    <row r="414" spans="1:40" x14ac:dyDescent="0.35">
      <c r="A414" s="35">
        <v>1958</v>
      </c>
      <c r="B414" s="36">
        <v>5</v>
      </c>
      <c r="E414" s="36">
        <v>6.3</v>
      </c>
      <c r="F414" s="41">
        <v>100</v>
      </c>
      <c r="H414" s="41">
        <v>10</v>
      </c>
      <c r="I414" s="41">
        <v>250</v>
      </c>
      <c r="M414" s="39">
        <v>100</v>
      </c>
      <c r="N414" s="39">
        <v>240</v>
      </c>
      <c r="P414" s="39">
        <v>370</v>
      </c>
      <c r="Q414" s="39">
        <v>1100</v>
      </c>
      <c r="R414" s="39">
        <v>550</v>
      </c>
      <c r="T414" s="39">
        <v>93</v>
      </c>
      <c r="W414" s="39">
        <v>8.8999999999999996E-2</v>
      </c>
      <c r="X414" s="39"/>
      <c r="AB414" s="39"/>
      <c r="AC414" s="39">
        <v>49</v>
      </c>
      <c r="AD414" s="39"/>
      <c r="AJ414" s="43">
        <v>9.4E-2</v>
      </c>
      <c r="AK414">
        <v>290</v>
      </c>
      <c r="AL414">
        <v>370</v>
      </c>
      <c r="AN414">
        <v>270</v>
      </c>
    </row>
    <row r="415" spans="1:40" x14ac:dyDescent="0.35">
      <c r="A415" s="35">
        <v>1958</v>
      </c>
      <c r="B415" s="36">
        <v>6</v>
      </c>
      <c r="E415" s="36">
        <v>8</v>
      </c>
      <c r="F415" s="41">
        <v>610</v>
      </c>
      <c r="H415" s="41">
        <v>24</v>
      </c>
      <c r="I415" s="41">
        <v>230</v>
      </c>
      <c r="M415" s="39">
        <v>110</v>
      </c>
      <c r="N415" s="39">
        <v>210</v>
      </c>
      <c r="P415" s="39">
        <v>300</v>
      </c>
      <c r="Q415" s="39">
        <v>1300</v>
      </c>
      <c r="R415" s="39">
        <v>910</v>
      </c>
      <c r="T415" s="39">
        <v>42</v>
      </c>
      <c r="W415" s="39">
        <v>0.52</v>
      </c>
      <c r="X415" s="39"/>
      <c r="AB415" s="39"/>
      <c r="AC415" s="39">
        <v>140</v>
      </c>
      <c r="AD415" s="39"/>
      <c r="AJ415" s="43">
        <v>0.56999999999999995</v>
      </c>
      <c r="AK415">
        <v>210</v>
      </c>
      <c r="AL415"/>
      <c r="AN415">
        <v>790</v>
      </c>
    </row>
    <row r="416" spans="1:40" x14ac:dyDescent="0.35">
      <c r="A416" s="35">
        <v>1958</v>
      </c>
      <c r="B416" s="36">
        <v>7</v>
      </c>
      <c r="E416" s="36">
        <v>54</v>
      </c>
      <c r="F416" s="41">
        <v>1300</v>
      </c>
      <c r="H416" s="41">
        <v>99</v>
      </c>
      <c r="I416" s="41">
        <v>510</v>
      </c>
      <c r="M416" s="39">
        <v>380</v>
      </c>
      <c r="N416" s="39">
        <v>370</v>
      </c>
      <c r="P416" s="39">
        <v>770</v>
      </c>
      <c r="Q416" s="39">
        <v>3100</v>
      </c>
      <c r="R416" s="39">
        <v>1300</v>
      </c>
      <c r="T416" s="39">
        <v>120</v>
      </c>
      <c r="W416" s="39">
        <v>4</v>
      </c>
      <c r="X416" s="39"/>
      <c r="AB416" s="39"/>
      <c r="AC416" s="39">
        <v>190</v>
      </c>
      <c r="AD416" s="39"/>
      <c r="AJ416" s="43">
        <v>1.1000000000000001</v>
      </c>
      <c r="AK416">
        <v>1400</v>
      </c>
      <c r="AL416"/>
      <c r="AN416">
        <v>2600</v>
      </c>
    </row>
    <row r="417" spans="1:40" x14ac:dyDescent="0.35">
      <c r="A417" s="35">
        <v>1958</v>
      </c>
      <c r="B417" s="36">
        <v>8</v>
      </c>
      <c r="E417" s="36">
        <v>20</v>
      </c>
      <c r="F417" s="41">
        <v>400</v>
      </c>
      <c r="H417" s="41">
        <v>44</v>
      </c>
      <c r="I417" s="41">
        <v>180</v>
      </c>
      <c r="M417" s="39">
        <v>88</v>
      </c>
      <c r="N417" s="39">
        <v>97</v>
      </c>
      <c r="P417" s="39">
        <v>400</v>
      </c>
      <c r="Q417" s="39">
        <v>1200</v>
      </c>
      <c r="R417" s="39">
        <v>1500</v>
      </c>
      <c r="T417" s="39">
        <v>18</v>
      </c>
      <c r="W417" s="39">
        <v>1.5</v>
      </c>
      <c r="X417" s="39"/>
      <c r="AB417" s="39">
        <v>35</v>
      </c>
      <c r="AC417" s="39">
        <v>89</v>
      </c>
      <c r="AD417" s="39"/>
      <c r="AJ417" s="43">
        <v>0.9</v>
      </c>
      <c r="AK417">
        <v>220</v>
      </c>
      <c r="AL417"/>
      <c r="AN417">
        <v>240</v>
      </c>
    </row>
    <row r="418" spans="1:40" x14ac:dyDescent="0.35">
      <c r="A418" s="35">
        <v>1958</v>
      </c>
      <c r="B418" s="36">
        <v>9</v>
      </c>
      <c r="E418" s="36">
        <v>2.2999999999999998</v>
      </c>
      <c r="F418" s="41">
        <v>79</v>
      </c>
      <c r="H418" s="41">
        <v>6.3</v>
      </c>
      <c r="I418" s="41">
        <v>29</v>
      </c>
      <c r="M418" s="39">
        <v>9.8000000000000007</v>
      </c>
      <c r="N418" s="39">
        <v>39</v>
      </c>
      <c r="P418" s="39">
        <v>57</v>
      </c>
      <c r="Q418" s="39">
        <v>200</v>
      </c>
      <c r="R418" s="39">
        <v>190</v>
      </c>
      <c r="T418" s="39">
        <v>7.3</v>
      </c>
      <c r="W418" s="39">
        <v>0.17</v>
      </c>
      <c r="X418" s="39"/>
      <c r="AB418" s="39">
        <v>23</v>
      </c>
      <c r="AC418" s="39">
        <v>12</v>
      </c>
      <c r="AD418" s="39"/>
      <c r="AJ418" s="43">
        <v>1.7</v>
      </c>
      <c r="AK418">
        <v>19</v>
      </c>
      <c r="AL418"/>
      <c r="AN418">
        <v>34</v>
      </c>
    </row>
    <row r="419" spans="1:40" x14ac:dyDescent="0.35">
      <c r="A419" s="35">
        <v>1958</v>
      </c>
      <c r="B419" s="36">
        <v>10</v>
      </c>
      <c r="E419" s="36">
        <v>0.18</v>
      </c>
      <c r="F419" s="41">
        <v>16</v>
      </c>
      <c r="H419" s="41">
        <v>0.28000000000000003</v>
      </c>
      <c r="I419" s="41">
        <v>12</v>
      </c>
      <c r="M419" s="39">
        <v>2.1</v>
      </c>
      <c r="N419" s="39">
        <v>8.8000000000000007</v>
      </c>
      <c r="P419" s="39">
        <v>14</v>
      </c>
      <c r="Q419" s="39">
        <v>110</v>
      </c>
      <c r="R419" s="39">
        <v>88</v>
      </c>
      <c r="T419" s="39">
        <v>21</v>
      </c>
      <c r="W419" s="39">
        <v>0.03</v>
      </c>
      <c r="X419" s="39"/>
      <c r="AB419" s="39">
        <v>0.44</v>
      </c>
      <c r="AC419" s="39">
        <v>2.8</v>
      </c>
      <c r="AD419" s="39"/>
      <c r="AJ419" s="43">
        <v>1.4E-2</v>
      </c>
      <c r="AK419">
        <v>16</v>
      </c>
      <c r="AL419">
        <v>45</v>
      </c>
      <c r="AN419">
        <v>8</v>
      </c>
    </row>
    <row r="420" spans="1:40" x14ac:dyDescent="0.35">
      <c r="A420" s="35">
        <v>1958</v>
      </c>
      <c r="B420" s="36">
        <v>11</v>
      </c>
      <c r="E420" s="36">
        <v>0.11</v>
      </c>
      <c r="F420" s="41">
        <v>6.5</v>
      </c>
      <c r="H420" s="41">
        <v>5.7000000000000002E-2</v>
      </c>
      <c r="I420" s="41">
        <v>5.6</v>
      </c>
      <c r="M420" s="39">
        <v>0.31</v>
      </c>
      <c r="N420" s="39">
        <v>22</v>
      </c>
      <c r="P420" s="39">
        <v>5.7</v>
      </c>
      <c r="Q420" s="39">
        <v>51</v>
      </c>
      <c r="R420" s="39">
        <v>36</v>
      </c>
      <c r="T420" s="39">
        <v>6.6</v>
      </c>
      <c r="W420" s="39">
        <v>7.0000000000000001E-3</v>
      </c>
      <c r="X420" s="39"/>
      <c r="AB420" s="39">
        <v>0.17</v>
      </c>
      <c r="AC420" s="39">
        <v>3.4</v>
      </c>
      <c r="AD420" s="39"/>
      <c r="AJ420" s="43">
        <v>6</v>
      </c>
      <c r="AK420">
        <v>6</v>
      </c>
      <c r="AL420">
        <v>21</v>
      </c>
      <c r="AN420">
        <v>13</v>
      </c>
    </row>
    <row r="421" spans="1:40" x14ac:dyDescent="0.35">
      <c r="A421" s="35">
        <v>1958</v>
      </c>
      <c r="B421" s="36">
        <v>12</v>
      </c>
      <c r="E421" s="36">
        <v>0.04</v>
      </c>
      <c r="F421" s="41">
        <v>5.9</v>
      </c>
      <c r="H421" s="41">
        <v>2.8000000000000001E-2</v>
      </c>
      <c r="I421" s="41">
        <v>3.1</v>
      </c>
      <c r="M421" s="39">
        <v>21</v>
      </c>
      <c r="N421" s="39">
        <v>1.9</v>
      </c>
      <c r="P421" s="39">
        <v>8</v>
      </c>
      <c r="Q421" s="39">
        <v>46</v>
      </c>
      <c r="R421" s="39">
        <v>41</v>
      </c>
      <c r="T421" s="39">
        <v>7.2</v>
      </c>
      <c r="W421" s="39">
        <v>5.0000000000000001E-3</v>
      </c>
      <c r="X421" s="39"/>
      <c r="AB421" s="39">
        <v>0.14000000000000001</v>
      </c>
      <c r="AC421" s="39">
        <v>9.4</v>
      </c>
      <c r="AD421" s="39"/>
      <c r="AJ421" s="43">
        <v>4</v>
      </c>
      <c r="AK421">
        <v>3.1</v>
      </c>
      <c r="AL421">
        <v>23</v>
      </c>
      <c r="AN421">
        <v>23</v>
      </c>
    </row>
    <row r="422" spans="1:40" x14ac:dyDescent="0.35">
      <c r="A422" s="35">
        <v>1959</v>
      </c>
      <c r="B422" s="36">
        <v>1</v>
      </c>
      <c r="E422" s="36">
        <v>4.9000000000000002E-2</v>
      </c>
      <c r="F422" s="41">
        <v>7.3</v>
      </c>
      <c r="H422" s="41">
        <v>2.5000000000000001E-2</v>
      </c>
      <c r="I422" s="41">
        <v>2.2999999999999998</v>
      </c>
      <c r="M422" s="39">
        <v>0.11</v>
      </c>
      <c r="N422" s="39">
        <v>0.71</v>
      </c>
      <c r="P422" s="39">
        <v>6.6</v>
      </c>
      <c r="Q422" s="39">
        <v>37</v>
      </c>
      <c r="R422" s="39">
        <v>27</v>
      </c>
      <c r="T422" s="39">
        <v>5.3</v>
      </c>
      <c r="W422" s="39">
        <v>2E-3</v>
      </c>
      <c r="X422" s="39"/>
      <c r="AB422" s="39">
        <v>89</v>
      </c>
      <c r="AC422" s="39">
        <v>5.0999999999999996</v>
      </c>
      <c r="AD422" s="39"/>
      <c r="AJ422" s="43">
        <v>2</v>
      </c>
      <c r="AK422">
        <v>9.8000000000000007</v>
      </c>
      <c r="AL422">
        <v>23</v>
      </c>
      <c r="AN422">
        <v>0.76</v>
      </c>
    </row>
    <row r="423" spans="1:40" x14ac:dyDescent="0.35">
      <c r="A423" s="35">
        <v>1959</v>
      </c>
      <c r="B423" s="36">
        <v>2</v>
      </c>
      <c r="E423" s="36">
        <v>9.7000000000000003E-2</v>
      </c>
      <c r="F423" s="41">
        <v>5.5</v>
      </c>
      <c r="H423" s="41">
        <v>3.7999999999999999E-2</v>
      </c>
      <c r="I423" s="41">
        <v>1.4</v>
      </c>
      <c r="M423" s="39">
        <v>0.11</v>
      </c>
      <c r="N423" s="39">
        <v>0.86</v>
      </c>
      <c r="P423" s="39">
        <v>7.9</v>
      </c>
      <c r="Q423" s="39">
        <v>26</v>
      </c>
      <c r="R423" s="39">
        <v>25</v>
      </c>
      <c r="T423" s="39">
        <v>2</v>
      </c>
      <c r="W423" s="39">
        <v>2E-3</v>
      </c>
      <c r="X423" s="39"/>
      <c r="AB423" s="39">
        <v>0.12</v>
      </c>
      <c r="AC423" s="39">
        <v>4.4000000000000004</v>
      </c>
      <c r="AD423" s="39"/>
      <c r="AJ423" s="43">
        <v>2</v>
      </c>
      <c r="AK423">
        <v>72</v>
      </c>
      <c r="AL423">
        <v>15</v>
      </c>
      <c r="AN423">
        <v>0.8</v>
      </c>
    </row>
    <row r="424" spans="1:40" x14ac:dyDescent="0.35">
      <c r="A424" s="35">
        <v>1959</v>
      </c>
      <c r="B424" s="36">
        <v>3</v>
      </c>
      <c r="E424" s="36">
        <v>3.7999999999999999E-2</v>
      </c>
      <c r="F424" s="41">
        <v>7.4</v>
      </c>
      <c r="H424" s="41">
        <v>3.2000000000000001E-2</v>
      </c>
      <c r="I424" s="41">
        <v>6.8</v>
      </c>
      <c r="M424" s="39">
        <v>0.22</v>
      </c>
      <c r="N424" s="39">
        <v>3.4</v>
      </c>
      <c r="P424" s="39">
        <v>11</v>
      </c>
      <c r="Q424" s="39">
        <v>180</v>
      </c>
      <c r="R424" s="39">
        <v>130</v>
      </c>
      <c r="T424" s="39">
        <v>5.7</v>
      </c>
      <c r="W424" s="39">
        <v>5.0000000000000001E-3</v>
      </c>
      <c r="X424" s="39"/>
      <c r="AB424" s="39">
        <v>0.14000000000000001</v>
      </c>
      <c r="AC424" s="39">
        <v>8.6999999999999993</v>
      </c>
      <c r="AD424" s="39"/>
      <c r="AJ424" s="43">
        <v>1E-3</v>
      </c>
      <c r="AK424">
        <v>58</v>
      </c>
      <c r="AL424">
        <v>220</v>
      </c>
      <c r="AN424">
        <v>8.8000000000000007</v>
      </c>
    </row>
    <row r="425" spans="1:40" x14ac:dyDescent="0.35">
      <c r="A425" s="35">
        <v>1959</v>
      </c>
      <c r="B425" s="36">
        <v>4</v>
      </c>
      <c r="E425" s="36">
        <v>0.5</v>
      </c>
      <c r="F425" s="41">
        <v>44</v>
      </c>
      <c r="H425" s="41">
        <v>0.41</v>
      </c>
      <c r="I425" s="41">
        <v>40</v>
      </c>
      <c r="M425" s="39">
        <v>7.7</v>
      </c>
      <c r="N425" s="39">
        <v>14</v>
      </c>
      <c r="P425" s="39">
        <v>43</v>
      </c>
      <c r="Q425" s="39">
        <v>330</v>
      </c>
      <c r="R425" s="39">
        <v>260</v>
      </c>
      <c r="T425" s="39">
        <v>16</v>
      </c>
      <c r="W425" s="39">
        <v>3.6999999999999998E-2</v>
      </c>
      <c r="X425" s="39"/>
      <c r="AB425" s="39">
        <v>0.46</v>
      </c>
      <c r="AC425" s="39">
        <v>5</v>
      </c>
      <c r="AD425" s="39"/>
      <c r="AJ425" s="43">
        <v>3.5000000000000003E-2</v>
      </c>
      <c r="AK425">
        <v>91</v>
      </c>
      <c r="AL425">
        <v>230</v>
      </c>
      <c r="AN425">
        <v>68</v>
      </c>
    </row>
    <row r="426" spans="1:40" x14ac:dyDescent="0.35">
      <c r="A426" s="35">
        <v>1959</v>
      </c>
      <c r="B426" s="36">
        <v>5</v>
      </c>
      <c r="E426" s="36">
        <v>11</v>
      </c>
      <c r="F426" s="41">
        <v>720</v>
      </c>
      <c r="H426" s="41">
        <v>11</v>
      </c>
      <c r="I426" s="41">
        <v>150</v>
      </c>
      <c r="M426" s="39">
        <v>78</v>
      </c>
      <c r="N426" s="39">
        <v>72</v>
      </c>
      <c r="P426" s="39">
        <v>200</v>
      </c>
      <c r="Q426" s="39">
        <v>1000</v>
      </c>
      <c r="R426" s="39">
        <v>580</v>
      </c>
      <c r="T426" s="39">
        <v>24</v>
      </c>
      <c r="W426" s="39">
        <v>0.32</v>
      </c>
      <c r="X426" s="39"/>
      <c r="AB426" s="39">
        <v>22</v>
      </c>
      <c r="AC426" s="39">
        <v>43</v>
      </c>
      <c r="AD426" s="39"/>
      <c r="AJ426" s="43">
        <v>28</v>
      </c>
      <c r="AK426">
        <v>310</v>
      </c>
      <c r="AL426">
        <v>500</v>
      </c>
      <c r="AN426">
        <v>450</v>
      </c>
    </row>
    <row r="427" spans="1:40" x14ac:dyDescent="0.35">
      <c r="A427" s="35">
        <v>1959</v>
      </c>
      <c r="B427" s="36">
        <v>6</v>
      </c>
      <c r="E427" s="36">
        <v>7.2</v>
      </c>
      <c r="F427" s="41">
        <v>420</v>
      </c>
      <c r="H427" s="41">
        <v>17</v>
      </c>
      <c r="I427" s="41">
        <v>220</v>
      </c>
      <c r="M427" s="39">
        <v>160</v>
      </c>
      <c r="N427" s="39">
        <v>130</v>
      </c>
      <c r="P427" s="39">
        <v>240</v>
      </c>
      <c r="Q427" s="39">
        <v>1500</v>
      </c>
      <c r="R427" s="39">
        <v>980</v>
      </c>
      <c r="T427" s="39">
        <v>40</v>
      </c>
      <c r="W427" s="39">
        <v>0.32</v>
      </c>
      <c r="X427" s="39"/>
      <c r="AB427" s="39">
        <v>8.8000000000000007</v>
      </c>
      <c r="AC427" s="39">
        <v>120</v>
      </c>
      <c r="AD427" s="39"/>
      <c r="AJ427" s="43">
        <v>0.6</v>
      </c>
      <c r="AK427">
        <v>640</v>
      </c>
      <c r="AL427">
        <v>970</v>
      </c>
      <c r="AN427">
        <v>240</v>
      </c>
    </row>
    <row r="428" spans="1:40" x14ac:dyDescent="0.35">
      <c r="A428" s="35">
        <v>1959</v>
      </c>
      <c r="B428" s="36">
        <v>7</v>
      </c>
      <c r="E428" s="36">
        <v>14</v>
      </c>
      <c r="F428" s="41">
        <v>1300</v>
      </c>
      <c r="H428" s="41">
        <v>120</v>
      </c>
      <c r="I428" s="41">
        <v>290</v>
      </c>
      <c r="M428" s="39">
        <v>210</v>
      </c>
      <c r="N428" s="39">
        <v>74</v>
      </c>
      <c r="P428" s="39">
        <v>460</v>
      </c>
      <c r="Q428" s="39">
        <v>1200</v>
      </c>
      <c r="R428" s="39">
        <v>800</v>
      </c>
      <c r="T428" s="39">
        <v>36</v>
      </c>
      <c r="W428" s="39">
        <v>16</v>
      </c>
      <c r="X428" s="39"/>
      <c r="AB428" s="39">
        <v>29</v>
      </c>
      <c r="AC428" s="39">
        <v>230</v>
      </c>
      <c r="AD428" s="39"/>
      <c r="AJ428" s="43">
        <v>0.26</v>
      </c>
      <c r="AK428">
        <v>220</v>
      </c>
      <c r="AL428">
        <v>630</v>
      </c>
      <c r="AN428">
        <v>320</v>
      </c>
    </row>
    <row r="429" spans="1:40" x14ac:dyDescent="0.35">
      <c r="A429" s="35">
        <v>1959</v>
      </c>
      <c r="B429" s="36">
        <v>8</v>
      </c>
      <c r="E429" s="36">
        <v>14</v>
      </c>
      <c r="F429" s="41">
        <v>1500</v>
      </c>
      <c r="H429" s="41">
        <v>120</v>
      </c>
      <c r="I429" s="41">
        <v>340</v>
      </c>
      <c r="M429" s="39">
        <v>350</v>
      </c>
      <c r="N429" s="39">
        <v>260</v>
      </c>
      <c r="P429" s="39">
        <v>500</v>
      </c>
      <c r="Q429" s="39">
        <v>1500</v>
      </c>
      <c r="R429" s="39">
        <v>660</v>
      </c>
      <c r="T429" s="39">
        <v>110</v>
      </c>
      <c r="W429" s="39">
        <v>12</v>
      </c>
      <c r="X429" s="39"/>
      <c r="AB429" s="39"/>
      <c r="AC429" s="39">
        <v>870</v>
      </c>
      <c r="AD429" s="39"/>
      <c r="AJ429" s="43">
        <v>1.2999999999999999E-2</v>
      </c>
      <c r="AK429">
        <v>38</v>
      </c>
      <c r="AL429">
        <v>410</v>
      </c>
      <c r="AN429">
        <v>390</v>
      </c>
    </row>
    <row r="430" spans="1:40" x14ac:dyDescent="0.35">
      <c r="A430" s="35">
        <v>1959</v>
      </c>
      <c r="B430" s="36">
        <v>9</v>
      </c>
      <c r="E430" s="36">
        <v>1.2</v>
      </c>
      <c r="F430" s="41">
        <v>310</v>
      </c>
      <c r="H430" s="41">
        <v>3.8</v>
      </c>
      <c r="I430" s="41">
        <v>24</v>
      </c>
      <c r="M430" s="39">
        <v>11</v>
      </c>
      <c r="N430" s="39">
        <v>41</v>
      </c>
      <c r="P430" s="39">
        <v>64</v>
      </c>
      <c r="Q430" s="39">
        <v>320</v>
      </c>
      <c r="R430" s="39">
        <v>140</v>
      </c>
      <c r="T430" s="39">
        <v>9</v>
      </c>
      <c r="W430" s="39">
        <v>0.1</v>
      </c>
      <c r="X430" s="39"/>
      <c r="AB430" s="39"/>
      <c r="AC430" s="39">
        <v>43</v>
      </c>
      <c r="AD430" s="39"/>
      <c r="AJ430" s="43">
        <v>0.24</v>
      </c>
      <c r="AK430">
        <v>2.6</v>
      </c>
      <c r="AL430">
        <v>91</v>
      </c>
      <c r="AN430">
        <v>40</v>
      </c>
    </row>
    <row r="431" spans="1:40" x14ac:dyDescent="0.35">
      <c r="A431" s="35">
        <v>1959</v>
      </c>
      <c r="B431" s="36">
        <v>10</v>
      </c>
      <c r="E431" s="36">
        <v>0.15</v>
      </c>
      <c r="F431" s="41">
        <v>47</v>
      </c>
      <c r="H431" s="41">
        <v>0.23</v>
      </c>
      <c r="I431" s="41">
        <v>23</v>
      </c>
      <c r="M431" s="39">
        <v>41</v>
      </c>
      <c r="N431" s="39">
        <v>19</v>
      </c>
      <c r="P431" s="39">
        <v>59</v>
      </c>
      <c r="Q431" s="39">
        <v>160</v>
      </c>
      <c r="R431" s="39">
        <v>65</v>
      </c>
      <c r="T431" s="39">
        <v>8</v>
      </c>
      <c r="W431" s="39">
        <v>0.01</v>
      </c>
      <c r="X431" s="39"/>
      <c r="AB431" s="39"/>
      <c r="AC431" s="39">
        <v>12</v>
      </c>
      <c r="AD431" s="39"/>
      <c r="AJ431" s="43">
        <v>38</v>
      </c>
      <c r="AK431">
        <v>2.7</v>
      </c>
      <c r="AL431">
        <v>28</v>
      </c>
      <c r="AN431">
        <v>6.8</v>
      </c>
    </row>
    <row r="432" spans="1:40" x14ac:dyDescent="0.35">
      <c r="A432" s="35">
        <v>1959</v>
      </c>
      <c r="B432" s="36">
        <v>11</v>
      </c>
      <c r="E432" s="36">
        <v>5.2999999999999999E-2</v>
      </c>
      <c r="F432" s="41">
        <v>64</v>
      </c>
      <c r="H432" s="41">
        <v>5.7000000000000002E-2</v>
      </c>
      <c r="I432" s="41">
        <v>3.8</v>
      </c>
      <c r="M432" s="39">
        <v>0.73</v>
      </c>
      <c r="N432" s="39">
        <v>1.4</v>
      </c>
      <c r="P432" s="39">
        <v>8.6999999999999993</v>
      </c>
      <c r="Q432" s="39">
        <v>100</v>
      </c>
      <c r="R432" s="39">
        <v>43</v>
      </c>
      <c r="T432" s="39">
        <v>3.5</v>
      </c>
      <c r="W432" s="39">
        <v>6.0000000000000001E-3</v>
      </c>
      <c r="X432" s="39"/>
      <c r="AB432" s="39"/>
      <c r="AC432" s="39">
        <v>4.8</v>
      </c>
      <c r="AD432" s="39"/>
      <c r="AJ432" s="43">
        <v>19</v>
      </c>
      <c r="AK432">
        <v>4.9000000000000004</v>
      </c>
      <c r="AL432">
        <v>16</v>
      </c>
      <c r="AN432">
        <v>16</v>
      </c>
    </row>
    <row r="433" spans="1:40" x14ac:dyDescent="0.35">
      <c r="A433" s="35">
        <v>1959</v>
      </c>
      <c r="B433" s="36">
        <v>12</v>
      </c>
      <c r="E433" s="36">
        <v>4.4999999999999998E-2</v>
      </c>
      <c r="F433" s="41">
        <v>54</v>
      </c>
      <c r="H433" s="41">
        <v>0.05</v>
      </c>
      <c r="I433" s="41">
        <v>4.5</v>
      </c>
      <c r="M433" s="39">
        <v>0.37</v>
      </c>
      <c r="N433" s="39">
        <v>1.2</v>
      </c>
      <c r="P433" s="39">
        <v>8.8000000000000007</v>
      </c>
      <c r="Q433" s="39">
        <v>79</v>
      </c>
      <c r="R433" s="39">
        <v>53</v>
      </c>
      <c r="T433" s="39">
        <v>2.8</v>
      </c>
      <c r="W433" s="39">
        <v>3.0000000000000001E-3</v>
      </c>
      <c r="X433" s="39"/>
      <c r="AB433" s="39"/>
      <c r="AC433" s="39">
        <v>3</v>
      </c>
      <c r="AD433" s="39"/>
      <c r="AJ433" s="43">
        <v>4.0000000000000001E-3</v>
      </c>
      <c r="AK433">
        <v>11</v>
      </c>
      <c r="AL433">
        <v>13</v>
      </c>
      <c r="AN433">
        <v>1.6</v>
      </c>
    </row>
    <row r="434" spans="1:40" s="45" customFormat="1" x14ac:dyDescent="0.35">
      <c r="A434" s="44">
        <v>1960</v>
      </c>
      <c r="B434" s="45">
        <v>1</v>
      </c>
      <c r="E434" s="45">
        <v>0.18</v>
      </c>
      <c r="F434" s="46">
        <v>78</v>
      </c>
      <c r="H434" s="46">
        <v>2.3E-2</v>
      </c>
      <c r="I434" s="46">
        <v>7</v>
      </c>
      <c r="J434" s="47"/>
      <c r="M434" s="39">
        <v>3.9</v>
      </c>
      <c r="N434" s="39">
        <v>40</v>
      </c>
      <c r="P434" s="39">
        <v>18</v>
      </c>
      <c r="Q434" s="39">
        <v>200</v>
      </c>
      <c r="R434" s="39">
        <v>110</v>
      </c>
      <c r="T434" s="39">
        <v>23</v>
      </c>
      <c r="V434" s="36"/>
      <c r="W434" s="39">
        <v>2.1000000000000001E-2</v>
      </c>
      <c r="X434" s="39"/>
      <c r="AC434" s="39">
        <v>3.8</v>
      </c>
      <c r="AD434" s="39"/>
      <c r="AJ434" s="45">
        <v>7.0000000000000001E-3</v>
      </c>
      <c r="AK434">
        <v>20</v>
      </c>
      <c r="AL434">
        <v>81</v>
      </c>
      <c r="AN434">
        <v>4.7</v>
      </c>
    </row>
    <row r="435" spans="1:40" s="36" customFormat="1" x14ac:dyDescent="0.35">
      <c r="A435" s="35">
        <v>1960</v>
      </c>
      <c r="B435" s="36">
        <v>2</v>
      </c>
      <c r="E435" s="36">
        <v>0.18</v>
      </c>
      <c r="F435" s="41">
        <v>78</v>
      </c>
      <c r="H435" s="41">
        <v>0.12</v>
      </c>
      <c r="I435" s="41">
        <v>7</v>
      </c>
      <c r="J435" s="42"/>
      <c r="M435" s="39">
        <v>39</v>
      </c>
      <c r="N435" s="39">
        <v>4</v>
      </c>
      <c r="P435" s="39">
        <v>18</v>
      </c>
      <c r="Q435" s="39">
        <v>250</v>
      </c>
      <c r="R435" s="39">
        <v>180</v>
      </c>
      <c r="T435" s="39">
        <v>1.9</v>
      </c>
      <c r="W435" s="39">
        <v>2.1000000000000001E-2</v>
      </c>
      <c r="X435" s="39"/>
      <c r="AC435" s="39">
        <v>3.8</v>
      </c>
      <c r="AD435" s="39"/>
      <c r="AJ435" s="36">
        <v>6.0000000000000001E-3</v>
      </c>
      <c r="AK435">
        <v>35</v>
      </c>
      <c r="AL435">
        <v>180</v>
      </c>
      <c r="AN435">
        <v>7.7</v>
      </c>
    </row>
    <row r="436" spans="1:40" s="36" customFormat="1" x14ac:dyDescent="0.35">
      <c r="A436" s="35">
        <v>1960</v>
      </c>
      <c r="B436" s="36">
        <v>3</v>
      </c>
      <c r="E436" s="36">
        <v>0.18</v>
      </c>
      <c r="F436" s="41">
        <v>78</v>
      </c>
      <c r="H436" s="41">
        <v>2.9000000000000001E-2</v>
      </c>
      <c r="I436" s="41">
        <v>7</v>
      </c>
      <c r="J436" s="42"/>
      <c r="M436" s="39">
        <v>3.9</v>
      </c>
      <c r="N436" s="39">
        <v>4</v>
      </c>
      <c r="P436" s="39">
        <v>18</v>
      </c>
      <c r="Q436" s="39">
        <v>120</v>
      </c>
      <c r="R436" s="39">
        <v>75</v>
      </c>
      <c r="T436" s="39">
        <v>4.0999999999999996</v>
      </c>
      <c r="W436" s="39">
        <v>2.1000000000000001E-2</v>
      </c>
      <c r="X436" s="39"/>
      <c r="AC436" s="39">
        <v>3.8</v>
      </c>
      <c r="AD436" s="39"/>
      <c r="AJ436" s="36">
        <v>6.0000000000000001E-3</v>
      </c>
      <c r="AK436">
        <v>27</v>
      </c>
      <c r="AL436">
        <v>47</v>
      </c>
      <c r="AN436">
        <v>4.0999999999999996</v>
      </c>
    </row>
    <row r="437" spans="1:40" s="36" customFormat="1" x14ac:dyDescent="0.35">
      <c r="A437" s="35">
        <v>1960</v>
      </c>
      <c r="B437" s="36">
        <v>4</v>
      </c>
      <c r="E437" s="36">
        <v>5.5</v>
      </c>
      <c r="F437" s="41">
        <v>230</v>
      </c>
      <c r="H437" s="41">
        <v>0.34</v>
      </c>
      <c r="I437" s="41">
        <v>48</v>
      </c>
      <c r="J437" s="42"/>
      <c r="M437" s="39">
        <v>16</v>
      </c>
      <c r="N437" s="39">
        <v>68</v>
      </c>
      <c r="P437" s="39">
        <v>45</v>
      </c>
      <c r="Q437" s="39">
        <v>440</v>
      </c>
      <c r="R437" s="39">
        <v>280</v>
      </c>
      <c r="T437" s="39">
        <v>27</v>
      </c>
      <c r="W437" s="39">
        <v>2.1000000000000001E-2</v>
      </c>
      <c r="X437" s="39"/>
      <c r="AC437" s="39">
        <v>4.7</v>
      </c>
      <c r="AD437" s="39"/>
      <c r="AJ437" s="36">
        <v>7.0000000000000001E-3</v>
      </c>
      <c r="AK437">
        <v>58</v>
      </c>
      <c r="AL437">
        <v>180</v>
      </c>
      <c r="AN437">
        <v>47</v>
      </c>
    </row>
    <row r="438" spans="1:40" s="36" customFormat="1" x14ac:dyDescent="0.35">
      <c r="A438" s="35">
        <v>1960</v>
      </c>
      <c r="B438" s="36">
        <v>5</v>
      </c>
      <c r="E438" s="36">
        <v>7.1</v>
      </c>
      <c r="F438" s="41">
        <v>900</v>
      </c>
      <c r="H438" s="41">
        <v>7.7</v>
      </c>
      <c r="I438" s="41">
        <v>300</v>
      </c>
      <c r="J438" s="42"/>
      <c r="M438" s="39">
        <v>210</v>
      </c>
      <c r="N438" s="39">
        <v>160</v>
      </c>
      <c r="P438" s="39">
        <v>240</v>
      </c>
      <c r="Q438" s="39">
        <v>830</v>
      </c>
      <c r="R438" s="39">
        <v>440</v>
      </c>
      <c r="T438" s="39">
        <v>130</v>
      </c>
      <c r="W438" s="39">
        <v>0.44</v>
      </c>
      <c r="X438" s="39"/>
      <c r="AC438" s="39">
        <v>27</v>
      </c>
      <c r="AD438" s="39"/>
      <c r="AJ438" s="36">
        <v>0.4</v>
      </c>
      <c r="AK438">
        <v>75</v>
      </c>
      <c r="AL438">
        <v>300</v>
      </c>
      <c r="AN438">
        <v>140</v>
      </c>
    </row>
    <row r="439" spans="1:40" s="36" customFormat="1" x14ac:dyDescent="0.35">
      <c r="A439" s="35">
        <v>1960</v>
      </c>
      <c r="B439" s="36">
        <v>6</v>
      </c>
      <c r="E439" s="36">
        <v>10</v>
      </c>
      <c r="F439" s="41">
        <v>5300</v>
      </c>
      <c r="H439" s="41">
        <v>38</v>
      </c>
      <c r="I439" s="41">
        <v>640</v>
      </c>
      <c r="J439" s="42"/>
      <c r="M439" s="39">
        <v>480</v>
      </c>
      <c r="N439" s="39">
        <v>270</v>
      </c>
      <c r="P439" s="39">
        <v>560</v>
      </c>
      <c r="Q439" s="39">
        <v>1300</v>
      </c>
      <c r="R439" s="39">
        <v>920</v>
      </c>
      <c r="T439" s="39">
        <v>170</v>
      </c>
      <c r="W439" s="39">
        <v>0.26</v>
      </c>
      <c r="X439" s="39"/>
      <c r="AC439" s="39">
        <v>79</v>
      </c>
      <c r="AD439" s="39"/>
      <c r="AJ439" s="36">
        <v>0.56999999999999995</v>
      </c>
      <c r="AK439">
        <v>130</v>
      </c>
      <c r="AL439">
        <v>780</v>
      </c>
      <c r="AN439">
        <v>160</v>
      </c>
    </row>
    <row r="440" spans="1:40" s="36" customFormat="1" x14ac:dyDescent="0.35">
      <c r="A440" s="35">
        <v>1960</v>
      </c>
      <c r="B440" s="36">
        <v>7</v>
      </c>
      <c r="E440" s="36">
        <v>22</v>
      </c>
      <c r="F440" s="41">
        <v>2000</v>
      </c>
      <c r="H440" s="41">
        <v>55</v>
      </c>
      <c r="I440" s="41">
        <v>500</v>
      </c>
      <c r="J440" s="42"/>
      <c r="M440" s="39">
        <v>200</v>
      </c>
      <c r="N440" s="39">
        <v>190</v>
      </c>
      <c r="P440" s="39">
        <v>580</v>
      </c>
      <c r="Q440" s="39">
        <v>2100</v>
      </c>
      <c r="R440" s="39">
        <v>1100</v>
      </c>
      <c r="T440" s="39">
        <v>190</v>
      </c>
      <c r="W440" s="39">
        <v>2.4</v>
      </c>
      <c r="X440" s="39"/>
      <c r="AC440" s="39">
        <v>160</v>
      </c>
      <c r="AD440" s="39"/>
      <c r="AJ440" s="36">
        <v>0.74</v>
      </c>
      <c r="AK440">
        <v>200</v>
      </c>
      <c r="AL440">
        <v>660</v>
      </c>
      <c r="AN440">
        <v>330</v>
      </c>
    </row>
    <row r="441" spans="1:40" s="36" customFormat="1" x14ac:dyDescent="0.35">
      <c r="A441" s="35">
        <v>1960</v>
      </c>
      <c r="B441" s="36">
        <v>8</v>
      </c>
      <c r="E441" s="36">
        <v>9.1</v>
      </c>
      <c r="F441" s="41">
        <v>660</v>
      </c>
      <c r="H441" s="41">
        <v>27</v>
      </c>
      <c r="I441" s="41">
        <v>170</v>
      </c>
      <c r="J441" s="42"/>
      <c r="M441" s="39">
        <v>53</v>
      </c>
      <c r="N441" s="39">
        <v>33</v>
      </c>
      <c r="P441" s="39">
        <v>310</v>
      </c>
      <c r="Q441" s="39">
        <v>950</v>
      </c>
      <c r="R441" s="39">
        <v>520</v>
      </c>
      <c r="T441" s="39">
        <v>73</v>
      </c>
      <c r="W441" s="39">
        <v>3.1</v>
      </c>
      <c r="X441" s="39"/>
      <c r="AC441" s="39">
        <v>75</v>
      </c>
      <c r="AD441" s="39"/>
      <c r="AJ441" s="36">
        <v>0.56000000000000005</v>
      </c>
      <c r="AK441">
        <v>34</v>
      </c>
      <c r="AL441">
        <v>180</v>
      </c>
      <c r="AN441">
        <v>180</v>
      </c>
    </row>
    <row r="442" spans="1:40" s="36" customFormat="1" x14ac:dyDescent="0.35">
      <c r="A442" s="35">
        <v>1960</v>
      </c>
      <c r="B442" s="36">
        <v>9</v>
      </c>
      <c r="E442" s="36">
        <v>1.5</v>
      </c>
      <c r="F442" s="41">
        <v>580</v>
      </c>
      <c r="H442" s="41">
        <v>3.6</v>
      </c>
      <c r="I442" s="41">
        <v>26</v>
      </c>
      <c r="J442" s="42"/>
      <c r="M442" s="39">
        <v>16</v>
      </c>
      <c r="N442" s="39">
        <v>11</v>
      </c>
      <c r="P442" s="39">
        <v>67</v>
      </c>
      <c r="Q442" s="39">
        <v>300</v>
      </c>
      <c r="R442" s="39">
        <v>210</v>
      </c>
      <c r="T442" s="39">
        <v>14</v>
      </c>
      <c r="W442" s="39">
        <v>0.15</v>
      </c>
      <c r="X442" s="39"/>
      <c r="AC442" s="39">
        <v>37</v>
      </c>
      <c r="AD442" s="39"/>
      <c r="AJ442" s="36">
        <v>0.13</v>
      </c>
      <c r="AK442">
        <v>8.6999999999999993</v>
      </c>
      <c r="AL442">
        <v>34</v>
      </c>
      <c r="AN442">
        <v>15</v>
      </c>
    </row>
    <row r="443" spans="1:40" s="36" customFormat="1" x14ac:dyDescent="0.35">
      <c r="A443" s="35">
        <v>1960</v>
      </c>
      <c r="B443" s="36">
        <v>10</v>
      </c>
      <c r="E443" s="36">
        <v>0.18</v>
      </c>
      <c r="F443" s="41">
        <v>160</v>
      </c>
      <c r="H443" s="41">
        <v>0.23</v>
      </c>
      <c r="I443" s="41">
        <v>7</v>
      </c>
      <c r="J443" s="42"/>
      <c r="M443" s="39">
        <v>3.9</v>
      </c>
      <c r="N443" s="39">
        <v>4</v>
      </c>
      <c r="P443" s="39">
        <v>18</v>
      </c>
      <c r="Q443" s="39">
        <v>120</v>
      </c>
      <c r="R443" s="39">
        <v>47</v>
      </c>
      <c r="T443" s="39">
        <v>7.5</v>
      </c>
      <c r="W443" s="39">
        <v>2.1000000000000001E-2</v>
      </c>
      <c r="X443" s="39"/>
      <c r="AC443" s="39">
        <v>8</v>
      </c>
      <c r="AD443" s="39"/>
      <c r="AJ443" s="36">
        <v>2.8000000000000001E-2</v>
      </c>
      <c r="AK443">
        <v>6.5</v>
      </c>
      <c r="AL443">
        <v>12</v>
      </c>
      <c r="AN443">
        <v>4.5</v>
      </c>
    </row>
    <row r="444" spans="1:40" s="36" customFormat="1" x14ac:dyDescent="0.35">
      <c r="A444" s="35">
        <v>1960</v>
      </c>
      <c r="B444" s="36">
        <v>11</v>
      </c>
      <c r="E444" s="36">
        <v>0.18</v>
      </c>
      <c r="F444" s="41">
        <v>78</v>
      </c>
      <c r="H444" s="41">
        <v>9.1999999999999998E-2</v>
      </c>
      <c r="I444" s="41">
        <v>7</v>
      </c>
      <c r="J444" s="42"/>
      <c r="M444" s="39">
        <v>3.9</v>
      </c>
      <c r="N444" s="39">
        <v>4</v>
      </c>
      <c r="P444" s="39">
        <v>5.0999999999999996</v>
      </c>
      <c r="Q444" s="39">
        <v>75</v>
      </c>
      <c r="R444" s="39">
        <v>31</v>
      </c>
      <c r="T444" s="39">
        <v>6.9</v>
      </c>
      <c r="W444" s="39">
        <v>2.1000000000000001E-2</v>
      </c>
      <c r="X444" s="39"/>
      <c r="AC444" s="39">
        <v>3.8</v>
      </c>
      <c r="AD444" s="39"/>
      <c r="AJ444" s="36">
        <v>2.7E-2</v>
      </c>
      <c r="AK444">
        <v>4</v>
      </c>
      <c r="AL444">
        <v>4</v>
      </c>
      <c r="AN444">
        <v>12</v>
      </c>
    </row>
    <row r="445" spans="1:40" s="49" customFormat="1" x14ac:dyDescent="0.35">
      <c r="A445" s="48">
        <v>1960</v>
      </c>
      <c r="B445" s="49">
        <v>12</v>
      </c>
      <c r="E445" s="49">
        <v>0.18</v>
      </c>
      <c r="F445" s="50">
        <v>78</v>
      </c>
      <c r="H445" s="50">
        <v>4.5999999999999999E-2</v>
      </c>
      <c r="I445" s="50">
        <v>7</v>
      </c>
      <c r="J445" s="51"/>
      <c r="M445" s="39">
        <v>3.9</v>
      </c>
      <c r="N445" s="39">
        <v>4</v>
      </c>
      <c r="P445" s="39">
        <v>6.3</v>
      </c>
      <c r="Q445" s="39">
        <v>72</v>
      </c>
      <c r="R445" s="39">
        <v>30</v>
      </c>
      <c r="T445" s="39">
        <v>7.1</v>
      </c>
      <c r="V445" s="36"/>
      <c r="W445" s="39">
        <v>2.1000000000000001E-2</v>
      </c>
      <c r="X445" s="39"/>
      <c r="AC445" s="39">
        <v>3.8</v>
      </c>
      <c r="AD445" s="39"/>
      <c r="AJ445" s="49">
        <v>4.0000000000000001E-3</v>
      </c>
      <c r="AK445">
        <v>9.5</v>
      </c>
      <c r="AL445">
        <v>3.3</v>
      </c>
      <c r="AN445">
        <v>1.1000000000000001</v>
      </c>
    </row>
    <row r="446" spans="1:40" x14ac:dyDescent="0.35">
      <c r="A446" s="35">
        <v>1961</v>
      </c>
      <c r="B446" s="36">
        <v>1</v>
      </c>
      <c r="E446" s="36">
        <v>0.24</v>
      </c>
      <c r="F446" s="41">
        <v>67</v>
      </c>
      <c r="H446" s="41">
        <v>4.1000000000000002E-2</v>
      </c>
      <c r="I446" s="41">
        <v>5.9</v>
      </c>
      <c r="M446" s="39">
        <v>7.8</v>
      </c>
      <c r="N446" s="39">
        <v>3.1</v>
      </c>
      <c r="P446" s="39"/>
      <c r="Q446" s="39">
        <v>59</v>
      </c>
      <c r="R446" s="39">
        <v>29</v>
      </c>
      <c r="T446" s="39">
        <v>7.3</v>
      </c>
      <c r="W446" s="39">
        <v>0.16</v>
      </c>
      <c r="X446" s="39"/>
      <c r="AC446" s="39">
        <v>3</v>
      </c>
      <c r="AD446" s="39"/>
      <c r="AJ446" s="43">
        <v>6</v>
      </c>
      <c r="AL446">
        <v>5.7</v>
      </c>
      <c r="AN446">
        <v>0.49</v>
      </c>
    </row>
    <row r="447" spans="1:40" x14ac:dyDescent="0.35">
      <c r="A447" s="35">
        <v>1961</v>
      </c>
      <c r="B447" s="36">
        <v>2</v>
      </c>
      <c r="E447" s="36">
        <v>0.24</v>
      </c>
      <c r="F447" s="41">
        <v>67</v>
      </c>
      <c r="H447" s="41">
        <v>1.7999999999999999E-2</v>
      </c>
      <c r="I447" s="41">
        <v>5.9</v>
      </c>
      <c r="M447" s="39">
        <v>7.8</v>
      </c>
      <c r="N447" s="39">
        <v>3.1</v>
      </c>
      <c r="P447" s="39"/>
      <c r="Q447" s="39">
        <v>54</v>
      </c>
      <c r="R447" s="39">
        <v>20</v>
      </c>
      <c r="T447" s="39">
        <v>2.2000000000000002</v>
      </c>
      <c r="W447" s="39">
        <v>0.16</v>
      </c>
      <c r="X447" s="39"/>
      <c r="AC447" s="39">
        <v>3</v>
      </c>
      <c r="AD447" s="39"/>
      <c r="AJ447" s="43">
        <v>1.2E-2</v>
      </c>
      <c r="AL447">
        <v>5.5</v>
      </c>
      <c r="AN447">
        <v>0.36</v>
      </c>
    </row>
    <row r="448" spans="1:40" x14ac:dyDescent="0.35">
      <c r="A448" s="35">
        <v>1961</v>
      </c>
      <c r="B448" s="36">
        <v>3</v>
      </c>
      <c r="E448" s="36">
        <v>0.24</v>
      </c>
      <c r="F448" s="41">
        <v>67</v>
      </c>
      <c r="H448" s="41">
        <v>2.5000000000000001E-2</v>
      </c>
      <c r="I448" s="41">
        <v>5.9</v>
      </c>
      <c r="M448" s="39">
        <v>7.8</v>
      </c>
      <c r="N448" s="39">
        <v>3.1</v>
      </c>
      <c r="P448" s="39"/>
      <c r="Q448" s="39">
        <v>120</v>
      </c>
      <c r="R448" s="39">
        <v>55</v>
      </c>
      <c r="T448" s="39">
        <v>1.2</v>
      </c>
      <c r="W448" s="39">
        <v>0.16</v>
      </c>
      <c r="X448" s="39"/>
      <c r="AC448" s="39">
        <v>3</v>
      </c>
      <c r="AD448" s="39"/>
      <c r="AJ448" s="43">
        <v>11</v>
      </c>
      <c r="AL448">
        <v>110</v>
      </c>
      <c r="AN448">
        <v>8.3000000000000007</v>
      </c>
    </row>
    <row r="449" spans="1:40" x14ac:dyDescent="0.35">
      <c r="A449" s="35">
        <v>1961</v>
      </c>
      <c r="B449" s="36">
        <v>4</v>
      </c>
      <c r="E449" s="36">
        <v>0.3</v>
      </c>
      <c r="F449" s="41">
        <v>110</v>
      </c>
      <c r="H449" s="41">
        <v>0.34</v>
      </c>
      <c r="I449" s="41">
        <v>16</v>
      </c>
      <c r="M449" s="39">
        <v>6.7</v>
      </c>
      <c r="N449" s="39">
        <v>7.9</v>
      </c>
      <c r="P449" s="39">
        <v>17</v>
      </c>
      <c r="Q449" s="39">
        <v>140</v>
      </c>
      <c r="R449" s="39">
        <v>75</v>
      </c>
      <c r="T449" s="39">
        <v>8.6</v>
      </c>
      <c r="W449" s="39">
        <v>0.16</v>
      </c>
      <c r="X449" s="39"/>
      <c r="AC449" s="39">
        <v>2.7</v>
      </c>
      <c r="AD449" s="39"/>
      <c r="AJ449" s="43">
        <v>0.11</v>
      </c>
      <c r="AL449">
        <v>55</v>
      </c>
      <c r="AN449">
        <v>44</v>
      </c>
    </row>
    <row r="450" spans="1:40" x14ac:dyDescent="0.35">
      <c r="A450" s="35">
        <v>1961</v>
      </c>
      <c r="B450" s="36">
        <v>5</v>
      </c>
      <c r="E450" s="36">
        <v>3.8</v>
      </c>
      <c r="F450" s="41">
        <v>720</v>
      </c>
      <c r="H450" s="41">
        <v>5.2</v>
      </c>
      <c r="I450" s="41">
        <v>160</v>
      </c>
      <c r="M450" s="39">
        <v>93</v>
      </c>
      <c r="N450" s="39">
        <v>74</v>
      </c>
      <c r="P450" s="39">
        <v>110</v>
      </c>
      <c r="Q450" s="39">
        <v>750</v>
      </c>
      <c r="R450" s="39">
        <v>390</v>
      </c>
      <c r="T450" s="39">
        <v>87</v>
      </c>
      <c r="W450" s="39">
        <v>10</v>
      </c>
      <c r="X450" s="39"/>
      <c r="AC450" s="39">
        <v>17</v>
      </c>
      <c r="AD450" s="39"/>
      <c r="AJ450" s="43">
        <v>80</v>
      </c>
      <c r="AL450">
        <v>310</v>
      </c>
      <c r="AN450">
        <v>150</v>
      </c>
    </row>
    <row r="451" spans="1:40" x14ac:dyDescent="0.35">
      <c r="A451" s="35">
        <v>1961</v>
      </c>
      <c r="B451" s="36">
        <v>6</v>
      </c>
      <c r="E451" s="36">
        <v>10</v>
      </c>
      <c r="F451" s="41">
        <v>1100</v>
      </c>
      <c r="H451" s="41">
        <v>23</v>
      </c>
      <c r="I451" s="41">
        <v>260</v>
      </c>
      <c r="M451" s="39">
        <v>170</v>
      </c>
      <c r="N451" s="39">
        <v>120</v>
      </c>
      <c r="P451" s="39">
        <v>270</v>
      </c>
      <c r="Q451" s="39">
        <v>1400</v>
      </c>
      <c r="R451" s="39">
        <v>1000</v>
      </c>
      <c r="T451" s="39">
        <v>32</v>
      </c>
      <c r="W451" s="39">
        <v>1.6</v>
      </c>
      <c r="X451" s="39"/>
      <c r="AC451" s="39">
        <v>34</v>
      </c>
      <c r="AD451" s="39"/>
      <c r="AJ451" s="43">
        <v>0.91</v>
      </c>
      <c r="AL451">
        <v>680</v>
      </c>
      <c r="AN451">
        <v>310</v>
      </c>
    </row>
    <row r="452" spans="1:40" x14ac:dyDescent="0.35">
      <c r="A452" s="35">
        <v>1961</v>
      </c>
      <c r="B452" s="36">
        <v>7</v>
      </c>
      <c r="E452" s="36">
        <v>43</v>
      </c>
      <c r="F452" s="41">
        <v>2900</v>
      </c>
      <c r="H452" s="41">
        <v>37</v>
      </c>
      <c r="I452" s="41">
        <v>460</v>
      </c>
      <c r="M452" s="39">
        <v>1300</v>
      </c>
      <c r="N452" s="39">
        <v>230</v>
      </c>
      <c r="P452" s="39"/>
      <c r="Q452" s="39">
        <v>2800</v>
      </c>
      <c r="R452" s="39">
        <v>1600</v>
      </c>
      <c r="T452" s="39">
        <v>44</v>
      </c>
      <c r="W452" s="39">
        <v>34</v>
      </c>
      <c r="X452" s="39"/>
      <c r="AC452" s="39">
        <v>110</v>
      </c>
      <c r="AD452" s="39"/>
      <c r="AJ452" s="43">
        <v>1.9</v>
      </c>
      <c r="AL452">
        <v>940</v>
      </c>
      <c r="AN452">
        <v>600</v>
      </c>
    </row>
    <row r="453" spans="1:40" x14ac:dyDescent="0.35">
      <c r="A453" s="35">
        <v>1961</v>
      </c>
      <c r="B453" s="36">
        <v>8</v>
      </c>
      <c r="E453" s="36">
        <v>15</v>
      </c>
      <c r="F453" s="41">
        <v>2700</v>
      </c>
      <c r="H453" s="41">
        <v>38</v>
      </c>
      <c r="I453" s="41">
        <v>250</v>
      </c>
      <c r="M453" s="39">
        <v>360</v>
      </c>
      <c r="N453" s="39">
        <v>110</v>
      </c>
      <c r="P453" s="39"/>
      <c r="Q453" s="39">
        <v>1300</v>
      </c>
      <c r="R453" s="39">
        <v>990</v>
      </c>
      <c r="T453" s="39">
        <v>29</v>
      </c>
      <c r="W453" s="39">
        <v>2.8</v>
      </c>
      <c r="X453" s="39"/>
      <c r="AC453" s="39">
        <v>110</v>
      </c>
      <c r="AD453" s="39"/>
      <c r="AJ453" s="43">
        <v>0.45</v>
      </c>
      <c r="AL453">
        <v>400</v>
      </c>
      <c r="AN453">
        <v>270</v>
      </c>
    </row>
    <row r="454" spans="1:40" x14ac:dyDescent="0.35">
      <c r="A454" s="35">
        <v>1961</v>
      </c>
      <c r="B454" s="36">
        <v>9</v>
      </c>
      <c r="E454" s="36">
        <v>1.2</v>
      </c>
      <c r="F454" s="41">
        <v>460</v>
      </c>
      <c r="H454" s="41">
        <v>2.9</v>
      </c>
      <c r="I454" s="41">
        <v>29</v>
      </c>
      <c r="M454" s="39">
        <v>14</v>
      </c>
      <c r="N454" s="39">
        <v>23</v>
      </c>
      <c r="P454" s="39"/>
      <c r="Q454" s="39">
        <v>270</v>
      </c>
      <c r="R454" s="39">
        <v>150</v>
      </c>
      <c r="T454" s="39">
        <v>7.7</v>
      </c>
      <c r="W454" s="39">
        <v>0.15</v>
      </c>
      <c r="X454" s="39"/>
      <c r="AC454" s="39">
        <v>35</v>
      </c>
      <c r="AD454" s="39"/>
      <c r="AJ454" s="43">
        <v>0.37</v>
      </c>
      <c r="AL454">
        <v>100</v>
      </c>
      <c r="AN454">
        <v>20</v>
      </c>
    </row>
    <row r="455" spans="1:40" x14ac:dyDescent="0.35">
      <c r="A455" s="35">
        <v>1961</v>
      </c>
      <c r="B455" s="36">
        <v>10</v>
      </c>
      <c r="E455" s="36">
        <v>0.24</v>
      </c>
      <c r="F455" s="41">
        <v>370</v>
      </c>
      <c r="H455" s="41">
        <v>0.22</v>
      </c>
      <c r="I455" s="41">
        <v>9</v>
      </c>
      <c r="M455" s="39">
        <v>7.8</v>
      </c>
      <c r="N455" s="39">
        <v>3.1</v>
      </c>
      <c r="P455" s="39"/>
      <c r="Q455" s="39">
        <v>240</v>
      </c>
      <c r="R455" s="39">
        <v>140</v>
      </c>
      <c r="T455" s="39">
        <v>7.5</v>
      </c>
      <c r="W455" s="39">
        <v>0.16</v>
      </c>
      <c r="X455" s="39"/>
      <c r="AC455" s="39">
        <v>7.5</v>
      </c>
      <c r="AD455" s="39"/>
      <c r="AJ455" s="43">
        <v>3.1E-2</v>
      </c>
      <c r="AL455">
        <v>150</v>
      </c>
      <c r="AN455">
        <v>6.8</v>
      </c>
    </row>
    <row r="456" spans="1:40" x14ac:dyDescent="0.35">
      <c r="A456" s="35">
        <v>1961</v>
      </c>
      <c r="B456" s="36">
        <v>11</v>
      </c>
      <c r="E456" s="36">
        <v>0.24</v>
      </c>
      <c r="F456" s="41">
        <v>67</v>
      </c>
      <c r="H456" s="41">
        <v>5.5E-2</v>
      </c>
      <c r="I456" s="41">
        <v>5.9</v>
      </c>
      <c r="M456" s="39">
        <v>7.8</v>
      </c>
      <c r="N456" s="39">
        <v>3.1</v>
      </c>
      <c r="P456" s="39"/>
      <c r="Q456" s="39">
        <v>130</v>
      </c>
      <c r="R456" s="39">
        <v>78</v>
      </c>
      <c r="T456" s="39">
        <v>7.5</v>
      </c>
      <c r="W456" s="39">
        <v>0.16</v>
      </c>
      <c r="X456" s="39"/>
      <c r="AC456" s="39">
        <v>3</v>
      </c>
      <c r="AD456" s="39"/>
      <c r="AJ456" s="43">
        <v>0.13</v>
      </c>
      <c r="AL456">
        <v>38</v>
      </c>
      <c r="AN456">
        <v>9.6</v>
      </c>
    </row>
    <row r="457" spans="1:40" x14ac:dyDescent="0.35">
      <c r="A457" s="35">
        <v>1961</v>
      </c>
      <c r="B457" s="36">
        <v>12</v>
      </c>
      <c r="E457" s="36">
        <v>0.24</v>
      </c>
      <c r="F457" s="41">
        <v>67</v>
      </c>
      <c r="H457" s="41">
        <v>4.5999999999999999E-2</v>
      </c>
      <c r="I457" s="41">
        <v>5.9</v>
      </c>
      <c r="M457" s="39">
        <v>7.8</v>
      </c>
      <c r="N457" s="39">
        <v>31</v>
      </c>
      <c r="P457" s="39"/>
      <c r="Q457" s="39">
        <v>170</v>
      </c>
      <c r="R457" s="39">
        <v>91</v>
      </c>
      <c r="T457" s="39">
        <v>6.1</v>
      </c>
      <c r="W457" s="39">
        <v>0.16</v>
      </c>
      <c r="X457" s="39"/>
      <c r="AC457" s="39">
        <v>3</v>
      </c>
      <c r="AD457" s="39"/>
      <c r="AJ457" s="43">
        <v>2.4E-2</v>
      </c>
      <c r="AL457">
        <v>39</v>
      </c>
      <c r="AN457">
        <v>4.4000000000000004</v>
      </c>
    </row>
    <row r="458" spans="1:40" x14ac:dyDescent="0.35">
      <c r="A458" s="35">
        <v>1962</v>
      </c>
      <c r="B458" s="36">
        <v>1</v>
      </c>
      <c r="E458" s="36">
        <v>0.17</v>
      </c>
      <c r="F458" s="41">
        <v>60</v>
      </c>
      <c r="H458" s="41">
        <v>5.2999999999999999E-2</v>
      </c>
      <c r="I458" s="41">
        <v>3.1</v>
      </c>
      <c r="M458" s="39">
        <v>18</v>
      </c>
      <c r="N458" s="39">
        <v>1.7</v>
      </c>
      <c r="P458" s="39"/>
      <c r="Q458" s="39">
        <v>44</v>
      </c>
      <c r="R458" s="39">
        <v>39</v>
      </c>
      <c r="T458" s="39">
        <v>7.3</v>
      </c>
      <c r="W458" s="39">
        <v>3.5999999999999997E-2</v>
      </c>
      <c r="X458" s="39"/>
      <c r="AJ458" s="43">
        <v>9</v>
      </c>
      <c r="AL458" s="43">
        <v>2.1</v>
      </c>
      <c r="AN458">
        <v>1.1000000000000001</v>
      </c>
    </row>
    <row r="459" spans="1:40" x14ac:dyDescent="0.35">
      <c r="A459" s="35">
        <v>1962</v>
      </c>
      <c r="B459" s="36">
        <v>2</v>
      </c>
      <c r="E459" s="36">
        <v>0.17</v>
      </c>
      <c r="F459" s="41">
        <v>60</v>
      </c>
      <c r="H459" s="41">
        <v>5.2999999999999999E-2</v>
      </c>
      <c r="I459" s="41">
        <v>3.1</v>
      </c>
      <c r="M459" s="39">
        <v>1.8</v>
      </c>
      <c r="N459" s="39">
        <v>1.7</v>
      </c>
      <c r="P459" s="39"/>
      <c r="Q459" s="39">
        <v>55</v>
      </c>
      <c r="R459" s="39">
        <v>35</v>
      </c>
      <c r="T459" s="39">
        <v>6.6</v>
      </c>
      <c r="W459" s="39">
        <v>3.5999999999999997E-2</v>
      </c>
      <c r="X459" s="39"/>
      <c r="AJ459" s="43">
        <v>3</v>
      </c>
      <c r="AL459" s="43">
        <v>6</v>
      </c>
      <c r="AN459">
        <v>1.1000000000000001</v>
      </c>
    </row>
    <row r="460" spans="1:40" x14ac:dyDescent="0.35">
      <c r="A460" s="35">
        <v>1962</v>
      </c>
      <c r="B460" s="36">
        <v>3</v>
      </c>
      <c r="E460" s="36">
        <v>0.17</v>
      </c>
      <c r="F460" s="41">
        <v>60</v>
      </c>
      <c r="H460" s="41">
        <v>6.5000000000000002E-2</v>
      </c>
      <c r="I460" s="41">
        <v>3.1</v>
      </c>
      <c r="M460" s="39">
        <v>1.8</v>
      </c>
      <c r="N460" s="39">
        <v>1.7</v>
      </c>
      <c r="P460" s="39"/>
      <c r="Q460" s="39">
        <v>390</v>
      </c>
      <c r="R460" s="39">
        <v>370</v>
      </c>
      <c r="T460" s="39">
        <v>3.2</v>
      </c>
      <c r="W460" s="39">
        <v>3.5999999999999997E-2</v>
      </c>
      <c r="X460" s="39"/>
      <c r="AJ460" s="43">
        <v>2E-3</v>
      </c>
      <c r="AL460" s="43">
        <v>160</v>
      </c>
      <c r="AN460">
        <v>65</v>
      </c>
    </row>
    <row r="461" spans="1:40" x14ac:dyDescent="0.35">
      <c r="A461" s="35">
        <v>1962</v>
      </c>
      <c r="B461" s="36">
        <v>4</v>
      </c>
      <c r="E461" s="36">
        <v>0.32</v>
      </c>
      <c r="F461" s="41">
        <v>18</v>
      </c>
      <c r="H461" s="41">
        <v>0.25</v>
      </c>
      <c r="I461" s="41">
        <v>20</v>
      </c>
      <c r="M461" s="39">
        <v>2.8</v>
      </c>
      <c r="N461" s="39">
        <v>12</v>
      </c>
      <c r="P461" s="39"/>
      <c r="Q461" s="39">
        <v>300</v>
      </c>
      <c r="R461" s="39">
        <v>200</v>
      </c>
      <c r="T461" s="39">
        <v>3.9</v>
      </c>
      <c r="W461" s="39">
        <v>3.5999999999999997E-2</v>
      </c>
      <c r="X461" s="39"/>
      <c r="AJ461" s="43">
        <v>71</v>
      </c>
      <c r="AL461" s="43">
        <v>150</v>
      </c>
      <c r="AN461">
        <v>29</v>
      </c>
    </row>
    <row r="462" spans="1:40" x14ac:dyDescent="0.35">
      <c r="A462" s="35">
        <v>1962</v>
      </c>
      <c r="B462" s="36">
        <v>5</v>
      </c>
      <c r="E462" s="36">
        <v>2.2999999999999998</v>
      </c>
      <c r="F462" s="41">
        <v>730</v>
      </c>
      <c r="H462" s="41">
        <v>8.1</v>
      </c>
      <c r="I462" s="41">
        <v>100</v>
      </c>
      <c r="M462" s="39">
        <v>58</v>
      </c>
      <c r="N462" s="39">
        <v>62</v>
      </c>
      <c r="P462" s="39">
        <v>120</v>
      </c>
      <c r="Q462" s="39">
        <v>440</v>
      </c>
      <c r="R462" s="39">
        <v>330</v>
      </c>
      <c r="T462" s="39">
        <v>36</v>
      </c>
      <c r="W462" s="39">
        <v>0.42</v>
      </c>
      <c r="X462" s="39"/>
      <c r="AJ462" s="43">
        <v>12</v>
      </c>
      <c r="AL462" s="43">
        <v>130</v>
      </c>
      <c r="AN462">
        <v>220</v>
      </c>
    </row>
    <row r="463" spans="1:40" x14ac:dyDescent="0.35">
      <c r="A463" s="35">
        <v>1962</v>
      </c>
      <c r="B463" s="36">
        <v>6</v>
      </c>
      <c r="E463" s="36">
        <v>2.6</v>
      </c>
      <c r="F463" s="41">
        <v>890</v>
      </c>
      <c r="H463" s="41">
        <v>17</v>
      </c>
      <c r="I463" s="41">
        <v>91</v>
      </c>
      <c r="M463" s="39">
        <v>38</v>
      </c>
      <c r="N463" s="39">
        <v>34</v>
      </c>
      <c r="P463" s="39">
        <v>110</v>
      </c>
      <c r="Q463" s="39">
        <v>260</v>
      </c>
      <c r="R463" s="39">
        <v>200</v>
      </c>
      <c r="T463" s="39">
        <v>28</v>
      </c>
      <c r="W463" s="39">
        <v>0.35</v>
      </c>
      <c r="X463" s="39"/>
      <c r="AJ463" s="43">
        <v>1.3</v>
      </c>
      <c r="AL463" s="43">
        <v>78</v>
      </c>
      <c r="AN463">
        <v>96</v>
      </c>
    </row>
    <row r="464" spans="1:40" x14ac:dyDescent="0.35">
      <c r="A464" s="35">
        <v>1962</v>
      </c>
      <c r="B464" s="36">
        <v>7</v>
      </c>
      <c r="E464" s="36">
        <v>25</v>
      </c>
      <c r="F464" s="41">
        <v>2800</v>
      </c>
      <c r="H464" s="41">
        <v>87</v>
      </c>
      <c r="I464" s="41">
        <v>210</v>
      </c>
      <c r="M464" s="39">
        <v>130</v>
      </c>
      <c r="N464" s="39">
        <v>88</v>
      </c>
      <c r="P464" s="39">
        <v>420</v>
      </c>
      <c r="Q464" s="39">
        <v>1400</v>
      </c>
      <c r="R464" s="39">
        <v>930</v>
      </c>
      <c r="T464" s="39">
        <v>60</v>
      </c>
      <c r="W464" s="39">
        <v>3.2</v>
      </c>
      <c r="X464" s="39"/>
      <c r="AJ464" s="43">
        <v>0.15</v>
      </c>
      <c r="AL464" s="43">
        <v>440</v>
      </c>
      <c r="AN464">
        <v>610</v>
      </c>
    </row>
    <row r="465" spans="1:40" x14ac:dyDescent="0.35">
      <c r="A465" s="35">
        <v>1962</v>
      </c>
      <c r="B465" s="36">
        <v>8</v>
      </c>
      <c r="E465" s="36">
        <v>17</v>
      </c>
      <c r="F465" s="41">
        <v>2300</v>
      </c>
      <c r="H465" s="41">
        <v>43</v>
      </c>
      <c r="I465" s="41">
        <v>160</v>
      </c>
      <c r="M465" s="39">
        <v>190</v>
      </c>
      <c r="N465" s="39">
        <v>91</v>
      </c>
      <c r="P465" s="39">
        <v>270</v>
      </c>
      <c r="Q465" s="39">
        <v>600</v>
      </c>
      <c r="R465" s="39">
        <v>450</v>
      </c>
      <c r="T465" s="39">
        <v>50</v>
      </c>
      <c r="W465" s="39">
        <v>6</v>
      </c>
      <c r="X465" s="39"/>
      <c r="AJ465" s="43">
        <v>0.06</v>
      </c>
      <c r="AL465" s="43">
        <v>22</v>
      </c>
      <c r="AN465">
        <v>130</v>
      </c>
    </row>
    <row r="466" spans="1:40" x14ac:dyDescent="0.35">
      <c r="A466" s="35">
        <v>1962</v>
      </c>
      <c r="B466" s="36">
        <v>9</v>
      </c>
      <c r="E466" s="36">
        <v>3</v>
      </c>
      <c r="F466" s="41">
        <v>630</v>
      </c>
      <c r="H466" s="41">
        <v>6.3</v>
      </c>
      <c r="I466" s="41">
        <v>32</v>
      </c>
      <c r="M466" s="39">
        <v>30</v>
      </c>
      <c r="N466" s="39">
        <v>25</v>
      </c>
      <c r="P466" s="39">
        <v>69</v>
      </c>
      <c r="Q466" s="39">
        <v>180</v>
      </c>
      <c r="R466" s="39">
        <v>160</v>
      </c>
      <c r="T466" s="39">
        <v>6.9</v>
      </c>
      <c r="W466" s="39">
        <v>0.52</v>
      </c>
      <c r="X466" s="39"/>
      <c r="AJ466" s="43">
        <v>0.03</v>
      </c>
      <c r="AL466" s="43">
        <v>5.7</v>
      </c>
      <c r="AN466">
        <v>12</v>
      </c>
    </row>
    <row r="467" spans="1:40" x14ac:dyDescent="0.35">
      <c r="A467" s="35">
        <v>1962</v>
      </c>
      <c r="B467" s="36">
        <v>10</v>
      </c>
      <c r="E467" s="36">
        <v>0.17</v>
      </c>
      <c r="F467" s="41">
        <v>180</v>
      </c>
      <c r="H467" s="41">
        <v>0.37</v>
      </c>
      <c r="I467" s="41">
        <v>5.2</v>
      </c>
      <c r="M467" s="39">
        <v>1.8</v>
      </c>
      <c r="N467" s="39">
        <v>1.7</v>
      </c>
      <c r="P467" s="39">
        <v>11</v>
      </c>
      <c r="Q467" s="39">
        <v>90</v>
      </c>
      <c r="R467" s="39">
        <v>53</v>
      </c>
      <c r="T467" s="39">
        <v>1.6</v>
      </c>
      <c r="W467" s="39">
        <v>3.5999999999999997E-2</v>
      </c>
      <c r="X467" s="39"/>
      <c r="AJ467" s="43">
        <v>2.9000000000000001E-2</v>
      </c>
      <c r="AL467" s="43">
        <v>5.7</v>
      </c>
      <c r="AN467">
        <v>1.4</v>
      </c>
    </row>
    <row r="468" spans="1:40" x14ac:dyDescent="0.35">
      <c r="A468" s="35">
        <v>1962</v>
      </c>
      <c r="B468" s="36">
        <v>11</v>
      </c>
      <c r="E468" s="36">
        <v>0.17</v>
      </c>
      <c r="F468" s="41">
        <v>60</v>
      </c>
      <c r="H468" s="41">
        <v>0.19</v>
      </c>
      <c r="I468" s="41">
        <v>3.1</v>
      </c>
      <c r="M468" s="39">
        <v>1.8</v>
      </c>
      <c r="N468" s="39">
        <v>1.7</v>
      </c>
      <c r="P468" s="39">
        <v>2.8</v>
      </c>
      <c r="Q468" s="39">
        <v>61</v>
      </c>
      <c r="R468" s="39">
        <v>29</v>
      </c>
      <c r="T468" s="39">
        <v>3.2</v>
      </c>
      <c r="W468" s="39">
        <v>3.5999999999999997E-2</v>
      </c>
      <c r="X468" s="39"/>
      <c r="AJ468" s="43">
        <v>13</v>
      </c>
      <c r="AL468" s="43">
        <v>4.8</v>
      </c>
      <c r="AN468">
        <v>0.84</v>
      </c>
    </row>
    <row r="469" spans="1:40" s="71" customFormat="1" ht="15" thickBot="1" x14ac:dyDescent="0.4">
      <c r="A469" s="70">
        <v>1962</v>
      </c>
      <c r="B469" s="71">
        <v>12</v>
      </c>
      <c r="E469" s="71">
        <v>0.17</v>
      </c>
      <c r="F469" s="72">
        <v>60</v>
      </c>
      <c r="H469" s="72">
        <v>0.12</v>
      </c>
      <c r="I469" s="72">
        <v>3.1</v>
      </c>
      <c r="J469" s="73"/>
      <c r="M469" s="72">
        <v>1.8</v>
      </c>
      <c r="N469" s="72">
        <v>1.7</v>
      </c>
      <c r="P469" s="72">
        <v>6.1</v>
      </c>
      <c r="Q469" s="72">
        <v>43</v>
      </c>
      <c r="R469" s="72">
        <v>30</v>
      </c>
      <c r="T469" s="72">
        <v>19</v>
      </c>
      <c r="W469" s="72">
        <v>3.5999999999999997E-2</v>
      </c>
      <c r="X469" s="72"/>
      <c r="AJ469" s="71">
        <v>1.7000000000000001E-2</v>
      </c>
      <c r="AL469" s="71">
        <v>4.5999999999999996</v>
      </c>
      <c r="AN469" s="3">
        <v>54</v>
      </c>
    </row>
    <row r="470" spans="1:40" x14ac:dyDescent="0.35">
      <c r="A470" s="35">
        <v>1963</v>
      </c>
      <c r="B470" s="36">
        <v>1</v>
      </c>
      <c r="D470" s="41">
        <v>8.9999999999999993E-3</v>
      </c>
      <c r="E470" s="41"/>
      <c r="H470" s="41">
        <v>4.1000000000000002E-2</v>
      </c>
      <c r="I470" s="41"/>
      <c r="M470"/>
      <c r="N470" s="43">
        <v>8.6999999999999993</v>
      </c>
      <c r="Q470">
        <v>40</v>
      </c>
      <c r="R470">
        <v>20</v>
      </c>
      <c r="T470">
        <v>6</v>
      </c>
      <c r="W470" s="43">
        <v>4.7E-2</v>
      </c>
      <c r="AJ470" s="43">
        <v>5.0000000000000001E-3</v>
      </c>
      <c r="AN470">
        <v>0.19</v>
      </c>
    </row>
    <row r="471" spans="1:40" x14ac:dyDescent="0.35">
      <c r="A471" s="35">
        <v>1963</v>
      </c>
      <c r="B471" s="36">
        <v>2</v>
      </c>
      <c r="D471" s="41">
        <v>3.6999999999999998E-2</v>
      </c>
      <c r="E471" s="41"/>
      <c r="H471" s="41">
        <v>0.12</v>
      </c>
      <c r="I471" s="41"/>
      <c r="M471"/>
      <c r="N471" s="43">
        <v>8.6999999999999993</v>
      </c>
      <c r="Q471">
        <v>41</v>
      </c>
      <c r="R471">
        <v>22</v>
      </c>
      <c r="T471">
        <v>8.5</v>
      </c>
      <c r="W471" s="43">
        <v>4.7E-2</v>
      </c>
      <c r="AJ471" s="43">
        <v>5.0000000000000001E-3</v>
      </c>
      <c r="AN471">
        <v>0.17</v>
      </c>
    </row>
    <row r="472" spans="1:40" x14ac:dyDescent="0.35">
      <c r="A472" s="35">
        <v>1963</v>
      </c>
      <c r="B472" s="36">
        <v>3</v>
      </c>
      <c r="D472" s="41">
        <v>0.21</v>
      </c>
      <c r="E472" s="41"/>
      <c r="H472" s="41">
        <v>9.7000000000000003E-2</v>
      </c>
      <c r="I472" s="41"/>
      <c r="M472"/>
      <c r="N472" s="43">
        <v>8.6999999999999993</v>
      </c>
      <c r="Q472">
        <v>56</v>
      </c>
      <c r="R472">
        <v>34</v>
      </c>
      <c r="T472">
        <v>12</v>
      </c>
      <c r="W472" s="43">
        <v>4.7E-2</v>
      </c>
      <c r="AJ472" s="43">
        <v>1.2E-2</v>
      </c>
      <c r="AN472">
        <v>1.4</v>
      </c>
    </row>
    <row r="473" spans="1:40" x14ac:dyDescent="0.35">
      <c r="A473" s="35">
        <v>1963</v>
      </c>
      <c r="B473" s="36">
        <v>4</v>
      </c>
      <c r="D473" s="41">
        <v>2.8</v>
      </c>
      <c r="E473" s="41">
        <v>0.97</v>
      </c>
      <c r="H473" s="41">
        <v>0.62</v>
      </c>
      <c r="I473" s="41">
        <v>60</v>
      </c>
      <c r="M473">
        <v>12</v>
      </c>
      <c r="N473" s="43">
        <v>41</v>
      </c>
      <c r="Q473">
        <v>250</v>
      </c>
      <c r="R473">
        <v>260</v>
      </c>
      <c r="T473">
        <v>29</v>
      </c>
      <c r="W473" s="43">
        <v>4.7E-2</v>
      </c>
      <c r="AJ473" s="43">
        <v>0.37</v>
      </c>
      <c r="AN473">
        <v>16</v>
      </c>
    </row>
    <row r="474" spans="1:40" x14ac:dyDescent="0.35">
      <c r="A474" s="35">
        <v>1963</v>
      </c>
      <c r="B474" s="36">
        <v>5</v>
      </c>
      <c r="D474" s="41">
        <v>1.7</v>
      </c>
      <c r="E474" s="41">
        <v>3.9</v>
      </c>
      <c r="H474" s="41">
        <v>9.1999999999999993</v>
      </c>
      <c r="I474" s="41">
        <v>250</v>
      </c>
      <c r="M474">
        <v>86</v>
      </c>
      <c r="N474" s="43">
        <v>170</v>
      </c>
      <c r="Q474">
        <v>2700</v>
      </c>
      <c r="R474">
        <v>1600</v>
      </c>
      <c r="T474">
        <v>120</v>
      </c>
      <c r="W474" s="43">
        <v>2.2999999999999998</v>
      </c>
      <c r="AJ474" s="43">
        <v>1.4</v>
      </c>
      <c r="AN474">
        <v>440</v>
      </c>
    </row>
    <row r="475" spans="1:40" x14ac:dyDescent="0.35">
      <c r="A475" s="35">
        <v>1963</v>
      </c>
      <c r="B475" s="36">
        <v>6</v>
      </c>
      <c r="D475" s="41">
        <v>1.9</v>
      </c>
      <c r="E475" s="41">
        <v>10</v>
      </c>
      <c r="H475" s="41">
        <v>25</v>
      </c>
      <c r="I475" s="41">
        <v>440</v>
      </c>
      <c r="M475">
        <v>230</v>
      </c>
      <c r="N475" s="43">
        <v>580</v>
      </c>
      <c r="Q475">
        <v>2500</v>
      </c>
      <c r="R475">
        <v>2000</v>
      </c>
      <c r="T475">
        <v>170</v>
      </c>
      <c r="W475" s="43">
        <v>0.93</v>
      </c>
      <c r="AJ475" s="43">
        <v>0.68</v>
      </c>
      <c r="AN475">
        <v>380</v>
      </c>
    </row>
    <row r="476" spans="1:40" x14ac:dyDescent="0.35">
      <c r="A476" s="35">
        <v>1963</v>
      </c>
      <c r="B476" s="36">
        <v>7</v>
      </c>
      <c r="D476" s="41">
        <v>3.4</v>
      </c>
      <c r="E476" s="41">
        <v>38</v>
      </c>
      <c r="H476" s="41">
        <v>65</v>
      </c>
      <c r="I476" s="41">
        <v>1000</v>
      </c>
      <c r="M476">
        <v>550</v>
      </c>
      <c r="N476" s="43">
        <v>630</v>
      </c>
      <c r="Q476">
        <v>3600</v>
      </c>
      <c r="R476">
        <v>2700</v>
      </c>
      <c r="T476">
        <v>210</v>
      </c>
      <c r="W476" s="43">
        <v>8.8000000000000007</v>
      </c>
      <c r="AJ476" s="43">
        <v>0.46</v>
      </c>
      <c r="AN476">
        <v>960</v>
      </c>
    </row>
    <row r="477" spans="1:40" x14ac:dyDescent="0.35">
      <c r="A477" s="35">
        <v>1963</v>
      </c>
      <c r="B477" s="36">
        <v>8</v>
      </c>
      <c r="D477" s="41">
        <v>0.26</v>
      </c>
      <c r="E477" s="41">
        <v>13</v>
      </c>
      <c r="H477" s="41">
        <v>23</v>
      </c>
      <c r="I477" s="41">
        <v>180</v>
      </c>
      <c r="M477">
        <v>82</v>
      </c>
      <c r="N477" s="43">
        <v>120</v>
      </c>
      <c r="Q477">
        <v>930</v>
      </c>
      <c r="R477">
        <v>660</v>
      </c>
      <c r="T477">
        <v>31</v>
      </c>
      <c r="W477" s="43">
        <v>1.6</v>
      </c>
      <c r="AJ477" s="43">
        <v>0.14000000000000001</v>
      </c>
      <c r="AN477">
        <v>98</v>
      </c>
    </row>
    <row r="478" spans="1:40" x14ac:dyDescent="0.35">
      <c r="A478" s="35">
        <v>1963</v>
      </c>
      <c r="B478" s="36">
        <v>9</v>
      </c>
      <c r="D478" s="41">
        <v>0.23</v>
      </c>
      <c r="E478" s="41">
        <v>4.3</v>
      </c>
      <c r="H478" s="41">
        <v>4.9000000000000004</v>
      </c>
      <c r="I478" s="41">
        <v>44</v>
      </c>
      <c r="M478">
        <v>11</v>
      </c>
      <c r="N478" s="43">
        <v>28</v>
      </c>
      <c r="Q478">
        <v>390</v>
      </c>
      <c r="R478">
        <v>230</v>
      </c>
      <c r="T478">
        <v>10</v>
      </c>
      <c r="W478" s="43">
        <v>0.27</v>
      </c>
      <c r="AJ478" s="43">
        <v>0.32</v>
      </c>
      <c r="AN478">
        <v>24</v>
      </c>
    </row>
    <row r="479" spans="1:40" x14ac:dyDescent="0.35">
      <c r="A479" s="35">
        <v>1963</v>
      </c>
      <c r="B479" s="36">
        <v>10</v>
      </c>
      <c r="D479" s="41">
        <v>9.1999999999999998E-2</v>
      </c>
      <c r="E479" s="41"/>
      <c r="H479" s="41">
        <v>0.26</v>
      </c>
      <c r="I479" s="41"/>
      <c r="M479"/>
      <c r="N479" s="43">
        <v>8.6999999999999993</v>
      </c>
      <c r="Q479">
        <v>140</v>
      </c>
      <c r="R479">
        <v>52</v>
      </c>
      <c r="T479">
        <v>11</v>
      </c>
      <c r="W479" s="43">
        <v>4.7E-2</v>
      </c>
      <c r="AJ479" s="43">
        <v>1.2E-2</v>
      </c>
      <c r="AN479">
        <v>1.8</v>
      </c>
    </row>
    <row r="480" spans="1:40" x14ac:dyDescent="0.35">
      <c r="A480" s="35">
        <v>1963</v>
      </c>
      <c r="B480" s="36">
        <v>11</v>
      </c>
      <c r="D480" s="41">
        <v>0.15</v>
      </c>
      <c r="E480" s="41"/>
      <c r="H480" s="41">
        <v>8.5000000000000006E-2</v>
      </c>
      <c r="I480" s="41"/>
      <c r="M480"/>
      <c r="N480" s="43">
        <v>8.6999999999999993</v>
      </c>
      <c r="Q480">
        <v>84</v>
      </c>
      <c r="R480">
        <v>33</v>
      </c>
      <c r="T480">
        <v>5.9</v>
      </c>
      <c r="W480" s="43">
        <v>4.7E-2</v>
      </c>
      <c r="AJ480" s="43">
        <v>3.0000000000000001E-3</v>
      </c>
      <c r="AN480">
        <v>0.57999999999999996</v>
      </c>
    </row>
    <row r="481" spans="1:40" x14ac:dyDescent="0.35">
      <c r="A481" s="35">
        <v>1963</v>
      </c>
      <c r="B481" s="36">
        <v>12</v>
      </c>
      <c r="D481" s="41">
        <v>3.5999999999999997E-2</v>
      </c>
      <c r="E481" s="41"/>
      <c r="H481" s="41">
        <v>0.12</v>
      </c>
      <c r="I481" s="41"/>
      <c r="M481"/>
      <c r="N481" s="43">
        <v>8.6999999999999993</v>
      </c>
      <c r="Q481">
        <v>44</v>
      </c>
      <c r="R481">
        <v>27</v>
      </c>
      <c r="T481">
        <v>5</v>
      </c>
      <c r="W481" s="43">
        <v>4.7E-2</v>
      </c>
      <c r="AJ481" s="43">
        <v>7.0000000000000001E-3</v>
      </c>
      <c r="AN481">
        <v>0.54</v>
      </c>
    </row>
    <row r="482" spans="1:40" s="45" customFormat="1" x14ac:dyDescent="0.35">
      <c r="A482" s="44">
        <v>1964</v>
      </c>
      <c r="B482" s="45">
        <v>1</v>
      </c>
      <c r="C482" s="46">
        <v>0.1</v>
      </c>
      <c r="D482" s="46">
        <v>6.8000000000000005E-2</v>
      </c>
      <c r="E482" s="46"/>
      <c r="G482" s="46"/>
      <c r="H482" s="46"/>
      <c r="I482" s="46"/>
      <c r="J482" s="47"/>
      <c r="M482"/>
      <c r="Q482">
        <v>21</v>
      </c>
      <c r="R482">
        <v>13</v>
      </c>
      <c r="T482">
        <v>5</v>
      </c>
      <c r="AN482">
        <v>0.26</v>
      </c>
    </row>
    <row r="483" spans="1:40" s="36" customFormat="1" x14ac:dyDescent="0.35">
      <c r="A483" s="35">
        <v>1964</v>
      </c>
      <c r="B483" s="36">
        <v>2</v>
      </c>
      <c r="C483" s="41">
        <v>0.16</v>
      </c>
      <c r="D483" s="41">
        <v>1.4999999999999999E-2</v>
      </c>
      <c r="E483" s="41"/>
      <c r="G483" s="41"/>
      <c r="H483" s="41"/>
      <c r="I483" s="41"/>
      <c r="J483" s="42"/>
      <c r="M483"/>
      <c r="Q483">
        <v>46</v>
      </c>
      <c r="R483">
        <v>21</v>
      </c>
      <c r="T483">
        <v>8.6999999999999993</v>
      </c>
      <c r="AN483">
        <v>0.43</v>
      </c>
    </row>
    <row r="484" spans="1:40" s="36" customFormat="1" x14ac:dyDescent="0.35">
      <c r="A484" s="35">
        <v>1964</v>
      </c>
      <c r="B484" s="36">
        <v>3</v>
      </c>
      <c r="C484" s="41">
        <v>0.42</v>
      </c>
      <c r="D484" s="41">
        <v>0.21</v>
      </c>
      <c r="E484" s="41"/>
      <c r="G484" s="41"/>
      <c r="H484" s="41"/>
      <c r="I484" s="41"/>
      <c r="J484" s="42"/>
      <c r="M484"/>
      <c r="Q484">
        <v>570</v>
      </c>
      <c r="R484">
        <v>270</v>
      </c>
      <c r="T484">
        <v>6</v>
      </c>
      <c r="AN484">
        <v>13</v>
      </c>
    </row>
    <row r="485" spans="1:40" s="36" customFormat="1" x14ac:dyDescent="0.35">
      <c r="A485" s="35">
        <v>1964</v>
      </c>
      <c r="B485" s="36">
        <v>4</v>
      </c>
      <c r="C485" s="41">
        <v>0.84</v>
      </c>
      <c r="D485" s="41">
        <v>0.98</v>
      </c>
      <c r="E485" s="41">
        <v>1.8</v>
      </c>
      <c r="G485" s="41">
        <v>1.6</v>
      </c>
      <c r="H485" s="41">
        <v>0.79</v>
      </c>
      <c r="I485" s="41">
        <v>27</v>
      </c>
      <c r="J485" s="42"/>
      <c r="M485">
        <v>2.2999999999999998</v>
      </c>
      <c r="Q485">
        <v>320</v>
      </c>
      <c r="R485">
        <v>350</v>
      </c>
      <c r="T485">
        <v>7.2</v>
      </c>
      <c r="AN485">
        <v>46</v>
      </c>
    </row>
    <row r="486" spans="1:40" s="36" customFormat="1" x14ac:dyDescent="0.35">
      <c r="A486" s="35">
        <v>1964</v>
      </c>
      <c r="B486" s="36">
        <v>5</v>
      </c>
      <c r="C486" s="41">
        <v>2.4</v>
      </c>
      <c r="D486" s="41">
        <v>2.8</v>
      </c>
      <c r="E486" s="41">
        <v>7.2</v>
      </c>
      <c r="G486" s="41">
        <v>8.9</v>
      </c>
      <c r="H486" s="41">
        <v>4</v>
      </c>
      <c r="I486" s="41">
        <v>130</v>
      </c>
      <c r="J486" s="42"/>
      <c r="M486">
        <v>18</v>
      </c>
      <c r="Q486">
        <v>1300</v>
      </c>
      <c r="R486">
        <v>750</v>
      </c>
      <c r="T486">
        <v>17</v>
      </c>
      <c r="AN486">
        <v>110</v>
      </c>
    </row>
    <row r="487" spans="1:40" s="36" customFormat="1" x14ac:dyDescent="0.35">
      <c r="A487" s="35">
        <v>1964</v>
      </c>
      <c r="B487" s="36">
        <v>6</v>
      </c>
      <c r="C487" s="41">
        <v>1.7</v>
      </c>
      <c r="D487" s="41">
        <v>1.7</v>
      </c>
      <c r="E487" s="41">
        <v>9.4</v>
      </c>
      <c r="G487" s="41">
        <v>7.3</v>
      </c>
      <c r="H487" s="41">
        <v>15</v>
      </c>
      <c r="I487" s="41">
        <v>450</v>
      </c>
      <c r="J487" s="42"/>
      <c r="M487">
        <v>220</v>
      </c>
      <c r="Q487">
        <v>2100</v>
      </c>
      <c r="R487">
        <v>1600</v>
      </c>
      <c r="T487">
        <v>70</v>
      </c>
      <c r="AN487">
        <v>330</v>
      </c>
    </row>
    <row r="488" spans="1:40" s="36" customFormat="1" x14ac:dyDescent="0.35">
      <c r="A488" s="35">
        <v>1964</v>
      </c>
      <c r="B488" s="36">
        <v>7</v>
      </c>
      <c r="C488" s="41">
        <v>0.73</v>
      </c>
      <c r="D488" s="41">
        <v>1.4</v>
      </c>
      <c r="E488" s="41">
        <v>6</v>
      </c>
      <c r="G488" s="41">
        <v>11</v>
      </c>
      <c r="H488" s="41">
        <v>39</v>
      </c>
      <c r="I488" s="41">
        <v>200</v>
      </c>
      <c r="J488" s="42"/>
      <c r="M488">
        <v>97</v>
      </c>
      <c r="Q488">
        <v>900</v>
      </c>
      <c r="R488">
        <v>830</v>
      </c>
      <c r="T488">
        <v>39</v>
      </c>
      <c r="AN488">
        <v>300</v>
      </c>
    </row>
    <row r="489" spans="1:40" s="36" customFormat="1" x14ac:dyDescent="0.35">
      <c r="A489" s="35">
        <v>1964</v>
      </c>
      <c r="B489" s="36">
        <v>8</v>
      </c>
      <c r="C489" s="41">
        <v>0.84</v>
      </c>
      <c r="D489" s="41">
        <v>0.42</v>
      </c>
      <c r="E489" s="41">
        <v>4.5</v>
      </c>
      <c r="G489" s="41">
        <v>2.9</v>
      </c>
      <c r="H489" s="41">
        <v>12</v>
      </c>
      <c r="I489" s="41">
        <v>92</v>
      </c>
      <c r="J489" s="42"/>
      <c r="M489">
        <v>70</v>
      </c>
      <c r="Q489">
        <v>700</v>
      </c>
      <c r="R489">
        <v>440</v>
      </c>
      <c r="T489">
        <v>14</v>
      </c>
      <c r="AN489">
        <v>230</v>
      </c>
    </row>
    <row r="490" spans="1:40" s="36" customFormat="1" x14ac:dyDescent="0.35">
      <c r="A490" s="35">
        <v>1964</v>
      </c>
      <c r="B490" s="36">
        <v>9</v>
      </c>
      <c r="C490" s="41">
        <v>0.55000000000000004</v>
      </c>
      <c r="D490" s="41">
        <v>0.52</v>
      </c>
      <c r="E490" s="41">
        <v>1.9</v>
      </c>
      <c r="G490" s="41">
        <v>1.3</v>
      </c>
      <c r="H490" s="41">
        <v>2</v>
      </c>
      <c r="I490" s="41">
        <v>30</v>
      </c>
      <c r="J490" s="42"/>
      <c r="M490">
        <v>13</v>
      </c>
      <c r="Q490">
        <v>340</v>
      </c>
      <c r="R490">
        <v>230</v>
      </c>
      <c r="T490">
        <v>8.1999999999999993</v>
      </c>
      <c r="AN490">
        <v>22</v>
      </c>
    </row>
    <row r="491" spans="1:40" s="36" customFormat="1" x14ac:dyDescent="0.35">
      <c r="A491" s="35">
        <v>1964</v>
      </c>
      <c r="B491" s="36">
        <v>10</v>
      </c>
      <c r="C491" s="41">
        <v>0.24</v>
      </c>
      <c r="D491" s="41">
        <v>0.21</v>
      </c>
      <c r="E491" s="41"/>
      <c r="G491" s="41">
        <v>0.14000000000000001</v>
      </c>
      <c r="H491" s="41"/>
      <c r="I491" s="41"/>
      <c r="J491" s="42"/>
      <c r="M491"/>
      <c r="Q491">
        <v>180</v>
      </c>
      <c r="R491">
        <v>100</v>
      </c>
      <c r="T491">
        <v>7.4</v>
      </c>
      <c r="AN491">
        <v>2</v>
      </c>
    </row>
    <row r="492" spans="1:40" s="36" customFormat="1" x14ac:dyDescent="0.35">
      <c r="A492" s="35">
        <v>1964</v>
      </c>
      <c r="B492" s="36">
        <v>11</v>
      </c>
      <c r="C492" s="41">
        <v>7.0999999999999994E-2</v>
      </c>
      <c r="D492" s="41">
        <v>4.9000000000000002E-2</v>
      </c>
      <c r="E492" s="41"/>
      <c r="G492" s="41"/>
      <c r="H492" s="41"/>
      <c r="I492" s="41"/>
      <c r="J492" s="42"/>
      <c r="M492"/>
      <c r="Q492">
        <v>83</v>
      </c>
      <c r="R492">
        <v>43</v>
      </c>
      <c r="T492">
        <v>7.3</v>
      </c>
      <c r="AN492">
        <v>0.36</v>
      </c>
    </row>
    <row r="493" spans="1:40" s="49" customFormat="1" x14ac:dyDescent="0.35">
      <c r="A493" s="48">
        <v>1964</v>
      </c>
      <c r="B493" s="49">
        <v>12</v>
      </c>
      <c r="C493" s="50">
        <v>9.6000000000000002E-2</v>
      </c>
      <c r="D493" s="50">
        <v>3.4000000000000002E-2</v>
      </c>
      <c r="E493" s="50"/>
      <c r="G493" s="50"/>
      <c r="H493" s="50"/>
      <c r="I493" s="50"/>
      <c r="J493" s="51"/>
      <c r="M493"/>
      <c r="Q493">
        <v>52</v>
      </c>
      <c r="R493">
        <v>46</v>
      </c>
      <c r="T493">
        <v>3.7</v>
      </c>
      <c r="AN493">
        <v>0.33</v>
      </c>
    </row>
    <row r="494" spans="1:40" s="45" customFormat="1" x14ac:dyDescent="0.35">
      <c r="A494" s="44">
        <v>1965</v>
      </c>
      <c r="B494" s="45">
        <v>1</v>
      </c>
      <c r="C494" s="46">
        <v>7.8E-2</v>
      </c>
      <c r="D494" s="46">
        <v>0.03</v>
      </c>
      <c r="E494" s="46"/>
      <c r="G494" s="46"/>
      <c r="H494" s="46"/>
      <c r="I494" s="46"/>
      <c r="J494" s="47"/>
      <c r="M494"/>
      <c r="Q494">
        <v>54</v>
      </c>
      <c r="R494">
        <v>37</v>
      </c>
      <c r="T494">
        <v>1.9</v>
      </c>
      <c r="AN494"/>
    </row>
    <row r="495" spans="1:40" s="36" customFormat="1" x14ac:dyDescent="0.35">
      <c r="A495" s="35">
        <v>1965</v>
      </c>
      <c r="B495" s="36">
        <v>2</v>
      </c>
      <c r="C495" s="41">
        <v>9.2999999999999999E-2</v>
      </c>
      <c r="D495" s="41">
        <v>4.1000000000000002E-2</v>
      </c>
      <c r="E495" s="41"/>
      <c r="G495" s="41"/>
      <c r="H495" s="41"/>
      <c r="I495" s="41"/>
      <c r="J495" s="42"/>
      <c r="M495"/>
      <c r="Q495">
        <v>33</v>
      </c>
      <c r="R495">
        <v>36</v>
      </c>
      <c r="T495">
        <v>2.5</v>
      </c>
      <c r="AN495"/>
    </row>
    <row r="496" spans="1:40" s="36" customFormat="1" x14ac:dyDescent="0.35">
      <c r="A496" s="35">
        <v>1965</v>
      </c>
      <c r="B496" s="36">
        <v>3</v>
      </c>
      <c r="C496" s="41">
        <v>0.45</v>
      </c>
      <c r="D496" s="41">
        <v>9.7000000000000003E-2</v>
      </c>
      <c r="E496" s="41"/>
      <c r="G496" s="41"/>
      <c r="H496" s="41"/>
      <c r="I496" s="41"/>
      <c r="J496" s="42"/>
      <c r="M496"/>
      <c r="Q496">
        <v>170</v>
      </c>
      <c r="R496">
        <v>120</v>
      </c>
      <c r="T496">
        <v>3</v>
      </c>
      <c r="AN496">
        <v>2.8</v>
      </c>
    </row>
    <row r="497" spans="1:40" s="36" customFormat="1" x14ac:dyDescent="0.35">
      <c r="A497" s="35">
        <v>1965</v>
      </c>
      <c r="B497" s="36">
        <v>4</v>
      </c>
      <c r="C497" s="41">
        <v>0.98</v>
      </c>
      <c r="D497" s="41">
        <v>0.45</v>
      </c>
      <c r="E497" s="41">
        <v>1.8</v>
      </c>
      <c r="G497" s="41">
        <v>0.31</v>
      </c>
      <c r="H497" s="41">
        <v>0.63</v>
      </c>
      <c r="I497" s="41">
        <v>13</v>
      </c>
      <c r="J497" s="42"/>
      <c r="M497">
        <v>2.9</v>
      </c>
      <c r="Q497">
        <v>250</v>
      </c>
      <c r="R497">
        <v>170</v>
      </c>
      <c r="T497">
        <v>8.8000000000000007</v>
      </c>
      <c r="AN497">
        <v>15</v>
      </c>
    </row>
    <row r="498" spans="1:40" s="36" customFormat="1" x14ac:dyDescent="0.35">
      <c r="A498" s="35">
        <v>1965</v>
      </c>
      <c r="B498" s="36">
        <v>5</v>
      </c>
      <c r="C498" s="41">
        <v>1.3</v>
      </c>
      <c r="D498" s="41">
        <v>0.46</v>
      </c>
      <c r="E498" s="41">
        <v>1.7</v>
      </c>
      <c r="G498" s="41">
        <v>1.2</v>
      </c>
      <c r="H498" s="41">
        <v>4.5999999999999996</v>
      </c>
      <c r="I498" s="41">
        <v>63</v>
      </c>
      <c r="J498" s="42"/>
      <c r="M498">
        <v>36</v>
      </c>
      <c r="Q498">
        <v>540</v>
      </c>
      <c r="R498">
        <v>330</v>
      </c>
      <c r="T498">
        <v>24</v>
      </c>
      <c r="AN498">
        <v>86</v>
      </c>
    </row>
    <row r="499" spans="1:40" s="36" customFormat="1" x14ac:dyDescent="0.35">
      <c r="A499" s="35">
        <v>1965</v>
      </c>
      <c r="B499" s="36">
        <v>6</v>
      </c>
      <c r="C499" s="41">
        <v>2.5</v>
      </c>
      <c r="D499" s="41">
        <v>0.67</v>
      </c>
      <c r="E499" s="41">
        <v>15</v>
      </c>
      <c r="G499" s="41">
        <v>7.4</v>
      </c>
      <c r="H499" s="41">
        <v>33</v>
      </c>
      <c r="I499" s="41">
        <v>390</v>
      </c>
      <c r="J499" s="42"/>
      <c r="M499">
        <v>66</v>
      </c>
      <c r="Q499">
        <v>1700</v>
      </c>
      <c r="R499">
        <v>910</v>
      </c>
      <c r="T499">
        <v>36</v>
      </c>
      <c r="AN499">
        <v>210</v>
      </c>
    </row>
    <row r="500" spans="1:40" s="36" customFormat="1" x14ac:dyDescent="0.35">
      <c r="A500" s="35">
        <v>1965</v>
      </c>
      <c r="B500" s="36">
        <v>7</v>
      </c>
      <c r="C500" s="41">
        <v>1.2</v>
      </c>
      <c r="D500" s="41">
        <v>1.5</v>
      </c>
      <c r="E500" s="41">
        <v>27</v>
      </c>
      <c r="G500" s="41">
        <v>37</v>
      </c>
      <c r="H500" s="41">
        <v>65</v>
      </c>
      <c r="I500" s="41">
        <v>290</v>
      </c>
      <c r="J500" s="42"/>
      <c r="M500">
        <v>56</v>
      </c>
      <c r="Q500">
        <v>1200</v>
      </c>
      <c r="R500">
        <v>1100</v>
      </c>
      <c r="T500">
        <v>39</v>
      </c>
      <c r="AN500">
        <v>180</v>
      </c>
    </row>
    <row r="501" spans="1:40" s="36" customFormat="1" x14ac:dyDescent="0.35">
      <c r="A501" s="35">
        <v>1965</v>
      </c>
      <c r="B501" s="36">
        <v>8</v>
      </c>
      <c r="C501" s="41">
        <v>1.2</v>
      </c>
      <c r="D501" s="41">
        <v>9.1999999999999998E-2</v>
      </c>
      <c r="E501" s="41">
        <v>7.4</v>
      </c>
      <c r="G501" s="41">
        <v>31</v>
      </c>
      <c r="H501" s="41">
        <v>44</v>
      </c>
      <c r="I501" s="41">
        <v>170</v>
      </c>
      <c r="J501" s="42"/>
      <c r="M501">
        <v>100</v>
      </c>
      <c r="Q501">
        <v>750</v>
      </c>
      <c r="R501">
        <v>460</v>
      </c>
      <c r="T501">
        <v>19</v>
      </c>
      <c r="AN501">
        <v>38</v>
      </c>
    </row>
    <row r="502" spans="1:40" s="36" customFormat="1" x14ac:dyDescent="0.35">
      <c r="A502" s="35">
        <v>1965</v>
      </c>
      <c r="B502" s="36">
        <v>9</v>
      </c>
      <c r="C502" s="41">
        <v>0.56999999999999995</v>
      </c>
      <c r="D502" s="41">
        <v>0.12</v>
      </c>
      <c r="E502" s="41">
        <v>0.7</v>
      </c>
      <c r="G502" s="41">
        <v>1.3</v>
      </c>
      <c r="H502" s="41">
        <v>3.5</v>
      </c>
      <c r="I502" s="41">
        <v>26</v>
      </c>
      <c r="J502" s="42"/>
      <c r="M502">
        <v>37</v>
      </c>
      <c r="Q502">
        <v>190</v>
      </c>
      <c r="R502">
        <v>130</v>
      </c>
      <c r="T502">
        <v>10</v>
      </c>
      <c r="AN502">
        <v>4.3</v>
      </c>
    </row>
    <row r="503" spans="1:40" s="36" customFormat="1" x14ac:dyDescent="0.35">
      <c r="A503" s="35">
        <v>1965</v>
      </c>
      <c r="B503" s="36">
        <v>10</v>
      </c>
      <c r="C503" s="41">
        <v>0.21</v>
      </c>
      <c r="D503" s="41">
        <v>7.4999999999999997E-2</v>
      </c>
      <c r="E503" s="41"/>
      <c r="G503" s="41">
        <v>0.18</v>
      </c>
      <c r="H503" s="41"/>
      <c r="I503" s="41"/>
      <c r="J503" s="42"/>
      <c r="M503"/>
      <c r="Q503">
        <v>100</v>
      </c>
      <c r="R503">
        <v>52</v>
      </c>
      <c r="T503">
        <v>6.4</v>
      </c>
      <c r="AN503">
        <v>1</v>
      </c>
    </row>
    <row r="504" spans="1:40" s="36" customFormat="1" x14ac:dyDescent="0.35">
      <c r="A504" s="35">
        <v>1965</v>
      </c>
      <c r="B504" s="36">
        <v>11</v>
      </c>
      <c r="C504" s="41">
        <v>0.15</v>
      </c>
      <c r="D504" s="41">
        <v>6.9000000000000006E-2</v>
      </c>
      <c r="E504" s="41"/>
      <c r="G504" s="41"/>
      <c r="H504" s="41"/>
      <c r="I504" s="41"/>
      <c r="J504" s="42"/>
      <c r="M504"/>
      <c r="Q504">
        <v>80</v>
      </c>
      <c r="R504">
        <v>46</v>
      </c>
      <c r="T504">
        <v>4.0999999999999996</v>
      </c>
      <c r="AN504"/>
    </row>
    <row r="505" spans="1:40" s="49" customFormat="1" x14ac:dyDescent="0.35">
      <c r="A505" s="48">
        <v>1965</v>
      </c>
      <c r="B505" s="49">
        <v>12</v>
      </c>
      <c r="C505" s="50">
        <v>0.13</v>
      </c>
      <c r="D505" s="50">
        <v>3.9E-2</v>
      </c>
      <c r="E505" s="50"/>
      <c r="G505" s="50"/>
      <c r="H505" s="50"/>
      <c r="I505" s="50"/>
      <c r="J505" s="51"/>
      <c r="M505"/>
      <c r="Q505">
        <v>55</v>
      </c>
      <c r="R505">
        <v>60</v>
      </c>
      <c r="T505">
        <v>2</v>
      </c>
      <c r="AN505"/>
    </row>
    <row r="506" spans="1:40" x14ac:dyDescent="0.35">
      <c r="A506" s="35">
        <v>1966</v>
      </c>
      <c r="B506" s="36">
        <v>1</v>
      </c>
      <c r="C506" s="41">
        <v>0.23</v>
      </c>
      <c r="D506" s="41">
        <v>0.14000000000000001</v>
      </c>
      <c r="E506" s="41"/>
      <c r="F506" s="41">
        <v>0.63</v>
      </c>
      <c r="G506" s="41"/>
      <c r="H506" s="41"/>
      <c r="I506" s="41"/>
      <c r="J506" s="52">
        <v>4.9000000000000002E-2</v>
      </c>
      <c r="M506"/>
      <c r="Q506">
        <v>140</v>
      </c>
      <c r="R506">
        <v>120</v>
      </c>
      <c r="T506">
        <v>3.5</v>
      </c>
      <c r="AL506">
        <v>60</v>
      </c>
      <c r="AN506"/>
    </row>
    <row r="507" spans="1:40" x14ac:dyDescent="0.35">
      <c r="A507" s="35">
        <v>1966</v>
      </c>
      <c r="B507" s="36">
        <v>2</v>
      </c>
      <c r="C507" s="41">
        <v>0.24</v>
      </c>
      <c r="D507" s="41">
        <v>4.3999999999999997E-2</v>
      </c>
      <c r="E507" s="41"/>
      <c r="F507" s="41">
        <v>8.9</v>
      </c>
      <c r="G507" s="41"/>
      <c r="H507" s="41"/>
      <c r="I507" s="41"/>
      <c r="J507" s="52">
        <v>8.5999999999999993E-2</v>
      </c>
      <c r="M507"/>
      <c r="Q507">
        <v>64</v>
      </c>
      <c r="R507">
        <v>53</v>
      </c>
      <c r="T507">
        <v>5.5</v>
      </c>
      <c r="AL507">
        <v>20</v>
      </c>
      <c r="AN507"/>
    </row>
    <row r="508" spans="1:40" x14ac:dyDescent="0.35">
      <c r="A508" s="35">
        <v>1966</v>
      </c>
      <c r="B508" s="36">
        <v>3</v>
      </c>
      <c r="C508" s="41">
        <v>0.6</v>
      </c>
      <c r="D508" s="41">
        <v>0.35</v>
      </c>
      <c r="E508" s="41"/>
      <c r="F508" s="41">
        <v>3.7</v>
      </c>
      <c r="G508" s="41"/>
      <c r="H508" s="41"/>
      <c r="I508" s="41"/>
      <c r="J508" s="52">
        <v>0.12</v>
      </c>
      <c r="M508"/>
      <c r="Q508">
        <v>370</v>
      </c>
      <c r="R508">
        <v>180</v>
      </c>
      <c r="T508">
        <v>2.4</v>
      </c>
      <c r="AL508">
        <v>380</v>
      </c>
      <c r="AN508">
        <v>15</v>
      </c>
    </row>
    <row r="509" spans="1:40" x14ac:dyDescent="0.35">
      <c r="A509" s="35">
        <v>1966</v>
      </c>
      <c r="B509" s="36">
        <v>4</v>
      </c>
      <c r="C509" s="41">
        <v>3.5</v>
      </c>
      <c r="D509" s="41">
        <v>2</v>
      </c>
      <c r="E509" s="41">
        <v>2.2000000000000002</v>
      </c>
      <c r="F509" s="41">
        <v>1.9</v>
      </c>
      <c r="G509" s="41">
        <v>1.2</v>
      </c>
      <c r="H509" s="41">
        <v>1.2</v>
      </c>
      <c r="I509" s="41">
        <v>49</v>
      </c>
      <c r="J509" s="52">
        <v>2.4</v>
      </c>
      <c r="M509">
        <v>11</v>
      </c>
      <c r="Q509">
        <v>1100</v>
      </c>
      <c r="R509">
        <v>680</v>
      </c>
      <c r="T509">
        <v>10</v>
      </c>
      <c r="AL509">
        <v>700</v>
      </c>
      <c r="AN509">
        <v>120</v>
      </c>
    </row>
    <row r="510" spans="1:40" x14ac:dyDescent="0.35">
      <c r="A510" s="35">
        <v>1966</v>
      </c>
      <c r="B510" s="36">
        <v>5</v>
      </c>
      <c r="C510" s="41">
        <v>1.8</v>
      </c>
      <c r="D510" s="41">
        <v>6.9</v>
      </c>
      <c r="E510" s="41">
        <v>12</v>
      </c>
      <c r="F510" s="41">
        <v>8.8000000000000007</v>
      </c>
      <c r="G510" s="41">
        <v>2.9</v>
      </c>
      <c r="H510" s="41">
        <v>4.0999999999999996</v>
      </c>
      <c r="I510" s="41">
        <v>110</v>
      </c>
      <c r="J510" s="52">
        <v>12</v>
      </c>
      <c r="M510">
        <v>40</v>
      </c>
      <c r="Q510">
        <v>630</v>
      </c>
      <c r="R510">
        <v>330</v>
      </c>
      <c r="T510">
        <v>63</v>
      </c>
      <c r="AL510">
        <v>370</v>
      </c>
      <c r="AN510">
        <v>150</v>
      </c>
    </row>
    <row r="511" spans="1:40" x14ac:dyDescent="0.35">
      <c r="A511" s="35">
        <v>1966</v>
      </c>
      <c r="B511" s="36">
        <v>6</v>
      </c>
      <c r="C511" s="41">
        <v>5.0999999999999996</v>
      </c>
      <c r="D511" s="41">
        <v>0.86</v>
      </c>
      <c r="E511" s="41">
        <v>4.4000000000000004</v>
      </c>
      <c r="F511" s="41">
        <v>32</v>
      </c>
      <c r="G511" s="41">
        <v>8</v>
      </c>
      <c r="H511" s="41">
        <v>35</v>
      </c>
      <c r="I511" s="41">
        <v>400</v>
      </c>
      <c r="J511" s="52">
        <v>24</v>
      </c>
      <c r="M511">
        <v>220</v>
      </c>
      <c r="Q511">
        <v>2200</v>
      </c>
      <c r="R511">
        <v>1600</v>
      </c>
      <c r="T511">
        <v>81</v>
      </c>
      <c r="AL511">
        <v>1500</v>
      </c>
      <c r="AN511">
        <v>120</v>
      </c>
    </row>
    <row r="512" spans="1:40" x14ac:dyDescent="0.35">
      <c r="A512" s="35">
        <v>1966</v>
      </c>
      <c r="B512" s="36">
        <v>7</v>
      </c>
      <c r="C512" s="41">
        <v>0.7</v>
      </c>
      <c r="D512" s="41">
        <v>2.2000000000000002</v>
      </c>
      <c r="E512" s="41">
        <v>35</v>
      </c>
      <c r="F512" s="41">
        <v>56</v>
      </c>
      <c r="G512" s="41">
        <v>64</v>
      </c>
      <c r="H512" s="41">
        <v>100</v>
      </c>
      <c r="I512" s="41">
        <v>290</v>
      </c>
      <c r="J512" s="52">
        <v>23</v>
      </c>
      <c r="M512">
        <v>150</v>
      </c>
      <c r="Q512">
        <v>1300</v>
      </c>
      <c r="R512">
        <v>810</v>
      </c>
      <c r="T512">
        <v>47</v>
      </c>
      <c r="AL512">
        <v>240</v>
      </c>
      <c r="AN512">
        <v>91</v>
      </c>
    </row>
    <row r="513" spans="1:40" x14ac:dyDescent="0.35">
      <c r="A513" s="35">
        <v>1966</v>
      </c>
      <c r="B513" s="36">
        <v>8</v>
      </c>
      <c r="C513" s="41">
        <v>1.2</v>
      </c>
      <c r="D513" s="41">
        <v>0.15</v>
      </c>
      <c r="E513" s="41">
        <v>34</v>
      </c>
      <c r="F513" s="41">
        <v>83</v>
      </c>
      <c r="G513" s="41">
        <v>150</v>
      </c>
      <c r="H513" s="41">
        <v>190</v>
      </c>
      <c r="I513" s="41">
        <v>320</v>
      </c>
      <c r="J513" s="52">
        <v>180</v>
      </c>
      <c r="M513">
        <v>220</v>
      </c>
      <c r="Q513">
        <v>970</v>
      </c>
      <c r="R513">
        <v>890</v>
      </c>
      <c r="T513">
        <v>35</v>
      </c>
      <c r="AL513">
        <v>94</v>
      </c>
      <c r="AN513">
        <v>71</v>
      </c>
    </row>
    <row r="514" spans="1:40" x14ac:dyDescent="0.35">
      <c r="A514" s="35">
        <v>1966</v>
      </c>
      <c r="B514" s="36">
        <v>9</v>
      </c>
      <c r="C514" s="41">
        <v>1.5</v>
      </c>
      <c r="D514" s="41">
        <v>0.92</v>
      </c>
      <c r="E514" s="41">
        <v>4</v>
      </c>
      <c r="F514" s="41">
        <v>31</v>
      </c>
      <c r="G514" s="41">
        <v>4.5999999999999996</v>
      </c>
      <c r="H514" s="41">
        <v>8.1</v>
      </c>
      <c r="I514" s="41">
        <v>100</v>
      </c>
      <c r="J514" s="52">
        <v>17</v>
      </c>
      <c r="M514">
        <v>46</v>
      </c>
      <c r="Q514">
        <v>680</v>
      </c>
      <c r="R514">
        <v>540</v>
      </c>
      <c r="T514">
        <v>11</v>
      </c>
      <c r="AL514">
        <v>200</v>
      </c>
      <c r="AN514">
        <v>28</v>
      </c>
    </row>
    <row r="515" spans="1:40" x14ac:dyDescent="0.35">
      <c r="A515" s="35">
        <v>1966</v>
      </c>
      <c r="B515" s="36">
        <v>10</v>
      </c>
      <c r="C515" s="41">
        <v>0.1</v>
      </c>
      <c r="D515" s="41">
        <v>1.2999999999999999E-2</v>
      </c>
      <c r="E515" s="41"/>
      <c r="F515" s="41">
        <v>8.1999999999999993</v>
      </c>
      <c r="G515" s="41">
        <v>0.19</v>
      </c>
      <c r="H515" s="41"/>
      <c r="I515" s="41"/>
      <c r="J515" s="52">
        <v>0.11</v>
      </c>
      <c r="M515"/>
      <c r="Q515">
        <v>74</v>
      </c>
      <c r="R515">
        <v>70</v>
      </c>
      <c r="T515">
        <v>8.1</v>
      </c>
      <c r="AL515">
        <v>31</v>
      </c>
      <c r="AN515">
        <v>2</v>
      </c>
    </row>
    <row r="516" spans="1:40" x14ac:dyDescent="0.35">
      <c r="A516" s="35">
        <v>1966</v>
      </c>
      <c r="B516" s="36">
        <v>11</v>
      </c>
      <c r="C516" s="41">
        <v>9.1999999999999998E-2</v>
      </c>
      <c r="D516" s="41">
        <v>1.4E-2</v>
      </c>
      <c r="E516" s="41"/>
      <c r="F516" s="41">
        <v>0.36</v>
      </c>
      <c r="G516" s="41"/>
      <c r="H516" s="41"/>
      <c r="I516" s="41"/>
      <c r="J516" s="52">
        <v>5.3999999999999999E-2</v>
      </c>
      <c r="M516"/>
      <c r="Q516">
        <v>37</v>
      </c>
      <c r="R516">
        <v>31</v>
      </c>
      <c r="T516">
        <v>7</v>
      </c>
      <c r="AL516">
        <v>14</v>
      </c>
      <c r="AN516"/>
    </row>
    <row r="517" spans="1:40" x14ac:dyDescent="0.35">
      <c r="A517" s="35">
        <v>1966</v>
      </c>
      <c r="B517" s="36">
        <v>12</v>
      </c>
      <c r="C517" s="41">
        <v>0.1</v>
      </c>
      <c r="D517" s="41">
        <v>6.0000000000000001E-3</v>
      </c>
      <c r="E517" s="41"/>
      <c r="F517" s="41">
        <v>0.76</v>
      </c>
      <c r="G517" s="41"/>
      <c r="H517" s="41"/>
      <c r="I517" s="41"/>
      <c r="J517" s="52">
        <v>7.1999999999999995E-2</v>
      </c>
      <c r="M517"/>
      <c r="Q517">
        <v>38</v>
      </c>
      <c r="R517">
        <v>33</v>
      </c>
      <c r="T517">
        <v>3.7</v>
      </c>
      <c r="AL517">
        <v>13</v>
      </c>
      <c r="AN517"/>
    </row>
    <row r="518" spans="1:40" x14ac:dyDescent="0.35">
      <c r="A518" s="35">
        <v>1967</v>
      </c>
      <c r="B518" s="36">
        <v>1</v>
      </c>
      <c r="C518" s="41">
        <v>0.21</v>
      </c>
      <c r="D518" s="41">
        <v>0.21</v>
      </c>
      <c r="E518" s="41"/>
      <c r="F518" s="41">
        <v>22</v>
      </c>
      <c r="G518" s="41"/>
      <c r="H518" s="41"/>
      <c r="I518" s="41"/>
      <c r="J518" s="52">
        <v>5.8000000000000003E-2</v>
      </c>
      <c r="M518"/>
      <c r="Q518">
        <v>45</v>
      </c>
      <c r="R518">
        <v>38</v>
      </c>
      <c r="T518">
        <v>1.6</v>
      </c>
      <c r="AL518">
        <v>9.6999999999999993</v>
      </c>
      <c r="AN518"/>
    </row>
    <row r="519" spans="1:40" x14ac:dyDescent="0.35">
      <c r="A519" s="35">
        <v>1967</v>
      </c>
      <c r="B519" s="36">
        <v>2</v>
      </c>
      <c r="C519" s="41">
        <v>0.14000000000000001</v>
      </c>
      <c r="D519" s="41">
        <v>1.7999999999999999E-2</v>
      </c>
      <c r="E519" s="41"/>
      <c r="F519" s="41">
        <v>13</v>
      </c>
      <c r="G519" s="41"/>
      <c r="H519" s="41"/>
      <c r="I519" s="41"/>
      <c r="J519" s="52">
        <v>2.5999999999999999E-2</v>
      </c>
      <c r="M519"/>
      <c r="Q519">
        <v>45</v>
      </c>
      <c r="R519">
        <v>34</v>
      </c>
      <c r="T519">
        <v>2.1</v>
      </c>
      <c r="AL519">
        <v>7.3</v>
      </c>
      <c r="AN519"/>
    </row>
    <row r="520" spans="1:40" x14ac:dyDescent="0.35">
      <c r="A520" s="35">
        <v>1967</v>
      </c>
      <c r="B520" s="36">
        <v>3</v>
      </c>
      <c r="C520" s="41">
        <v>0.24</v>
      </c>
      <c r="D520" s="41">
        <v>4.7E-2</v>
      </c>
      <c r="E520" s="41"/>
      <c r="F520" s="41">
        <v>23</v>
      </c>
      <c r="G520" s="41"/>
      <c r="H520" s="41"/>
      <c r="I520" s="41"/>
      <c r="J520" s="52">
        <v>7.9000000000000001E-2</v>
      </c>
      <c r="M520"/>
      <c r="Q520">
        <v>110</v>
      </c>
      <c r="R520">
        <v>77</v>
      </c>
      <c r="T520">
        <v>4.0999999999999996</v>
      </c>
      <c r="AL520">
        <v>48</v>
      </c>
      <c r="AN520">
        <v>0.56000000000000005</v>
      </c>
    </row>
    <row r="521" spans="1:40" x14ac:dyDescent="0.35">
      <c r="A521" s="35">
        <v>1967</v>
      </c>
      <c r="B521" s="36">
        <v>4</v>
      </c>
      <c r="C521" s="41">
        <v>13</v>
      </c>
      <c r="D521" s="41">
        <v>3.8</v>
      </c>
      <c r="E521" s="41">
        <v>0.75</v>
      </c>
      <c r="F521" s="41">
        <v>46</v>
      </c>
      <c r="G521" s="41">
        <v>0.56999999999999995</v>
      </c>
      <c r="H521" s="41">
        <v>2.2999999999999998</v>
      </c>
      <c r="I521" s="41">
        <v>51</v>
      </c>
      <c r="J521" s="52">
        <v>6.2</v>
      </c>
      <c r="M521">
        <v>3.8</v>
      </c>
      <c r="Q521"/>
      <c r="R521">
        <v>740</v>
      </c>
      <c r="T521">
        <v>16</v>
      </c>
      <c r="AL521">
        <v>550</v>
      </c>
      <c r="AN521">
        <v>94</v>
      </c>
    </row>
    <row r="522" spans="1:40" x14ac:dyDescent="0.35">
      <c r="A522" s="35">
        <v>1967</v>
      </c>
      <c r="B522" s="36">
        <v>5</v>
      </c>
      <c r="C522" s="41">
        <v>1.1000000000000001</v>
      </c>
      <c r="D522" s="41">
        <v>1.2</v>
      </c>
      <c r="E522" s="41">
        <v>5</v>
      </c>
      <c r="F522" s="41">
        <v>210</v>
      </c>
      <c r="G522" s="41">
        <v>8.6</v>
      </c>
      <c r="H522" s="41">
        <v>7</v>
      </c>
      <c r="I522" s="41">
        <v>140</v>
      </c>
      <c r="J522" s="52"/>
      <c r="M522">
        <v>31</v>
      </c>
      <c r="Q522">
        <v>660</v>
      </c>
      <c r="R522">
        <v>440</v>
      </c>
      <c r="T522">
        <v>24</v>
      </c>
      <c r="AL522">
        <v>220</v>
      </c>
      <c r="AN522">
        <v>110</v>
      </c>
    </row>
    <row r="523" spans="1:40" x14ac:dyDescent="0.35">
      <c r="A523" s="35">
        <v>1967</v>
      </c>
      <c r="B523" s="36">
        <v>6</v>
      </c>
      <c r="C523" s="41">
        <v>2.1</v>
      </c>
      <c r="D523" s="41">
        <v>1.9</v>
      </c>
      <c r="E523" s="41">
        <v>13</v>
      </c>
      <c r="F523" s="41">
        <v>370</v>
      </c>
      <c r="G523" s="41">
        <v>10</v>
      </c>
      <c r="H523" s="41">
        <v>26</v>
      </c>
      <c r="I523" s="41">
        <v>240</v>
      </c>
      <c r="J523" s="52"/>
      <c r="M523">
        <v>46</v>
      </c>
      <c r="Q523">
        <v>2400</v>
      </c>
      <c r="R523">
        <v>1600</v>
      </c>
      <c r="T523">
        <v>19</v>
      </c>
      <c r="AL523">
        <v>1100</v>
      </c>
      <c r="AN523">
        <v>380</v>
      </c>
    </row>
    <row r="524" spans="1:40" x14ac:dyDescent="0.35">
      <c r="A524" s="35">
        <v>1967</v>
      </c>
      <c r="B524" s="36">
        <v>7</v>
      </c>
      <c r="C524" s="41">
        <v>6.9</v>
      </c>
      <c r="D524" s="41">
        <v>10</v>
      </c>
      <c r="E524" s="41">
        <v>23</v>
      </c>
      <c r="F524" s="41">
        <v>720</v>
      </c>
      <c r="G524" s="41">
        <v>49</v>
      </c>
      <c r="H524" s="41">
        <v>77</v>
      </c>
      <c r="I524" s="41">
        <v>440</v>
      </c>
      <c r="J524" s="52"/>
      <c r="M524">
        <v>110</v>
      </c>
      <c r="Q524">
        <v>3200</v>
      </c>
      <c r="R524">
        <v>2600</v>
      </c>
      <c r="T524">
        <v>75</v>
      </c>
      <c r="AL524">
        <v>2000</v>
      </c>
      <c r="AN524">
        <v>620</v>
      </c>
    </row>
    <row r="525" spans="1:40" x14ac:dyDescent="0.35">
      <c r="A525" s="35">
        <v>1967</v>
      </c>
      <c r="B525" s="36">
        <v>8</v>
      </c>
      <c r="C525" s="41">
        <v>12</v>
      </c>
      <c r="D525" s="41">
        <v>2.5</v>
      </c>
      <c r="E525" s="41">
        <v>82</v>
      </c>
      <c r="F525" s="41">
        <v>2300</v>
      </c>
      <c r="G525" s="41">
        <v>63</v>
      </c>
      <c r="H525" s="41">
        <v>65</v>
      </c>
      <c r="I525" s="41">
        <v>1200</v>
      </c>
      <c r="J525" s="52"/>
      <c r="M525">
        <v>1800</v>
      </c>
      <c r="Q525">
        <v>4900</v>
      </c>
      <c r="R525">
        <v>3500</v>
      </c>
      <c r="T525">
        <v>490</v>
      </c>
      <c r="AL525">
        <v>2500</v>
      </c>
      <c r="AN525">
        <v>490</v>
      </c>
    </row>
    <row r="526" spans="1:40" x14ac:dyDescent="0.35">
      <c r="A526" s="35">
        <v>1967</v>
      </c>
      <c r="B526" s="36">
        <v>9</v>
      </c>
      <c r="C526" s="41">
        <v>14</v>
      </c>
      <c r="D526" s="41">
        <v>1.7</v>
      </c>
      <c r="E526" s="41">
        <v>3.5</v>
      </c>
      <c r="F526" s="41">
        <v>340</v>
      </c>
      <c r="G526" s="41">
        <v>3.3</v>
      </c>
      <c r="H526" s="41">
        <v>2.2999999999999998</v>
      </c>
      <c r="I526" s="41">
        <v>100</v>
      </c>
      <c r="J526" s="52"/>
      <c r="M526">
        <v>30</v>
      </c>
      <c r="Q526">
        <v>1900</v>
      </c>
      <c r="R526">
        <v>1600</v>
      </c>
      <c r="T526">
        <v>20</v>
      </c>
      <c r="AL526">
        <v>800</v>
      </c>
      <c r="AN526">
        <v>230</v>
      </c>
    </row>
    <row r="527" spans="1:40" x14ac:dyDescent="0.35">
      <c r="A527" s="35">
        <v>1967</v>
      </c>
      <c r="B527" s="36">
        <v>10</v>
      </c>
      <c r="C527" s="41">
        <v>0.2</v>
      </c>
      <c r="D527" s="41">
        <v>0.56999999999999995</v>
      </c>
      <c r="E527" s="41"/>
      <c r="F527" s="41">
        <v>30</v>
      </c>
      <c r="G527" s="41"/>
      <c r="H527" s="41"/>
      <c r="I527" s="41"/>
      <c r="J527" s="52"/>
      <c r="M527"/>
      <c r="Q527">
        <v>360</v>
      </c>
      <c r="R527">
        <v>250</v>
      </c>
      <c r="T527">
        <v>11</v>
      </c>
      <c r="AL527">
        <v>80</v>
      </c>
      <c r="AN527">
        <v>16</v>
      </c>
    </row>
    <row r="528" spans="1:40" x14ac:dyDescent="0.35">
      <c r="A528" s="35">
        <v>1967</v>
      </c>
      <c r="B528" s="36">
        <v>11</v>
      </c>
      <c r="C528" s="41">
        <v>0.28999999999999998</v>
      </c>
      <c r="D528" s="41">
        <v>0.2</v>
      </c>
      <c r="E528" s="41"/>
      <c r="F528" s="41">
        <v>8.1999999999999993</v>
      </c>
      <c r="G528" s="41"/>
      <c r="H528" s="41"/>
      <c r="I528" s="41"/>
      <c r="J528" s="52"/>
      <c r="M528"/>
      <c r="Q528">
        <v>130</v>
      </c>
      <c r="R528">
        <v>76</v>
      </c>
      <c r="T528">
        <v>10</v>
      </c>
      <c r="AL528">
        <v>35</v>
      </c>
      <c r="AN528"/>
    </row>
    <row r="529" spans="1:40" x14ac:dyDescent="0.35">
      <c r="A529" s="35">
        <v>1967</v>
      </c>
      <c r="B529" s="36">
        <v>12</v>
      </c>
      <c r="C529" s="41">
        <v>0.2</v>
      </c>
      <c r="D529" s="41">
        <v>0.12</v>
      </c>
      <c r="E529" s="41"/>
      <c r="F529" s="41">
        <v>13</v>
      </c>
      <c r="G529" s="41"/>
      <c r="H529" s="41"/>
      <c r="I529" s="41"/>
      <c r="J529" s="52"/>
      <c r="M529"/>
      <c r="Q529">
        <v>140</v>
      </c>
      <c r="R529">
        <v>79</v>
      </c>
      <c r="T529">
        <v>8.4</v>
      </c>
      <c r="AL529">
        <v>35</v>
      </c>
      <c r="AN529"/>
    </row>
    <row r="530" spans="1:40" x14ac:dyDescent="0.35">
      <c r="A530" s="35">
        <v>1968</v>
      </c>
      <c r="B530" s="36">
        <v>1</v>
      </c>
      <c r="C530" s="41">
        <v>8.8999999999999996E-2</v>
      </c>
      <c r="D530" s="41">
        <v>5.1999999999999998E-2</v>
      </c>
      <c r="E530" s="41"/>
      <c r="F530" s="41">
        <v>12</v>
      </c>
      <c r="G530" s="41"/>
      <c r="H530" s="41"/>
      <c r="I530" s="41"/>
      <c r="J530" s="52"/>
      <c r="M530"/>
      <c r="Q530">
        <v>100</v>
      </c>
      <c r="R530">
        <v>71</v>
      </c>
      <c r="T530"/>
      <c r="AL530">
        <v>19</v>
      </c>
      <c r="AN530"/>
    </row>
    <row r="531" spans="1:40" x14ac:dyDescent="0.35">
      <c r="A531" s="35">
        <v>1968</v>
      </c>
      <c r="B531" s="36">
        <v>2</v>
      </c>
      <c r="C531" s="41">
        <v>0.13</v>
      </c>
      <c r="D531" s="41">
        <v>6.8000000000000005E-2</v>
      </c>
      <c r="E531" s="41"/>
      <c r="F531" s="41">
        <v>9</v>
      </c>
      <c r="G531" s="41"/>
      <c r="H531" s="41"/>
      <c r="I531" s="41"/>
      <c r="J531" s="52"/>
      <c r="M531"/>
      <c r="Q531">
        <v>170</v>
      </c>
      <c r="R531">
        <v>93</v>
      </c>
      <c r="T531"/>
      <c r="AL531">
        <v>80</v>
      </c>
      <c r="AN531"/>
    </row>
    <row r="532" spans="1:40" x14ac:dyDescent="0.35">
      <c r="A532" s="35">
        <v>1968</v>
      </c>
      <c r="B532" s="36">
        <v>3</v>
      </c>
      <c r="C532" s="41">
        <v>0.31</v>
      </c>
      <c r="D532" s="41">
        <v>0.12</v>
      </c>
      <c r="E532" s="41"/>
      <c r="F532" s="41">
        <v>5.0999999999999996</v>
      </c>
      <c r="G532" s="41"/>
      <c r="H532" s="41"/>
      <c r="I532" s="41"/>
      <c r="J532" s="52"/>
      <c r="M532"/>
      <c r="Q532">
        <v>140</v>
      </c>
      <c r="R532">
        <v>110</v>
      </c>
      <c r="T532"/>
      <c r="AL532">
        <v>39</v>
      </c>
      <c r="AN532">
        <v>5.5</v>
      </c>
    </row>
    <row r="533" spans="1:40" x14ac:dyDescent="0.35">
      <c r="A533" s="35">
        <v>1968</v>
      </c>
      <c r="B533" s="36">
        <v>4</v>
      </c>
      <c r="C533" s="41">
        <v>1.1000000000000001</v>
      </c>
      <c r="D533" s="41">
        <v>1.1000000000000001</v>
      </c>
      <c r="E533" s="41">
        <v>1.9</v>
      </c>
      <c r="F533" s="41">
        <v>21</v>
      </c>
      <c r="G533" s="41">
        <v>0.92</v>
      </c>
      <c r="H533" s="41">
        <v>0.64</v>
      </c>
      <c r="I533" s="41">
        <v>48</v>
      </c>
      <c r="J533" s="52"/>
      <c r="M533">
        <v>4.9000000000000004</v>
      </c>
      <c r="Q533">
        <v>380</v>
      </c>
      <c r="R533">
        <v>250</v>
      </c>
      <c r="T533"/>
      <c r="AL533">
        <v>360</v>
      </c>
      <c r="AN533">
        <v>32</v>
      </c>
    </row>
    <row r="534" spans="1:40" x14ac:dyDescent="0.35">
      <c r="A534" s="35">
        <v>1968</v>
      </c>
      <c r="B534" s="36">
        <v>5</v>
      </c>
      <c r="C534" s="41">
        <v>0.5</v>
      </c>
      <c r="D534" s="41">
        <v>0.17</v>
      </c>
      <c r="E534" s="41">
        <v>6.8</v>
      </c>
      <c r="F534" s="41">
        <v>57</v>
      </c>
      <c r="G534" s="41">
        <v>2.1</v>
      </c>
      <c r="H534" s="41">
        <v>2.5</v>
      </c>
      <c r="I534" s="41">
        <v>120</v>
      </c>
      <c r="J534" s="52"/>
      <c r="M534">
        <v>61</v>
      </c>
      <c r="Q534">
        <v>550</v>
      </c>
      <c r="R534">
        <v>290</v>
      </c>
      <c r="T534"/>
      <c r="AL534">
        <v>140</v>
      </c>
      <c r="AN534">
        <v>84</v>
      </c>
    </row>
    <row r="535" spans="1:40" x14ac:dyDescent="0.35">
      <c r="A535" s="35">
        <v>1968</v>
      </c>
      <c r="B535" s="36">
        <v>6</v>
      </c>
      <c r="C535" s="41">
        <v>7</v>
      </c>
      <c r="D535" s="41">
        <v>1.1000000000000001</v>
      </c>
      <c r="E535" s="41">
        <v>17</v>
      </c>
      <c r="F535" s="41">
        <v>150</v>
      </c>
      <c r="G535" s="41">
        <v>5.2</v>
      </c>
      <c r="H535" s="41">
        <v>12</v>
      </c>
      <c r="I535" s="41">
        <v>240</v>
      </c>
      <c r="J535" s="52"/>
      <c r="M535">
        <v>63</v>
      </c>
      <c r="Q535">
        <v>1300</v>
      </c>
      <c r="R535">
        <v>1000</v>
      </c>
      <c r="T535"/>
      <c r="AL535">
        <v>550</v>
      </c>
      <c r="AN535">
        <v>130</v>
      </c>
    </row>
    <row r="536" spans="1:40" x14ac:dyDescent="0.35">
      <c r="A536" s="35">
        <v>1968</v>
      </c>
      <c r="B536" s="36">
        <v>7</v>
      </c>
      <c r="C536" s="41">
        <v>6.1</v>
      </c>
      <c r="D536" s="41">
        <v>5.6</v>
      </c>
      <c r="E536" s="41">
        <v>24</v>
      </c>
      <c r="F536" s="41">
        <v>190</v>
      </c>
      <c r="G536" s="41">
        <v>44</v>
      </c>
      <c r="H536" s="41">
        <v>76</v>
      </c>
      <c r="I536" s="41">
        <v>350</v>
      </c>
      <c r="J536" s="52"/>
      <c r="M536">
        <v>220</v>
      </c>
      <c r="Q536">
        <v>1600</v>
      </c>
      <c r="R536">
        <v>1700</v>
      </c>
      <c r="T536">
        <v>88</v>
      </c>
      <c r="AL536">
        <v>550</v>
      </c>
      <c r="AN536">
        <v>98</v>
      </c>
    </row>
    <row r="537" spans="1:40" x14ac:dyDescent="0.35">
      <c r="A537" s="35">
        <v>1968</v>
      </c>
      <c r="B537" s="36">
        <v>8</v>
      </c>
      <c r="C537" s="41">
        <v>2.6</v>
      </c>
      <c r="D537" s="41">
        <v>2.7</v>
      </c>
      <c r="E537" s="41">
        <v>33</v>
      </c>
      <c r="F537" s="41">
        <v>200</v>
      </c>
      <c r="G537" s="41">
        <v>11</v>
      </c>
      <c r="H537" s="41">
        <v>20</v>
      </c>
      <c r="I537" s="41">
        <v>140</v>
      </c>
      <c r="J537" s="52">
        <v>13</v>
      </c>
      <c r="M537">
        <v>40</v>
      </c>
      <c r="Q537">
        <v>2200</v>
      </c>
      <c r="R537">
        <v>1600</v>
      </c>
      <c r="T537">
        <v>17</v>
      </c>
      <c r="AL537">
        <v>650</v>
      </c>
      <c r="AN537">
        <v>92</v>
      </c>
    </row>
    <row r="538" spans="1:40" x14ac:dyDescent="0.35">
      <c r="A538" s="35">
        <v>1968</v>
      </c>
      <c r="B538" s="36">
        <v>9</v>
      </c>
      <c r="C538" s="41">
        <v>7.8E-2</v>
      </c>
      <c r="D538" s="41">
        <v>0.11</v>
      </c>
      <c r="E538" s="41">
        <v>3.4</v>
      </c>
      <c r="F538" s="41">
        <v>50</v>
      </c>
      <c r="G538" s="41">
        <v>1.3</v>
      </c>
      <c r="H538" s="41">
        <v>3.4</v>
      </c>
      <c r="I538" s="41">
        <v>23</v>
      </c>
      <c r="J538" s="52">
        <v>0.81</v>
      </c>
      <c r="M538">
        <v>4.8</v>
      </c>
      <c r="Q538">
        <v>260</v>
      </c>
      <c r="R538">
        <v>160</v>
      </c>
      <c r="T538">
        <v>8.3000000000000007</v>
      </c>
      <c r="AL538">
        <v>30</v>
      </c>
      <c r="AN538">
        <v>39</v>
      </c>
    </row>
    <row r="539" spans="1:40" x14ac:dyDescent="0.35">
      <c r="A539" s="35">
        <v>1968</v>
      </c>
      <c r="B539" s="36">
        <v>10</v>
      </c>
      <c r="C539" s="41">
        <v>1.9</v>
      </c>
      <c r="D539" s="41">
        <v>0.22</v>
      </c>
      <c r="E539" s="41"/>
      <c r="F539" s="41">
        <v>8.3000000000000007</v>
      </c>
      <c r="G539" s="41"/>
      <c r="H539" s="41"/>
      <c r="I539" s="41"/>
      <c r="J539" s="52">
        <v>0.32</v>
      </c>
      <c r="M539"/>
      <c r="Q539">
        <v>110</v>
      </c>
      <c r="R539">
        <v>88</v>
      </c>
      <c r="T539">
        <v>8.8000000000000007</v>
      </c>
      <c r="AL539">
        <v>20</v>
      </c>
      <c r="AN539">
        <v>16</v>
      </c>
    </row>
    <row r="540" spans="1:40" x14ac:dyDescent="0.35">
      <c r="A540" s="35">
        <v>1968</v>
      </c>
      <c r="B540" s="36">
        <v>11</v>
      </c>
      <c r="C540" s="41">
        <v>7.1999999999999995E-2</v>
      </c>
      <c r="D540" s="41">
        <v>0.2</v>
      </c>
      <c r="E540" s="41"/>
      <c r="F540" s="41">
        <v>4.7</v>
      </c>
      <c r="G540" s="41"/>
      <c r="H540" s="41"/>
      <c r="I540" s="41"/>
      <c r="J540" s="52">
        <v>0.13</v>
      </c>
      <c r="M540"/>
      <c r="Q540">
        <v>66</v>
      </c>
      <c r="R540">
        <v>57</v>
      </c>
      <c r="T540">
        <v>7.3</v>
      </c>
      <c r="AL540">
        <v>23</v>
      </c>
      <c r="AN540"/>
    </row>
    <row r="541" spans="1:40" x14ac:dyDescent="0.35">
      <c r="A541" s="35">
        <v>1968</v>
      </c>
      <c r="B541" s="36">
        <v>12</v>
      </c>
      <c r="C541" s="41">
        <v>0.11</v>
      </c>
      <c r="D541" s="41">
        <v>2.1000000000000001E-2</v>
      </c>
      <c r="E541" s="41"/>
      <c r="F541" s="41">
        <v>6.7</v>
      </c>
      <c r="G541" s="41"/>
      <c r="H541" s="41"/>
      <c r="I541" s="41"/>
      <c r="J541" s="52">
        <v>4.1000000000000002E-2</v>
      </c>
      <c r="M541"/>
      <c r="Q541">
        <v>55</v>
      </c>
      <c r="R541">
        <v>50</v>
      </c>
      <c r="T541">
        <v>6.1</v>
      </c>
      <c r="AL541">
        <v>16</v>
      </c>
      <c r="AN541"/>
    </row>
    <row r="542" spans="1:40" x14ac:dyDescent="0.35">
      <c r="A542" s="35">
        <v>1969</v>
      </c>
      <c r="B542" s="36">
        <v>1</v>
      </c>
      <c r="C542" s="41">
        <v>0.19</v>
      </c>
      <c r="D542" s="41">
        <v>4.4999999999999998E-2</v>
      </c>
      <c r="E542" s="41"/>
      <c r="F542" s="41">
        <v>2.7</v>
      </c>
      <c r="G542" s="41"/>
      <c r="H542" s="41"/>
      <c r="I542" s="41"/>
      <c r="J542" s="52">
        <v>2.7E-2</v>
      </c>
      <c r="M542"/>
      <c r="Q542">
        <v>38</v>
      </c>
      <c r="R542">
        <v>39</v>
      </c>
      <c r="T542">
        <v>6.7</v>
      </c>
      <c r="AL542">
        <v>8.3000000000000007</v>
      </c>
      <c r="AN542"/>
    </row>
    <row r="543" spans="1:40" x14ac:dyDescent="0.35">
      <c r="A543" s="35">
        <v>1969</v>
      </c>
      <c r="B543" s="36">
        <v>2</v>
      </c>
      <c r="C543" s="41">
        <v>0.2</v>
      </c>
      <c r="D543" s="41">
        <v>3.5999999999999997E-2</v>
      </c>
      <c r="E543" s="41"/>
      <c r="F543" s="41">
        <v>9.5</v>
      </c>
      <c r="G543" s="41"/>
      <c r="H543" s="41"/>
      <c r="I543" s="41"/>
      <c r="J543" s="52">
        <v>3.6999999999999998E-2</v>
      </c>
      <c r="M543"/>
      <c r="Q543">
        <v>31</v>
      </c>
      <c r="R543">
        <v>17</v>
      </c>
      <c r="T543">
        <v>7.6</v>
      </c>
      <c r="AL543">
        <v>3</v>
      </c>
      <c r="AN543"/>
    </row>
    <row r="544" spans="1:40" x14ac:dyDescent="0.35">
      <c r="A544" s="35">
        <v>1969</v>
      </c>
      <c r="B544" s="36">
        <v>3</v>
      </c>
      <c r="C544" s="41">
        <v>0.18</v>
      </c>
      <c r="D544" s="41">
        <v>0.03</v>
      </c>
      <c r="E544" s="41"/>
      <c r="F544" s="41">
        <v>17</v>
      </c>
      <c r="G544" s="41"/>
      <c r="H544" s="41"/>
      <c r="I544" s="41"/>
      <c r="J544" s="52">
        <v>0.08</v>
      </c>
      <c r="M544"/>
      <c r="Q544">
        <v>120</v>
      </c>
      <c r="R544">
        <v>130</v>
      </c>
      <c r="T544">
        <v>8.6999999999999993</v>
      </c>
      <c r="AL544">
        <v>78</v>
      </c>
      <c r="AN544">
        <v>2.1</v>
      </c>
    </row>
    <row r="545" spans="1:40" x14ac:dyDescent="0.35">
      <c r="A545" s="35">
        <v>1969</v>
      </c>
      <c r="B545" s="36">
        <v>4</v>
      </c>
      <c r="C545" s="41">
        <v>6</v>
      </c>
      <c r="D545" s="41">
        <v>11</v>
      </c>
      <c r="E545" s="41">
        <v>6.9</v>
      </c>
      <c r="F545" s="41">
        <v>50</v>
      </c>
      <c r="G545" s="41">
        <v>0.36</v>
      </c>
      <c r="H545" s="41">
        <v>0.3</v>
      </c>
      <c r="I545" s="41">
        <v>130</v>
      </c>
      <c r="J545" s="52">
        <v>2.5</v>
      </c>
      <c r="M545">
        <v>8</v>
      </c>
      <c r="Q545">
        <v>690</v>
      </c>
      <c r="R545">
        <v>510</v>
      </c>
      <c r="T545">
        <v>12</v>
      </c>
      <c r="AL545">
        <v>320</v>
      </c>
      <c r="AN545">
        <v>73</v>
      </c>
    </row>
    <row r="546" spans="1:40" x14ac:dyDescent="0.35">
      <c r="A546" s="35">
        <v>1969</v>
      </c>
      <c r="B546" s="36">
        <v>5</v>
      </c>
      <c r="C546" s="41">
        <v>7.4</v>
      </c>
      <c r="D546" s="41">
        <v>3.2</v>
      </c>
      <c r="E546" s="41">
        <v>3.8</v>
      </c>
      <c r="F546" s="41">
        <v>54</v>
      </c>
      <c r="G546" s="41">
        <v>3.3</v>
      </c>
      <c r="H546" s="41">
        <v>14</v>
      </c>
      <c r="I546" s="41">
        <v>110</v>
      </c>
      <c r="J546" s="52">
        <v>12</v>
      </c>
      <c r="M546">
        <v>43</v>
      </c>
      <c r="Q546">
        <v>500</v>
      </c>
      <c r="R546">
        <v>390</v>
      </c>
      <c r="T546">
        <v>39</v>
      </c>
      <c r="AL546">
        <v>210</v>
      </c>
      <c r="AN546">
        <v>89</v>
      </c>
    </row>
    <row r="547" spans="1:40" x14ac:dyDescent="0.35">
      <c r="A547" s="35">
        <v>1969</v>
      </c>
      <c r="B547" s="36">
        <v>6</v>
      </c>
      <c r="C547" s="41">
        <v>0.31</v>
      </c>
      <c r="D547" s="41">
        <v>0.15</v>
      </c>
      <c r="E547" s="41">
        <v>12</v>
      </c>
      <c r="F547" s="41">
        <v>180</v>
      </c>
      <c r="G547" s="41">
        <v>9.9</v>
      </c>
      <c r="H547" s="41">
        <v>28</v>
      </c>
      <c r="I547" s="41">
        <v>130</v>
      </c>
      <c r="J547" s="52">
        <v>14</v>
      </c>
      <c r="M547">
        <v>51</v>
      </c>
      <c r="Q547">
        <v>380</v>
      </c>
      <c r="R547">
        <v>270</v>
      </c>
      <c r="T547">
        <v>19</v>
      </c>
      <c r="AL547">
        <v>80</v>
      </c>
      <c r="AN547">
        <v>180</v>
      </c>
    </row>
    <row r="548" spans="1:40" x14ac:dyDescent="0.35">
      <c r="A548" s="35">
        <v>1969</v>
      </c>
      <c r="B548" s="36">
        <v>7</v>
      </c>
      <c r="C548" s="41">
        <v>0.57999999999999996</v>
      </c>
      <c r="D548" s="41">
        <v>26</v>
      </c>
      <c r="E548" s="41">
        <v>12</v>
      </c>
      <c r="F548" s="41">
        <v>120</v>
      </c>
      <c r="G548" s="41">
        <v>10</v>
      </c>
      <c r="H548" s="41">
        <v>52</v>
      </c>
      <c r="I548" s="41">
        <v>110</v>
      </c>
      <c r="J548" s="52">
        <v>34</v>
      </c>
      <c r="M548">
        <v>26</v>
      </c>
      <c r="Q548">
        <v>1300</v>
      </c>
      <c r="R548">
        <v>1000</v>
      </c>
      <c r="T548">
        <v>30</v>
      </c>
      <c r="AL548">
        <v>850</v>
      </c>
      <c r="AN548">
        <v>110</v>
      </c>
    </row>
    <row r="549" spans="1:40" x14ac:dyDescent="0.35">
      <c r="A549" s="35">
        <v>1969</v>
      </c>
      <c r="B549" s="36">
        <v>8</v>
      </c>
      <c r="C549" s="41">
        <v>0.71</v>
      </c>
      <c r="D549" s="41">
        <v>0.15</v>
      </c>
      <c r="E549" s="41">
        <v>22</v>
      </c>
      <c r="F549" s="41">
        <v>140</v>
      </c>
      <c r="G549" s="41">
        <v>15</v>
      </c>
      <c r="H549" s="41">
        <v>57</v>
      </c>
      <c r="I549" s="41">
        <v>120</v>
      </c>
      <c r="J549" s="52">
        <v>17</v>
      </c>
      <c r="M549">
        <v>60</v>
      </c>
      <c r="Q549">
        <v>470</v>
      </c>
      <c r="R549">
        <v>360</v>
      </c>
      <c r="T549">
        <v>18</v>
      </c>
      <c r="AL549">
        <v>44</v>
      </c>
      <c r="AN549">
        <v>27</v>
      </c>
    </row>
    <row r="550" spans="1:40" x14ac:dyDescent="0.35">
      <c r="A550" s="35">
        <v>1969</v>
      </c>
      <c r="B550" s="36">
        <v>9</v>
      </c>
      <c r="C550" s="41">
        <v>0.3</v>
      </c>
      <c r="D550" s="41">
        <v>0.26</v>
      </c>
      <c r="E550" s="41">
        <v>2.8</v>
      </c>
      <c r="F550" s="41">
        <v>29</v>
      </c>
      <c r="G550" s="41">
        <v>2.6</v>
      </c>
      <c r="H550" s="41">
        <v>4.2</v>
      </c>
      <c r="I550" s="41">
        <v>29</v>
      </c>
      <c r="J550" s="52">
        <v>5.9</v>
      </c>
      <c r="M550">
        <v>15</v>
      </c>
      <c r="Q550">
        <v>180</v>
      </c>
      <c r="R550">
        <v>130</v>
      </c>
      <c r="T550">
        <v>10</v>
      </c>
      <c r="AL550">
        <v>41</v>
      </c>
      <c r="AN550">
        <v>11</v>
      </c>
    </row>
    <row r="551" spans="1:40" x14ac:dyDescent="0.35">
      <c r="A551" s="35">
        <v>1969</v>
      </c>
      <c r="B551" s="36">
        <v>10</v>
      </c>
      <c r="C551" s="41">
        <v>0.14000000000000001</v>
      </c>
      <c r="D551" s="41">
        <v>3.5999999999999997E-2</v>
      </c>
      <c r="E551" s="41"/>
      <c r="F551" s="41">
        <v>14</v>
      </c>
      <c r="G551" s="41"/>
      <c r="H551" s="41"/>
      <c r="I551" s="41"/>
      <c r="J551" s="52">
        <v>0.45</v>
      </c>
      <c r="M551"/>
      <c r="Q551">
        <v>72</v>
      </c>
      <c r="R551">
        <v>48</v>
      </c>
      <c r="T551">
        <v>12</v>
      </c>
      <c r="AL551">
        <v>18</v>
      </c>
      <c r="AN551">
        <v>12</v>
      </c>
    </row>
    <row r="552" spans="1:40" x14ac:dyDescent="0.35">
      <c r="A552" s="35">
        <v>1969</v>
      </c>
      <c r="B552" s="36">
        <v>11</v>
      </c>
      <c r="C552" s="41">
        <v>8.4000000000000005E-2</v>
      </c>
      <c r="D552" s="41">
        <v>1.4999999999999999E-2</v>
      </c>
      <c r="E552" s="41"/>
      <c r="F552" s="41">
        <v>3.2</v>
      </c>
      <c r="G552" s="41"/>
      <c r="H552" s="41"/>
      <c r="I552" s="41"/>
      <c r="J552" s="52">
        <v>7.0000000000000007E-2</v>
      </c>
      <c r="M552"/>
      <c r="Q552">
        <v>48</v>
      </c>
      <c r="R552">
        <v>37</v>
      </c>
      <c r="T552">
        <v>11</v>
      </c>
      <c r="AL552">
        <v>12</v>
      </c>
      <c r="AN552"/>
    </row>
    <row r="553" spans="1:40" x14ac:dyDescent="0.35">
      <c r="A553" s="35">
        <v>1969</v>
      </c>
      <c r="B553" s="36">
        <v>12</v>
      </c>
      <c r="C553" s="41">
        <v>7.2999999999999995E-2</v>
      </c>
      <c r="D553" s="41">
        <v>2.5999999999999999E-2</v>
      </c>
      <c r="E553" s="41"/>
      <c r="F553" s="41">
        <v>4.5</v>
      </c>
      <c r="G553" s="41"/>
      <c r="H553" s="41"/>
      <c r="I553" s="41"/>
      <c r="J553" s="52">
        <v>4.4999999999999998E-2</v>
      </c>
      <c r="M553"/>
      <c r="Q553">
        <v>37</v>
      </c>
      <c r="R553">
        <v>38</v>
      </c>
      <c r="T553">
        <v>11</v>
      </c>
      <c r="AL553">
        <v>11</v>
      </c>
      <c r="AN553"/>
    </row>
    <row r="554" spans="1:40" x14ac:dyDescent="0.35">
      <c r="A554" s="35">
        <v>1970</v>
      </c>
      <c r="B554" s="36">
        <v>1</v>
      </c>
      <c r="C554" s="41">
        <v>0.15</v>
      </c>
      <c r="D554" s="41">
        <v>1.7000000000000001E-2</v>
      </c>
      <c r="E554" s="41"/>
      <c r="F554" s="41">
        <v>5.5</v>
      </c>
      <c r="G554" s="41"/>
      <c r="H554" s="41"/>
      <c r="I554" s="41"/>
      <c r="J554" s="52">
        <v>4.2999999999999997E-2</v>
      </c>
      <c r="M554"/>
      <c r="Q554">
        <v>60</v>
      </c>
      <c r="R554">
        <v>51</v>
      </c>
      <c r="T554">
        <v>10</v>
      </c>
      <c r="AL554">
        <v>7.1</v>
      </c>
      <c r="AN554"/>
    </row>
    <row r="555" spans="1:40" x14ac:dyDescent="0.35">
      <c r="A555" s="35">
        <v>1970</v>
      </c>
      <c r="B555" s="36">
        <v>2</v>
      </c>
      <c r="C555" s="41">
        <v>0.14000000000000001</v>
      </c>
      <c r="D555" s="41">
        <v>3.5999999999999997E-2</v>
      </c>
      <c r="E555" s="41"/>
      <c r="F555" s="41">
        <v>5.2</v>
      </c>
      <c r="G555" s="41"/>
      <c r="H555" s="41"/>
      <c r="I555" s="41"/>
      <c r="J555" s="52">
        <v>0.04</v>
      </c>
      <c r="M555"/>
      <c r="Q555">
        <v>75</v>
      </c>
      <c r="R555">
        <v>60</v>
      </c>
      <c r="T555">
        <v>8.3000000000000007</v>
      </c>
      <c r="AL555">
        <v>19</v>
      </c>
      <c r="AN555"/>
    </row>
    <row r="556" spans="1:40" x14ac:dyDescent="0.35">
      <c r="A556" s="35">
        <v>1970</v>
      </c>
      <c r="B556" s="36">
        <v>3</v>
      </c>
      <c r="C556" s="41">
        <v>0.21</v>
      </c>
      <c r="D556" s="41">
        <v>8.3000000000000004E-2</v>
      </c>
      <c r="E556" s="41"/>
      <c r="F556" s="41">
        <v>6.7</v>
      </c>
      <c r="G556" s="41"/>
      <c r="H556" s="41"/>
      <c r="I556" s="41"/>
      <c r="J556" s="52">
        <v>0.33</v>
      </c>
      <c r="M556"/>
      <c r="Q556">
        <v>120</v>
      </c>
      <c r="R556">
        <v>74</v>
      </c>
      <c r="T556">
        <v>9.3000000000000007</v>
      </c>
      <c r="AL556">
        <v>33</v>
      </c>
      <c r="AN556">
        <v>7.2</v>
      </c>
    </row>
    <row r="557" spans="1:40" x14ac:dyDescent="0.35">
      <c r="A557" s="35">
        <v>1970</v>
      </c>
      <c r="B557" s="36">
        <v>4</v>
      </c>
      <c r="C557" s="41">
        <v>1</v>
      </c>
      <c r="D557" s="41">
        <v>1.9</v>
      </c>
      <c r="E557" s="41">
        <v>1.9</v>
      </c>
      <c r="F557" s="41">
        <v>34</v>
      </c>
      <c r="G557" s="41">
        <v>1.5</v>
      </c>
      <c r="H557" s="41">
        <v>1.4</v>
      </c>
      <c r="I557" s="41">
        <v>100</v>
      </c>
      <c r="J557" s="52">
        <v>2.9</v>
      </c>
      <c r="M557">
        <v>17</v>
      </c>
      <c r="Q557">
        <v>870</v>
      </c>
      <c r="R557">
        <v>510</v>
      </c>
      <c r="T557">
        <v>22</v>
      </c>
      <c r="AL557">
        <v>820</v>
      </c>
      <c r="AN557">
        <v>27</v>
      </c>
    </row>
    <row r="558" spans="1:40" x14ac:dyDescent="0.35">
      <c r="A558" s="35">
        <v>1970</v>
      </c>
      <c r="B558" s="36">
        <v>5</v>
      </c>
      <c r="C558" s="41">
        <v>0.87</v>
      </c>
      <c r="D558" s="41">
        <v>0.51</v>
      </c>
      <c r="E558" s="41">
        <v>4.8</v>
      </c>
      <c r="F558" s="41">
        <v>38</v>
      </c>
      <c r="G558" s="41">
        <v>3</v>
      </c>
      <c r="H558" s="41">
        <v>4.4000000000000004</v>
      </c>
      <c r="I558" s="41">
        <v>76</v>
      </c>
      <c r="J558" s="52">
        <v>3.3</v>
      </c>
      <c r="M558">
        <v>20</v>
      </c>
      <c r="Q558">
        <v>340</v>
      </c>
      <c r="R558">
        <v>190</v>
      </c>
      <c r="T558">
        <v>28</v>
      </c>
      <c r="AL558">
        <v>79</v>
      </c>
      <c r="AN558">
        <v>66</v>
      </c>
    </row>
    <row r="559" spans="1:40" x14ac:dyDescent="0.35">
      <c r="A559" s="35">
        <v>1970</v>
      </c>
      <c r="B559" s="36">
        <v>6</v>
      </c>
      <c r="C559" s="41">
        <v>14</v>
      </c>
      <c r="D559" s="41">
        <v>71</v>
      </c>
      <c r="E559" s="41">
        <v>11</v>
      </c>
      <c r="F559" s="41">
        <v>180</v>
      </c>
      <c r="G559" s="41">
        <v>8.9</v>
      </c>
      <c r="H559" s="41">
        <v>36</v>
      </c>
      <c r="I559" s="41">
        <v>490</v>
      </c>
      <c r="J559" s="52">
        <v>50</v>
      </c>
      <c r="M559">
        <v>120</v>
      </c>
      <c r="Q559">
        <v>2200</v>
      </c>
      <c r="R559">
        <v>1500</v>
      </c>
      <c r="T559">
        <v>58</v>
      </c>
      <c r="AL559">
        <v>1300</v>
      </c>
      <c r="AN559">
        <v>93</v>
      </c>
    </row>
    <row r="560" spans="1:40" x14ac:dyDescent="0.35">
      <c r="A560" s="35">
        <v>1970</v>
      </c>
      <c r="B560" s="36">
        <v>7</v>
      </c>
      <c r="C560" s="41">
        <v>0.35</v>
      </c>
      <c r="D560" s="41">
        <v>1.1000000000000001</v>
      </c>
      <c r="E560" s="41">
        <v>19</v>
      </c>
      <c r="F560" s="41">
        <v>190</v>
      </c>
      <c r="G560" s="41">
        <v>33</v>
      </c>
      <c r="H560" s="41">
        <v>65</v>
      </c>
      <c r="I560" s="41">
        <v>270</v>
      </c>
      <c r="J560" s="52">
        <v>20</v>
      </c>
      <c r="M560">
        <v>70</v>
      </c>
      <c r="Q560">
        <v>740</v>
      </c>
      <c r="R560">
        <v>500</v>
      </c>
      <c r="T560">
        <v>25</v>
      </c>
      <c r="AL560"/>
      <c r="AN560">
        <v>100</v>
      </c>
    </row>
    <row r="561" spans="1:40" x14ac:dyDescent="0.35">
      <c r="A561" s="35">
        <v>1970</v>
      </c>
      <c r="B561" s="36">
        <v>8</v>
      </c>
      <c r="C561" s="41">
        <v>0.8</v>
      </c>
      <c r="D561" s="41">
        <v>1</v>
      </c>
      <c r="E561" s="41">
        <v>18</v>
      </c>
      <c r="F561" s="41">
        <v>310</v>
      </c>
      <c r="G561" s="41">
        <v>14</v>
      </c>
      <c r="H561" s="41">
        <v>32</v>
      </c>
      <c r="I561" s="41">
        <v>370</v>
      </c>
      <c r="J561" s="52">
        <v>18</v>
      </c>
      <c r="M561">
        <v>130</v>
      </c>
      <c r="Q561">
        <v>2100</v>
      </c>
      <c r="R561">
        <v>1200</v>
      </c>
      <c r="T561">
        <v>42</v>
      </c>
      <c r="AL561">
        <v>730</v>
      </c>
      <c r="AN561">
        <v>280</v>
      </c>
    </row>
    <row r="562" spans="1:40" x14ac:dyDescent="0.35">
      <c r="A562" s="35">
        <v>1970</v>
      </c>
      <c r="B562" s="36">
        <v>9</v>
      </c>
      <c r="C562" s="41">
        <v>0.91</v>
      </c>
      <c r="D562" s="41">
        <v>0.59</v>
      </c>
      <c r="E562" s="41">
        <v>1.8</v>
      </c>
      <c r="F562" s="41">
        <v>56</v>
      </c>
      <c r="G562" s="41">
        <v>1.9</v>
      </c>
      <c r="H562" s="41">
        <v>1.3</v>
      </c>
      <c r="I562" s="41">
        <v>87</v>
      </c>
      <c r="J562" s="52">
        <v>1.4</v>
      </c>
      <c r="M562">
        <v>30</v>
      </c>
      <c r="Q562">
        <v>220</v>
      </c>
      <c r="R562">
        <v>190</v>
      </c>
      <c r="T562">
        <v>12</v>
      </c>
      <c r="AL562">
        <v>70</v>
      </c>
      <c r="AN562">
        <v>20</v>
      </c>
    </row>
    <row r="563" spans="1:40" x14ac:dyDescent="0.35">
      <c r="A563" s="35">
        <v>1970</v>
      </c>
      <c r="B563" s="36">
        <v>10</v>
      </c>
      <c r="C563" s="41">
        <v>0.57999999999999996</v>
      </c>
      <c r="D563" s="41">
        <v>0.48</v>
      </c>
      <c r="E563" s="41"/>
      <c r="F563" s="41">
        <v>62</v>
      </c>
      <c r="G563" s="41"/>
      <c r="H563" s="41"/>
      <c r="I563" s="41"/>
      <c r="J563" s="52">
        <v>0.72</v>
      </c>
      <c r="M563"/>
      <c r="Q563">
        <v>410</v>
      </c>
      <c r="R563">
        <v>270</v>
      </c>
      <c r="T563">
        <v>10</v>
      </c>
      <c r="AL563">
        <v>130</v>
      </c>
      <c r="AN563">
        <v>23</v>
      </c>
    </row>
    <row r="564" spans="1:40" x14ac:dyDescent="0.35">
      <c r="A564" s="35">
        <v>1970</v>
      </c>
      <c r="B564" s="36">
        <v>11</v>
      </c>
      <c r="C564" s="41">
        <v>8.6999999999999994E-2</v>
      </c>
      <c r="D564" s="41">
        <v>5.1999999999999998E-2</v>
      </c>
      <c r="E564" s="41"/>
      <c r="F564" s="41"/>
      <c r="G564" s="41"/>
      <c r="H564" s="41"/>
      <c r="I564" s="41"/>
      <c r="J564" s="52">
        <v>0.14000000000000001</v>
      </c>
      <c r="M564"/>
      <c r="Q564">
        <v>87</v>
      </c>
      <c r="R564">
        <v>70</v>
      </c>
      <c r="T564">
        <v>10</v>
      </c>
      <c r="AL564">
        <v>31</v>
      </c>
      <c r="AN564"/>
    </row>
    <row r="565" spans="1:40" x14ac:dyDescent="0.35">
      <c r="A565" s="35">
        <v>1970</v>
      </c>
      <c r="B565" s="36">
        <v>12</v>
      </c>
      <c r="C565" s="41">
        <v>0.08</v>
      </c>
      <c r="D565" s="41">
        <v>0.14000000000000001</v>
      </c>
      <c r="E565" s="41"/>
      <c r="F565" s="41"/>
      <c r="G565" s="41"/>
      <c r="H565" s="41"/>
      <c r="I565" s="41"/>
      <c r="J565" s="52">
        <v>0.15</v>
      </c>
      <c r="M565"/>
      <c r="Q565">
        <v>63</v>
      </c>
      <c r="R565">
        <v>55</v>
      </c>
      <c r="T565">
        <v>8.6999999999999993</v>
      </c>
      <c r="AL565">
        <v>21</v>
      </c>
      <c r="AN565"/>
    </row>
    <row r="566" spans="1:40" x14ac:dyDescent="0.35">
      <c r="A566" s="35">
        <v>1971</v>
      </c>
      <c r="B566" s="36">
        <v>1</v>
      </c>
      <c r="F566" s="41"/>
    </row>
    <row r="567" spans="1:40" x14ac:dyDescent="0.35">
      <c r="A567" s="35">
        <v>1971</v>
      </c>
      <c r="B567" s="36">
        <v>2</v>
      </c>
      <c r="F567" s="41"/>
    </row>
    <row r="568" spans="1:40" x14ac:dyDescent="0.35">
      <c r="A568" s="35">
        <v>1971</v>
      </c>
      <c r="B568" s="36">
        <v>3</v>
      </c>
      <c r="F568" s="41"/>
    </row>
    <row r="569" spans="1:40" x14ac:dyDescent="0.35">
      <c r="A569" s="35">
        <v>1971</v>
      </c>
      <c r="B569" s="36">
        <v>4</v>
      </c>
      <c r="F569" s="41"/>
    </row>
    <row r="570" spans="1:40" x14ac:dyDescent="0.35">
      <c r="A570" s="35">
        <v>1971</v>
      </c>
      <c r="B570" s="36">
        <v>5</v>
      </c>
      <c r="F570" s="41"/>
    </row>
    <row r="571" spans="1:40" x14ac:dyDescent="0.35">
      <c r="A571" s="35">
        <v>1971</v>
      </c>
      <c r="B571" s="36">
        <v>6</v>
      </c>
      <c r="F571" s="41"/>
    </row>
    <row r="572" spans="1:40" x14ac:dyDescent="0.35">
      <c r="A572" s="35">
        <v>1971</v>
      </c>
      <c r="B572" s="36">
        <v>7</v>
      </c>
      <c r="F572" s="41"/>
    </row>
    <row r="573" spans="1:40" x14ac:dyDescent="0.35">
      <c r="A573" s="35">
        <v>1971</v>
      </c>
      <c r="B573" s="36">
        <v>8</v>
      </c>
      <c r="F573" s="41"/>
    </row>
    <row r="574" spans="1:40" x14ac:dyDescent="0.35">
      <c r="A574" s="35">
        <v>1971</v>
      </c>
      <c r="B574" s="36">
        <v>9</v>
      </c>
      <c r="F574" s="41"/>
    </row>
    <row r="575" spans="1:40" x14ac:dyDescent="0.35">
      <c r="A575" s="35">
        <v>1971</v>
      </c>
      <c r="B575" s="36">
        <v>10</v>
      </c>
      <c r="F575" s="41"/>
    </row>
    <row r="576" spans="1:40" x14ac:dyDescent="0.35">
      <c r="A576" s="35">
        <v>1971</v>
      </c>
      <c r="B576" s="36">
        <v>11</v>
      </c>
      <c r="F576" s="41"/>
    </row>
    <row r="577" spans="1:6" x14ac:dyDescent="0.35">
      <c r="A577" s="35">
        <v>1971</v>
      </c>
      <c r="B577" s="36">
        <v>12</v>
      </c>
      <c r="F577" s="41"/>
    </row>
    <row r="578" spans="1:6" x14ac:dyDescent="0.35">
      <c r="A578" s="35">
        <v>1972</v>
      </c>
      <c r="B578" s="36">
        <v>1</v>
      </c>
      <c r="F578" s="41"/>
    </row>
    <row r="579" spans="1:6" x14ac:dyDescent="0.35">
      <c r="A579" s="35">
        <v>1972</v>
      </c>
      <c r="B579" s="36">
        <v>2</v>
      </c>
      <c r="F579" s="41"/>
    </row>
    <row r="580" spans="1:6" x14ac:dyDescent="0.35">
      <c r="A580" s="35">
        <v>1972</v>
      </c>
      <c r="B580" s="36">
        <v>3</v>
      </c>
      <c r="F580" s="41"/>
    </row>
    <row r="581" spans="1:6" x14ac:dyDescent="0.35">
      <c r="A581" s="35">
        <v>1972</v>
      </c>
      <c r="B581" s="36">
        <v>4</v>
      </c>
      <c r="F581" s="41"/>
    </row>
    <row r="582" spans="1:6" x14ac:dyDescent="0.35">
      <c r="A582" s="35">
        <v>1972</v>
      </c>
      <c r="B582" s="36">
        <v>5</v>
      </c>
      <c r="F582" s="41"/>
    </row>
    <row r="583" spans="1:6" x14ac:dyDescent="0.35">
      <c r="A583" s="35">
        <v>1972</v>
      </c>
      <c r="B583" s="36">
        <v>6</v>
      </c>
      <c r="F583" s="41"/>
    </row>
    <row r="584" spans="1:6" x14ac:dyDescent="0.35">
      <c r="A584" s="35">
        <v>1972</v>
      </c>
      <c r="B584" s="36">
        <v>7</v>
      </c>
      <c r="F584" s="41"/>
    </row>
    <row r="585" spans="1:6" x14ac:dyDescent="0.35">
      <c r="A585" s="35">
        <v>1972</v>
      </c>
      <c r="B585" s="36">
        <v>8</v>
      </c>
      <c r="F585" s="41"/>
    </row>
    <row r="586" spans="1:6" x14ac:dyDescent="0.35">
      <c r="A586" s="35">
        <v>1972</v>
      </c>
      <c r="B586" s="36">
        <v>9</v>
      </c>
      <c r="F586" s="41"/>
    </row>
    <row r="587" spans="1:6" x14ac:dyDescent="0.35">
      <c r="A587" s="35">
        <v>1972</v>
      </c>
      <c r="B587" s="36">
        <v>10</v>
      </c>
      <c r="F587" s="41"/>
    </row>
    <row r="588" spans="1:6" x14ac:dyDescent="0.35">
      <c r="A588" s="35">
        <v>1972</v>
      </c>
      <c r="B588" s="36">
        <v>11</v>
      </c>
      <c r="F588" s="41"/>
    </row>
    <row r="589" spans="1:6" x14ac:dyDescent="0.35">
      <c r="A589" s="35">
        <v>1972</v>
      </c>
      <c r="B589" s="36">
        <v>12</v>
      </c>
      <c r="F589" s="41"/>
    </row>
    <row r="590" spans="1:6" x14ac:dyDescent="0.35">
      <c r="A590" s="35">
        <v>1973</v>
      </c>
      <c r="B590" s="36">
        <v>1</v>
      </c>
      <c r="F590" s="41"/>
    </row>
    <row r="591" spans="1:6" x14ac:dyDescent="0.35">
      <c r="A591" s="35">
        <v>1973</v>
      </c>
      <c r="B591" s="36">
        <v>2</v>
      </c>
      <c r="F591" s="41"/>
    </row>
    <row r="592" spans="1:6" x14ac:dyDescent="0.35">
      <c r="A592" s="35">
        <v>1973</v>
      </c>
      <c r="B592" s="36">
        <v>3</v>
      </c>
      <c r="F592" s="41"/>
    </row>
    <row r="593" spans="1:2" x14ac:dyDescent="0.35">
      <c r="A593" s="35">
        <v>1973</v>
      </c>
      <c r="B593" s="36">
        <v>4</v>
      </c>
    </row>
    <row r="594" spans="1:2" x14ac:dyDescent="0.35">
      <c r="A594" s="35">
        <v>1973</v>
      </c>
      <c r="B594" s="36">
        <v>5</v>
      </c>
    </row>
    <row r="595" spans="1:2" x14ac:dyDescent="0.35">
      <c r="A595" s="35">
        <v>1973</v>
      </c>
      <c r="B595" s="36">
        <v>6</v>
      </c>
    </row>
    <row r="596" spans="1:2" x14ac:dyDescent="0.35">
      <c r="A596" s="35">
        <v>1973</v>
      </c>
      <c r="B596" s="36">
        <v>7</v>
      </c>
    </row>
    <row r="597" spans="1:2" x14ac:dyDescent="0.35">
      <c r="A597" s="35">
        <v>1973</v>
      </c>
      <c r="B597" s="36">
        <v>8</v>
      </c>
    </row>
    <row r="598" spans="1:2" x14ac:dyDescent="0.35">
      <c r="A598" s="35">
        <v>1973</v>
      </c>
      <c r="B598" s="36">
        <v>9</v>
      </c>
    </row>
    <row r="599" spans="1:2" x14ac:dyDescent="0.35">
      <c r="A599" s="35">
        <v>1973</v>
      </c>
      <c r="B599" s="36">
        <v>10</v>
      </c>
    </row>
    <row r="600" spans="1:2" x14ac:dyDescent="0.35">
      <c r="A600" s="35">
        <v>1973</v>
      </c>
      <c r="B600" s="36">
        <v>11</v>
      </c>
    </row>
    <row r="601" spans="1:2" x14ac:dyDescent="0.35">
      <c r="A601" s="35">
        <v>1973</v>
      </c>
      <c r="B601" s="36">
        <v>12</v>
      </c>
    </row>
    <row r="602" spans="1:2" x14ac:dyDescent="0.35">
      <c r="A602" s="35">
        <v>1974</v>
      </c>
      <c r="B602" s="36">
        <v>1</v>
      </c>
    </row>
    <row r="603" spans="1:2" x14ac:dyDescent="0.35">
      <c r="A603" s="35">
        <v>1974</v>
      </c>
      <c r="B603" s="36">
        <v>2</v>
      </c>
    </row>
    <row r="604" spans="1:2" x14ac:dyDescent="0.35">
      <c r="A604" s="35">
        <v>1974</v>
      </c>
      <c r="B604" s="36">
        <v>3</v>
      </c>
    </row>
    <row r="605" spans="1:2" x14ac:dyDescent="0.35">
      <c r="A605" s="35">
        <v>1974</v>
      </c>
      <c r="B605" s="36">
        <v>4</v>
      </c>
    </row>
    <row r="606" spans="1:2" x14ac:dyDescent="0.35">
      <c r="A606" s="35">
        <v>1974</v>
      </c>
      <c r="B606" s="36">
        <v>5</v>
      </c>
    </row>
    <row r="607" spans="1:2" x14ac:dyDescent="0.35">
      <c r="A607" s="35">
        <v>1974</v>
      </c>
      <c r="B607" s="36">
        <v>6</v>
      </c>
    </row>
    <row r="608" spans="1:2" x14ac:dyDescent="0.35">
      <c r="A608" s="35">
        <v>1974</v>
      </c>
      <c r="B608" s="36">
        <v>7</v>
      </c>
    </row>
    <row r="609" spans="1:2" x14ac:dyDescent="0.35">
      <c r="A609" s="35">
        <v>1974</v>
      </c>
      <c r="B609" s="36">
        <v>8</v>
      </c>
    </row>
    <row r="610" spans="1:2" x14ac:dyDescent="0.35">
      <c r="A610" s="35">
        <v>1974</v>
      </c>
      <c r="B610" s="36">
        <v>9</v>
      </c>
    </row>
    <row r="611" spans="1:2" x14ac:dyDescent="0.35">
      <c r="A611" s="35">
        <v>1974</v>
      </c>
      <c r="B611" s="36">
        <v>10</v>
      </c>
    </row>
    <row r="612" spans="1:2" x14ac:dyDescent="0.35">
      <c r="A612" s="35">
        <v>1974</v>
      </c>
      <c r="B612" s="36">
        <v>11</v>
      </c>
    </row>
    <row r="613" spans="1:2" x14ac:dyDescent="0.35">
      <c r="A613" s="35">
        <v>1974</v>
      </c>
      <c r="B613" s="36">
        <v>12</v>
      </c>
    </row>
    <row r="614" spans="1:2" x14ac:dyDescent="0.35">
      <c r="A614" s="35">
        <v>1975</v>
      </c>
      <c r="B614" s="36">
        <v>1</v>
      </c>
    </row>
    <row r="615" spans="1:2" x14ac:dyDescent="0.35">
      <c r="A615" s="35">
        <v>1975</v>
      </c>
      <c r="B615" s="36">
        <v>2</v>
      </c>
    </row>
    <row r="616" spans="1:2" x14ac:dyDescent="0.35">
      <c r="A616" s="35">
        <v>1975</v>
      </c>
      <c r="B616" s="36">
        <v>3</v>
      </c>
    </row>
    <row r="617" spans="1:2" x14ac:dyDescent="0.35">
      <c r="A617" s="35">
        <v>1975</v>
      </c>
      <c r="B617" s="36">
        <v>4</v>
      </c>
    </row>
    <row r="618" spans="1:2" x14ac:dyDescent="0.35">
      <c r="A618" s="35">
        <v>1975</v>
      </c>
      <c r="B618" s="36">
        <v>5</v>
      </c>
    </row>
    <row r="619" spans="1:2" x14ac:dyDescent="0.35">
      <c r="A619" s="35">
        <v>1975</v>
      </c>
      <c r="B619" s="36">
        <v>6</v>
      </c>
    </row>
    <row r="620" spans="1:2" x14ac:dyDescent="0.35">
      <c r="A620" s="35">
        <v>1975</v>
      </c>
      <c r="B620" s="36">
        <v>7</v>
      </c>
    </row>
    <row r="621" spans="1:2" x14ac:dyDescent="0.35">
      <c r="A621" s="35">
        <v>1975</v>
      </c>
      <c r="B621" s="36">
        <v>8</v>
      </c>
    </row>
    <row r="622" spans="1:2" x14ac:dyDescent="0.35">
      <c r="A622" s="35">
        <v>1975</v>
      </c>
      <c r="B622" s="36">
        <v>9</v>
      </c>
    </row>
    <row r="623" spans="1:2" x14ac:dyDescent="0.35">
      <c r="A623" s="35">
        <v>1975</v>
      </c>
      <c r="B623" s="36">
        <v>10</v>
      </c>
    </row>
    <row r="624" spans="1:2" x14ac:dyDescent="0.35">
      <c r="A624" s="35">
        <v>1975</v>
      </c>
      <c r="B624" s="36">
        <v>11</v>
      </c>
    </row>
    <row r="625" spans="1:40" s="71" customFormat="1" ht="15" thickBot="1" x14ac:dyDescent="0.4">
      <c r="A625" s="70">
        <v>1975</v>
      </c>
      <c r="B625" s="71">
        <v>12</v>
      </c>
      <c r="J625" s="73"/>
    </row>
    <row r="626" spans="1:40" x14ac:dyDescent="0.35">
      <c r="A626" s="35">
        <v>1976</v>
      </c>
      <c r="B626" s="36">
        <v>1</v>
      </c>
      <c r="C626" s="41"/>
      <c r="D626" s="41"/>
      <c r="E626" s="41"/>
      <c r="F626" s="41"/>
      <c r="G626" s="41"/>
      <c r="H626" s="41"/>
      <c r="I626" s="41"/>
      <c r="J626" s="52"/>
      <c r="M626"/>
      <c r="R626"/>
      <c r="T626">
        <v>4.5</v>
      </c>
      <c r="AL626"/>
      <c r="AN626"/>
    </row>
    <row r="627" spans="1:40" x14ac:dyDescent="0.35">
      <c r="A627" s="35">
        <v>1976</v>
      </c>
      <c r="B627" s="36">
        <v>2</v>
      </c>
      <c r="C627" s="41"/>
      <c r="D627" s="41"/>
      <c r="E627" s="41"/>
      <c r="F627" s="41"/>
      <c r="G627" s="41"/>
      <c r="H627" s="41"/>
      <c r="I627" s="41"/>
      <c r="J627" s="52"/>
      <c r="M627"/>
      <c r="R627"/>
      <c r="T627">
        <v>2.2000000000000002</v>
      </c>
      <c r="AL627"/>
      <c r="AN627"/>
    </row>
    <row r="628" spans="1:40" x14ac:dyDescent="0.35">
      <c r="A628" s="35">
        <v>1976</v>
      </c>
      <c r="B628" s="36">
        <v>3</v>
      </c>
      <c r="C628" s="41">
        <v>0.23</v>
      </c>
      <c r="D628" s="41"/>
      <c r="E628" s="41"/>
      <c r="F628" s="41">
        <v>28</v>
      </c>
      <c r="G628" s="41"/>
      <c r="H628" s="41"/>
      <c r="I628" s="41"/>
      <c r="J628" s="52"/>
      <c r="M628"/>
      <c r="Q628" s="43">
        <v>150</v>
      </c>
      <c r="R628">
        <v>68</v>
      </c>
      <c r="T628">
        <v>5</v>
      </c>
      <c r="AL628">
        <v>50</v>
      </c>
      <c r="AN628">
        <v>2.9</v>
      </c>
    </row>
    <row r="629" spans="1:40" x14ac:dyDescent="0.35">
      <c r="A629" s="35">
        <v>1976</v>
      </c>
      <c r="B629" s="36">
        <v>4</v>
      </c>
      <c r="C629" s="41">
        <v>0.39</v>
      </c>
      <c r="D629" s="41">
        <v>0.4</v>
      </c>
      <c r="E629" s="41">
        <v>2</v>
      </c>
      <c r="F629" s="41">
        <v>13</v>
      </c>
      <c r="G629" s="41">
        <v>1.8</v>
      </c>
      <c r="H629" s="41">
        <v>7.0000000000000007E-2</v>
      </c>
      <c r="I629" s="41">
        <v>15</v>
      </c>
      <c r="J629" s="52">
        <v>3.9</v>
      </c>
      <c r="M629">
        <v>4.0999999999999996</v>
      </c>
      <c r="Q629" s="43">
        <v>160</v>
      </c>
      <c r="R629">
        <v>94</v>
      </c>
      <c r="T629">
        <v>9.5</v>
      </c>
      <c r="AG629" s="43">
        <v>8.6999999999999994E-2</v>
      </c>
      <c r="AL629">
        <v>100</v>
      </c>
      <c r="AN629">
        <v>19</v>
      </c>
    </row>
    <row r="630" spans="1:40" x14ac:dyDescent="0.35">
      <c r="A630" s="35">
        <v>1976</v>
      </c>
      <c r="B630" s="36">
        <v>5</v>
      </c>
      <c r="C630" s="41">
        <v>3.8</v>
      </c>
      <c r="D630" s="41">
        <v>22</v>
      </c>
      <c r="E630" s="41">
        <v>4.8</v>
      </c>
      <c r="F630" s="41">
        <v>120</v>
      </c>
      <c r="G630" s="41">
        <v>3.5</v>
      </c>
      <c r="H630" s="41">
        <v>1.5</v>
      </c>
      <c r="I630" s="41">
        <v>240</v>
      </c>
      <c r="J630" s="52">
        <v>13</v>
      </c>
      <c r="M630">
        <v>58</v>
      </c>
      <c r="Q630" s="43">
        <v>1400</v>
      </c>
      <c r="R630">
        <v>850</v>
      </c>
      <c r="T630">
        <v>39</v>
      </c>
      <c r="AG630" s="43">
        <v>5.0999999999999996</v>
      </c>
      <c r="AL630">
        <v>1600</v>
      </c>
      <c r="AN630">
        <v>68</v>
      </c>
    </row>
    <row r="631" spans="1:40" x14ac:dyDescent="0.35">
      <c r="A631" s="35">
        <v>1976</v>
      </c>
      <c r="B631" s="36">
        <v>6</v>
      </c>
      <c r="C631" s="41">
        <v>0.43</v>
      </c>
      <c r="D631" s="41">
        <v>0.36</v>
      </c>
      <c r="E631" s="41">
        <v>5.9</v>
      </c>
      <c r="F631" s="41">
        <v>120</v>
      </c>
      <c r="G631" s="41">
        <v>4.8</v>
      </c>
      <c r="H631" s="41">
        <v>6</v>
      </c>
      <c r="I631" s="41">
        <v>250</v>
      </c>
      <c r="J631" s="52">
        <v>9.8000000000000007</v>
      </c>
      <c r="M631">
        <v>110</v>
      </c>
      <c r="Q631" s="43">
        <v>770</v>
      </c>
      <c r="R631">
        <v>550</v>
      </c>
      <c r="T631"/>
      <c r="AG631" s="43">
        <v>2.2999999999999998</v>
      </c>
      <c r="AL631">
        <v>260</v>
      </c>
      <c r="AN631">
        <v>160</v>
      </c>
    </row>
    <row r="632" spans="1:40" x14ac:dyDescent="0.35">
      <c r="A632" s="35">
        <v>1976</v>
      </c>
      <c r="B632" s="36">
        <v>7</v>
      </c>
      <c r="C632" s="41">
        <v>0.76</v>
      </c>
      <c r="D632" s="41">
        <v>1.4</v>
      </c>
      <c r="E632" s="41">
        <v>13</v>
      </c>
      <c r="F632" s="41">
        <v>220</v>
      </c>
      <c r="G632" s="41">
        <v>14</v>
      </c>
      <c r="H632" s="41">
        <v>30</v>
      </c>
      <c r="I632" s="41">
        <v>270</v>
      </c>
      <c r="J632" s="52">
        <v>28</v>
      </c>
      <c r="M632">
        <v>120</v>
      </c>
      <c r="Q632" s="43">
        <v>1400</v>
      </c>
      <c r="R632">
        <v>750</v>
      </c>
      <c r="T632">
        <v>21</v>
      </c>
      <c r="AG632" s="43">
        <v>4.5999999999999996</v>
      </c>
      <c r="AL632">
        <v>720</v>
      </c>
      <c r="AN632">
        <v>300</v>
      </c>
    </row>
    <row r="633" spans="1:40" x14ac:dyDescent="0.35">
      <c r="A633" s="35">
        <v>1976</v>
      </c>
      <c r="B633" s="36">
        <v>8</v>
      </c>
      <c r="C633" s="41">
        <v>0.28999999999999998</v>
      </c>
      <c r="D633" s="41">
        <v>0.11</v>
      </c>
      <c r="E633" s="41">
        <v>22</v>
      </c>
      <c r="F633" s="41">
        <v>280</v>
      </c>
      <c r="G633" s="41">
        <v>30</v>
      </c>
      <c r="H633" s="41">
        <v>68</v>
      </c>
      <c r="I633" s="41">
        <v>190</v>
      </c>
      <c r="J633" s="52">
        <v>35</v>
      </c>
      <c r="M633">
        <v>100</v>
      </c>
      <c r="Q633" s="43">
        <v>480</v>
      </c>
      <c r="R633">
        <v>310</v>
      </c>
      <c r="T633">
        <v>24</v>
      </c>
      <c r="AG633" s="43">
        <v>5.7</v>
      </c>
      <c r="AL633">
        <v>110</v>
      </c>
      <c r="AN633">
        <v>89</v>
      </c>
    </row>
    <row r="634" spans="1:40" x14ac:dyDescent="0.35">
      <c r="A634" s="35">
        <v>1976</v>
      </c>
      <c r="B634" s="36">
        <v>9</v>
      </c>
      <c r="C634" s="41">
        <v>0.11</v>
      </c>
      <c r="D634" s="41">
        <v>0.22</v>
      </c>
      <c r="E634" s="41">
        <v>2</v>
      </c>
      <c r="F634" s="41">
        <v>16</v>
      </c>
      <c r="G634" s="41">
        <v>1.5</v>
      </c>
      <c r="H634" s="41">
        <v>1.1000000000000001</v>
      </c>
      <c r="I634" s="41">
        <v>76</v>
      </c>
      <c r="J634" s="52">
        <v>2.9</v>
      </c>
      <c r="M634">
        <v>6.6</v>
      </c>
      <c r="Q634" s="43">
        <v>74</v>
      </c>
      <c r="R634">
        <v>56</v>
      </c>
      <c r="T634">
        <v>5</v>
      </c>
      <c r="AG634" s="43">
        <v>2.5</v>
      </c>
      <c r="AL634">
        <v>16</v>
      </c>
      <c r="AN634">
        <v>6.8</v>
      </c>
    </row>
    <row r="635" spans="1:40" x14ac:dyDescent="0.35">
      <c r="A635" s="35">
        <v>1976</v>
      </c>
      <c r="B635" s="36">
        <v>10</v>
      </c>
      <c r="C635" s="41">
        <v>0.08</v>
      </c>
      <c r="D635" s="41"/>
      <c r="E635" s="41"/>
      <c r="F635" s="41">
        <v>8</v>
      </c>
      <c r="G635" s="41"/>
      <c r="H635" s="41"/>
      <c r="I635" s="41"/>
      <c r="J635" s="52"/>
      <c r="M635"/>
      <c r="Q635" s="43">
        <v>51</v>
      </c>
      <c r="R635">
        <v>50</v>
      </c>
      <c r="T635">
        <v>6.3</v>
      </c>
      <c r="AL635">
        <v>14</v>
      </c>
      <c r="AN635"/>
    </row>
    <row r="636" spans="1:40" x14ac:dyDescent="0.35">
      <c r="A636" s="35">
        <v>1976</v>
      </c>
      <c r="B636" s="36">
        <v>11</v>
      </c>
      <c r="C636" s="41"/>
      <c r="D636" s="41"/>
      <c r="E636" s="41"/>
      <c r="F636" s="41"/>
      <c r="G636" s="41"/>
      <c r="H636" s="41"/>
      <c r="I636" s="41"/>
      <c r="J636" s="52"/>
      <c r="M636"/>
      <c r="R636"/>
      <c r="T636"/>
      <c r="AL636"/>
      <c r="AN636"/>
    </row>
    <row r="637" spans="1:40" x14ac:dyDescent="0.35">
      <c r="A637" s="35">
        <v>1976</v>
      </c>
      <c r="B637" s="36">
        <v>12</v>
      </c>
      <c r="C637" s="41"/>
      <c r="D637" s="41"/>
      <c r="E637" s="41"/>
      <c r="F637" s="41"/>
      <c r="G637" s="41"/>
      <c r="H637" s="41"/>
      <c r="I637" s="41"/>
      <c r="J637" s="52"/>
      <c r="M637"/>
      <c r="R637"/>
      <c r="T637">
        <v>3.1</v>
      </c>
      <c r="AL637"/>
      <c r="AN637"/>
    </row>
    <row r="638" spans="1:40" x14ac:dyDescent="0.35">
      <c r="A638" s="35">
        <v>1977</v>
      </c>
      <c r="B638" s="36">
        <v>1</v>
      </c>
      <c r="C638" s="41"/>
      <c r="D638" s="41"/>
      <c r="E638" s="41"/>
      <c r="F638" s="41"/>
      <c r="G638" s="41"/>
      <c r="H638" s="41"/>
      <c r="I638" s="41"/>
      <c r="J638" s="52"/>
      <c r="M638"/>
      <c r="R638"/>
      <c r="T638">
        <v>1.5</v>
      </c>
      <c r="AL638"/>
      <c r="AN638"/>
    </row>
    <row r="639" spans="1:40" x14ac:dyDescent="0.35">
      <c r="A639" s="35">
        <v>1977</v>
      </c>
      <c r="B639" s="36">
        <v>2</v>
      </c>
      <c r="C639" s="41"/>
      <c r="D639" s="41"/>
      <c r="E639" s="41"/>
      <c r="F639" s="41"/>
      <c r="G639" s="41"/>
      <c r="H639" s="41"/>
      <c r="I639" s="41"/>
      <c r="J639" s="52"/>
      <c r="M639"/>
      <c r="R639"/>
      <c r="T639">
        <v>3.6</v>
      </c>
      <c r="AL639"/>
      <c r="AN639"/>
    </row>
    <row r="640" spans="1:40" x14ac:dyDescent="0.35">
      <c r="A640" s="35">
        <v>1977</v>
      </c>
      <c r="B640" s="36">
        <v>3</v>
      </c>
      <c r="C640" s="41">
        <v>0.18</v>
      </c>
      <c r="D640" s="41"/>
      <c r="E640" s="41"/>
      <c r="F640" s="41">
        <v>4.3</v>
      </c>
      <c r="G640" s="41"/>
      <c r="H640" s="41"/>
      <c r="I640" s="41"/>
      <c r="J640" s="52"/>
      <c r="M640"/>
      <c r="Q640" s="43">
        <v>100</v>
      </c>
      <c r="R640">
        <v>70</v>
      </c>
      <c r="T640">
        <v>2.2000000000000002</v>
      </c>
      <c r="AL640">
        <v>33</v>
      </c>
      <c r="AN640">
        <v>6.1</v>
      </c>
    </row>
    <row r="641" spans="1:40" x14ac:dyDescent="0.35">
      <c r="A641" s="35">
        <v>1977</v>
      </c>
      <c r="B641" s="36">
        <v>4</v>
      </c>
      <c r="C641" s="41">
        <v>0.25</v>
      </c>
      <c r="D641" s="41">
        <v>2.9</v>
      </c>
      <c r="E641" s="41">
        <v>5.2</v>
      </c>
      <c r="F641" s="41">
        <v>67</v>
      </c>
      <c r="G641" s="41">
        <v>0.28999999999999998</v>
      </c>
      <c r="H641" s="41">
        <v>8.3000000000000004E-2</v>
      </c>
      <c r="I641" s="41">
        <v>29</v>
      </c>
      <c r="J641" s="52">
        <v>2.7</v>
      </c>
      <c r="M641">
        <v>4.0999999999999996</v>
      </c>
      <c r="Q641" s="43">
        <v>130</v>
      </c>
      <c r="R641">
        <v>120</v>
      </c>
      <c r="T641">
        <v>3.2</v>
      </c>
      <c r="AG641" s="43">
        <v>1.6</v>
      </c>
      <c r="AL641">
        <v>17</v>
      </c>
      <c r="AN641">
        <v>18</v>
      </c>
    </row>
    <row r="642" spans="1:40" x14ac:dyDescent="0.35">
      <c r="A642" s="35">
        <v>1977</v>
      </c>
      <c r="B642" s="36">
        <v>5</v>
      </c>
      <c r="C642" s="41">
        <v>1.6</v>
      </c>
      <c r="D642" s="41">
        <v>2.9</v>
      </c>
      <c r="E642" s="41">
        <v>8.8000000000000007</v>
      </c>
      <c r="F642" s="41">
        <v>190</v>
      </c>
      <c r="G642" s="41">
        <v>2</v>
      </c>
      <c r="H642" s="41">
        <v>1.9</v>
      </c>
      <c r="I642" s="41">
        <v>140</v>
      </c>
      <c r="J642" s="52">
        <v>3.3</v>
      </c>
      <c r="M642">
        <v>31</v>
      </c>
      <c r="Q642" s="43">
        <v>670</v>
      </c>
      <c r="R642">
        <v>320</v>
      </c>
      <c r="T642">
        <v>10</v>
      </c>
      <c r="AG642" s="43">
        <v>0.61</v>
      </c>
      <c r="AL642">
        <v>320</v>
      </c>
      <c r="AN642">
        <v>140</v>
      </c>
    </row>
    <row r="643" spans="1:40" x14ac:dyDescent="0.35">
      <c r="A643" s="35">
        <v>1977</v>
      </c>
      <c r="B643" s="36">
        <v>6</v>
      </c>
      <c r="C643" s="41">
        <v>1.5</v>
      </c>
      <c r="D643" s="41">
        <v>1.7</v>
      </c>
      <c r="E643" s="41">
        <v>22</v>
      </c>
      <c r="F643" s="41">
        <v>370</v>
      </c>
      <c r="G643" s="41">
        <v>4.7</v>
      </c>
      <c r="H643" s="41">
        <v>18</v>
      </c>
      <c r="I643" s="41">
        <v>590</v>
      </c>
      <c r="J643" s="52">
        <v>15</v>
      </c>
      <c r="M643">
        <v>230</v>
      </c>
      <c r="Q643" s="43">
        <v>1700</v>
      </c>
      <c r="R643">
        <v>1200</v>
      </c>
      <c r="T643">
        <v>19</v>
      </c>
      <c r="AG643" s="43">
        <v>2.6</v>
      </c>
      <c r="AL643">
        <v>1200</v>
      </c>
      <c r="AN643">
        <v>150</v>
      </c>
    </row>
    <row r="644" spans="1:40" x14ac:dyDescent="0.35">
      <c r="A644" s="35">
        <v>1977</v>
      </c>
      <c r="B644" s="36">
        <v>7</v>
      </c>
      <c r="C644" s="41">
        <v>2.1</v>
      </c>
      <c r="D644" s="41">
        <v>1.2</v>
      </c>
      <c r="E644" s="41">
        <v>37</v>
      </c>
      <c r="F644" s="41">
        <v>610</v>
      </c>
      <c r="G644" s="41">
        <v>37</v>
      </c>
      <c r="H644" s="41">
        <v>26</v>
      </c>
      <c r="I644" s="41">
        <v>350</v>
      </c>
      <c r="J644" s="52">
        <v>26</v>
      </c>
      <c r="M644">
        <v>61</v>
      </c>
      <c r="Q644" s="43">
        <v>1900</v>
      </c>
      <c r="R644">
        <v>1500</v>
      </c>
      <c r="T644">
        <v>15</v>
      </c>
      <c r="AG644" s="43">
        <v>3.3</v>
      </c>
      <c r="AL644">
        <v>810</v>
      </c>
      <c r="AN644">
        <v>150</v>
      </c>
    </row>
    <row r="645" spans="1:40" x14ac:dyDescent="0.35">
      <c r="A645" s="35">
        <v>1977</v>
      </c>
      <c r="B645" s="36">
        <v>8</v>
      </c>
      <c r="C645" s="41">
        <v>0.83</v>
      </c>
      <c r="D645" s="41">
        <v>1.3</v>
      </c>
      <c r="E645" s="41">
        <v>46</v>
      </c>
      <c r="F645" s="41">
        <v>760</v>
      </c>
      <c r="G645" s="41">
        <v>67</v>
      </c>
      <c r="H645" s="41">
        <v>53</v>
      </c>
      <c r="I645" s="41">
        <v>210</v>
      </c>
      <c r="J645" s="52">
        <v>35</v>
      </c>
      <c r="M645">
        <v>34</v>
      </c>
      <c r="Q645" s="43">
        <v>1400</v>
      </c>
      <c r="R645">
        <v>2300</v>
      </c>
      <c r="T645">
        <v>9.5</v>
      </c>
      <c r="AG645" s="43">
        <v>0.94</v>
      </c>
      <c r="AL645">
        <v>400</v>
      </c>
      <c r="AN645">
        <v>140</v>
      </c>
    </row>
    <row r="646" spans="1:40" x14ac:dyDescent="0.35">
      <c r="A646" s="35">
        <v>1977</v>
      </c>
      <c r="B646" s="36">
        <v>9</v>
      </c>
      <c r="C646" s="41">
        <v>0.3</v>
      </c>
      <c r="D646" s="41">
        <v>0.72</v>
      </c>
      <c r="E646" s="41">
        <v>6.2</v>
      </c>
      <c r="F646" s="41">
        <v>72</v>
      </c>
      <c r="G646" s="41">
        <v>2.7</v>
      </c>
      <c r="H646" s="41">
        <v>2.2999999999999998</v>
      </c>
      <c r="I646" s="41">
        <v>180</v>
      </c>
      <c r="J646" s="52">
        <v>2.5</v>
      </c>
      <c r="M646">
        <v>5.7</v>
      </c>
      <c r="Q646" s="43">
        <v>270</v>
      </c>
      <c r="R646">
        <v>270</v>
      </c>
      <c r="T646">
        <v>7.3</v>
      </c>
      <c r="AG646" s="43">
        <v>0.11</v>
      </c>
      <c r="AL646">
        <v>48</v>
      </c>
      <c r="AN646">
        <v>45</v>
      </c>
    </row>
    <row r="647" spans="1:40" x14ac:dyDescent="0.35">
      <c r="A647" s="35">
        <v>1977</v>
      </c>
      <c r="B647" s="36">
        <v>10</v>
      </c>
      <c r="C647" s="41">
        <v>0.16</v>
      </c>
      <c r="D647" s="41"/>
      <c r="E647" s="41"/>
      <c r="F647" s="41">
        <v>14</v>
      </c>
      <c r="G647" s="41"/>
      <c r="H647" s="41"/>
      <c r="I647" s="41"/>
      <c r="J647" s="52"/>
      <c r="M647"/>
      <c r="Q647" s="43">
        <v>140</v>
      </c>
      <c r="R647">
        <v>87</v>
      </c>
      <c r="T647">
        <v>2.9</v>
      </c>
      <c r="AL647">
        <v>21</v>
      </c>
      <c r="AN647">
        <v>6.3</v>
      </c>
    </row>
    <row r="648" spans="1:40" x14ac:dyDescent="0.35">
      <c r="A648" s="35">
        <v>1977</v>
      </c>
      <c r="B648" s="36">
        <v>11</v>
      </c>
      <c r="C648" s="41"/>
      <c r="D648" s="41"/>
      <c r="E648" s="41"/>
      <c r="F648" s="41"/>
      <c r="G648" s="41"/>
      <c r="H648" s="41"/>
      <c r="I648" s="41"/>
      <c r="J648" s="52"/>
      <c r="M648"/>
      <c r="R648"/>
      <c r="T648">
        <v>2.2999999999999998</v>
      </c>
      <c r="AL648"/>
      <c r="AN648"/>
    </row>
    <row r="649" spans="1:40" x14ac:dyDescent="0.35">
      <c r="A649" s="35">
        <v>1977</v>
      </c>
      <c r="B649" s="36">
        <v>12</v>
      </c>
      <c r="C649" s="41"/>
      <c r="D649" s="41"/>
      <c r="E649" s="41"/>
      <c r="F649" s="41"/>
      <c r="G649" s="41"/>
      <c r="H649" s="41"/>
      <c r="I649" s="41"/>
      <c r="J649" s="52"/>
      <c r="M649"/>
      <c r="R649"/>
      <c r="T649">
        <v>1.8</v>
      </c>
      <c r="AL649"/>
      <c r="AN649"/>
    </row>
    <row r="650" spans="1:40" x14ac:dyDescent="0.35">
      <c r="A650" s="35">
        <v>1978</v>
      </c>
      <c r="B650" s="36">
        <v>1</v>
      </c>
      <c r="C650" s="41"/>
      <c r="D650" s="41"/>
      <c r="E650" s="41"/>
      <c r="F650" s="41"/>
      <c r="G650" s="41"/>
      <c r="H650" s="41"/>
      <c r="I650" s="41"/>
      <c r="J650" s="52"/>
      <c r="M650"/>
      <c r="R650"/>
      <c r="T650">
        <v>0.53</v>
      </c>
      <c r="AL650"/>
      <c r="AN650"/>
    </row>
    <row r="651" spans="1:40" x14ac:dyDescent="0.35">
      <c r="A651" s="35">
        <v>1978</v>
      </c>
      <c r="B651" s="36">
        <v>2</v>
      </c>
      <c r="C651" s="41"/>
      <c r="D651" s="41"/>
      <c r="E651" s="41"/>
      <c r="F651" s="41"/>
      <c r="G651" s="41"/>
      <c r="H651" s="41"/>
      <c r="I651" s="41"/>
      <c r="J651" s="52"/>
      <c r="M651"/>
      <c r="R651"/>
      <c r="T651">
        <v>1</v>
      </c>
      <c r="AL651"/>
      <c r="AN651"/>
    </row>
    <row r="652" spans="1:40" x14ac:dyDescent="0.35">
      <c r="A652" s="35">
        <v>1978</v>
      </c>
      <c r="B652" s="36">
        <v>3</v>
      </c>
      <c r="C652" s="41">
        <v>0.17</v>
      </c>
      <c r="D652" s="41"/>
      <c r="E652" s="41"/>
      <c r="F652" s="41">
        <v>6.3</v>
      </c>
      <c r="G652" s="41"/>
      <c r="H652" s="41"/>
      <c r="I652" s="41"/>
      <c r="J652" s="52"/>
      <c r="M652"/>
      <c r="Q652" s="43">
        <v>58</v>
      </c>
      <c r="R652">
        <v>32</v>
      </c>
      <c r="T652">
        <v>0.99</v>
      </c>
      <c r="AL652">
        <v>14</v>
      </c>
      <c r="AN652">
        <v>2.9</v>
      </c>
    </row>
    <row r="653" spans="1:40" x14ac:dyDescent="0.35">
      <c r="A653" s="35">
        <v>1978</v>
      </c>
      <c r="B653" s="36">
        <v>4</v>
      </c>
      <c r="C653" s="41">
        <v>1.2</v>
      </c>
      <c r="D653" s="41">
        <v>1.6</v>
      </c>
      <c r="E653" s="41">
        <v>2.6</v>
      </c>
      <c r="F653" s="41">
        <v>24</v>
      </c>
      <c r="G653" s="41">
        <v>0.45</v>
      </c>
      <c r="H653" s="41">
        <v>9.5000000000000001E-2</v>
      </c>
      <c r="I653" s="41">
        <v>62</v>
      </c>
      <c r="J653" s="52">
        <v>1.4</v>
      </c>
      <c r="M653">
        <v>4</v>
      </c>
      <c r="Q653" s="43">
        <v>800</v>
      </c>
      <c r="R653">
        <v>930</v>
      </c>
      <c r="T653">
        <v>1.9</v>
      </c>
      <c r="AG653" s="43">
        <v>1.7</v>
      </c>
      <c r="AL653">
        <v>1700</v>
      </c>
      <c r="AN653">
        <v>12</v>
      </c>
    </row>
    <row r="654" spans="1:40" x14ac:dyDescent="0.35">
      <c r="A654" s="35">
        <v>1978</v>
      </c>
      <c r="B654" s="36">
        <v>5</v>
      </c>
      <c r="C654" s="41">
        <v>2</v>
      </c>
      <c r="D654" s="41">
        <v>11</v>
      </c>
      <c r="E654" s="41">
        <v>7.8</v>
      </c>
      <c r="F654" s="41">
        <v>80</v>
      </c>
      <c r="G654" s="41">
        <v>1</v>
      </c>
      <c r="H654" s="41">
        <v>0.88</v>
      </c>
      <c r="I654" s="41">
        <v>310</v>
      </c>
      <c r="J654" s="52">
        <v>16</v>
      </c>
      <c r="M654">
        <v>36</v>
      </c>
      <c r="Q654" s="43">
        <v>1900</v>
      </c>
      <c r="R654">
        <v>1400</v>
      </c>
      <c r="T654">
        <v>7.8</v>
      </c>
      <c r="AG654" s="43">
        <v>7.9</v>
      </c>
      <c r="AL654">
        <v>940</v>
      </c>
      <c r="AN654">
        <v>96</v>
      </c>
    </row>
    <row r="655" spans="1:40" x14ac:dyDescent="0.35">
      <c r="A655" s="35">
        <v>1978</v>
      </c>
      <c r="B655" s="36">
        <v>6</v>
      </c>
      <c r="C655" s="41">
        <v>4.9000000000000004</v>
      </c>
      <c r="D655" s="41">
        <v>5.0999999999999996</v>
      </c>
      <c r="E655" s="41">
        <v>5.7</v>
      </c>
      <c r="F655" s="41">
        <v>200</v>
      </c>
      <c r="G655" s="41">
        <v>5.8</v>
      </c>
      <c r="H655" s="41">
        <v>11</v>
      </c>
      <c r="I655" s="41">
        <v>520</v>
      </c>
      <c r="J655" s="52">
        <v>30</v>
      </c>
      <c r="M655">
        <v>59</v>
      </c>
      <c r="Q655" s="43">
        <v>2100</v>
      </c>
      <c r="R655">
        <v>1600</v>
      </c>
      <c r="T655">
        <v>20</v>
      </c>
      <c r="AG655" s="43">
        <v>3.3</v>
      </c>
      <c r="AL655">
        <v>910</v>
      </c>
      <c r="AN655">
        <v>180</v>
      </c>
    </row>
    <row r="656" spans="1:40" x14ac:dyDescent="0.35">
      <c r="A656" s="35">
        <v>1978</v>
      </c>
      <c r="B656" s="36">
        <v>7</v>
      </c>
      <c r="C656" s="41">
        <v>0.68</v>
      </c>
      <c r="D656" s="41">
        <v>4.4000000000000004</v>
      </c>
      <c r="E656" s="41">
        <v>24</v>
      </c>
      <c r="F656" s="41">
        <v>440</v>
      </c>
      <c r="G656" s="41">
        <v>30</v>
      </c>
      <c r="H656" s="41">
        <v>73</v>
      </c>
      <c r="I656" s="41">
        <v>750</v>
      </c>
      <c r="J656" s="52">
        <v>69</v>
      </c>
      <c r="M656">
        <v>250</v>
      </c>
      <c r="Q656" s="43">
        <v>1600</v>
      </c>
      <c r="R656">
        <v>830</v>
      </c>
      <c r="T656">
        <v>15</v>
      </c>
      <c r="AG656" s="43">
        <v>3.7</v>
      </c>
      <c r="AL656">
        <v>600</v>
      </c>
      <c r="AN656">
        <v>170</v>
      </c>
    </row>
    <row r="657" spans="1:40" x14ac:dyDescent="0.35">
      <c r="A657" s="35">
        <v>1978</v>
      </c>
      <c r="B657" s="36">
        <v>8</v>
      </c>
      <c r="C657" s="41">
        <v>1.1000000000000001</v>
      </c>
      <c r="D657" s="41">
        <v>2.8</v>
      </c>
      <c r="E657" s="41">
        <v>24</v>
      </c>
      <c r="F657" s="41">
        <v>940</v>
      </c>
      <c r="G657" s="41">
        <v>22</v>
      </c>
      <c r="H657" s="41">
        <v>79</v>
      </c>
      <c r="I657" s="41">
        <v>760</v>
      </c>
      <c r="J657" s="52">
        <v>74</v>
      </c>
      <c r="M657">
        <v>140</v>
      </c>
      <c r="Q657" s="43">
        <v>1600</v>
      </c>
      <c r="R657">
        <v>820</v>
      </c>
      <c r="T657">
        <v>16</v>
      </c>
      <c r="AG657" s="43">
        <v>17</v>
      </c>
      <c r="AL657">
        <v>360</v>
      </c>
      <c r="AN657">
        <v>100</v>
      </c>
    </row>
    <row r="658" spans="1:40" x14ac:dyDescent="0.35">
      <c r="A658" s="35">
        <v>1978</v>
      </c>
      <c r="B658" s="36">
        <v>9</v>
      </c>
      <c r="C658" s="41">
        <v>0.23</v>
      </c>
      <c r="D658" s="41">
        <v>0.22</v>
      </c>
      <c r="E658" s="41">
        <v>2.6</v>
      </c>
      <c r="F658" s="41">
        <v>96</v>
      </c>
      <c r="G658" s="41">
        <v>1.4</v>
      </c>
      <c r="H658" s="41">
        <v>1.6</v>
      </c>
      <c r="I658" s="41">
        <v>240</v>
      </c>
      <c r="J658" s="52">
        <v>3.1</v>
      </c>
      <c r="M658">
        <v>12</v>
      </c>
      <c r="Q658" s="43">
        <v>250</v>
      </c>
      <c r="R658">
        <v>130</v>
      </c>
      <c r="T658">
        <v>2.6</v>
      </c>
      <c r="AG658" s="43">
        <v>0.71</v>
      </c>
      <c r="AL658">
        <v>33</v>
      </c>
      <c r="AN658"/>
    </row>
    <row r="659" spans="1:40" x14ac:dyDescent="0.35">
      <c r="A659" s="35">
        <v>1978</v>
      </c>
      <c r="B659" s="36">
        <v>10</v>
      </c>
      <c r="C659" s="41">
        <v>0.1</v>
      </c>
      <c r="D659" s="41"/>
      <c r="E659" s="41"/>
      <c r="F659" s="41">
        <v>5.6</v>
      </c>
      <c r="G659" s="41"/>
      <c r="H659" s="41"/>
      <c r="I659" s="41"/>
      <c r="J659" s="52">
        <v>1.5</v>
      </c>
      <c r="M659"/>
      <c r="Q659" s="43">
        <v>73</v>
      </c>
      <c r="R659">
        <v>62</v>
      </c>
      <c r="T659"/>
      <c r="AL659">
        <v>17</v>
      </c>
      <c r="AN659"/>
    </row>
    <row r="660" spans="1:40" x14ac:dyDescent="0.35">
      <c r="A660" s="35">
        <v>1978</v>
      </c>
      <c r="B660" s="36">
        <v>11</v>
      </c>
      <c r="C660" s="41"/>
      <c r="D660" s="41"/>
      <c r="E660" s="41"/>
      <c r="F660" s="41"/>
      <c r="G660" s="41"/>
      <c r="H660" s="41"/>
      <c r="I660" s="41"/>
      <c r="J660" s="52"/>
      <c r="M660"/>
      <c r="R660"/>
      <c r="T660">
        <v>1.9</v>
      </c>
      <c r="AL660"/>
      <c r="AN660"/>
    </row>
    <row r="661" spans="1:40" x14ac:dyDescent="0.35">
      <c r="A661" s="35">
        <v>1978</v>
      </c>
      <c r="B661" s="36">
        <v>12</v>
      </c>
      <c r="C661" s="41"/>
      <c r="D661" s="41"/>
      <c r="E661" s="41"/>
      <c r="F661" s="41"/>
      <c r="G661" s="41"/>
      <c r="H661" s="41"/>
      <c r="I661" s="41"/>
      <c r="J661" s="52"/>
      <c r="M661"/>
      <c r="R661"/>
      <c r="T661">
        <v>0.81</v>
      </c>
      <c r="AL661"/>
      <c r="AN661"/>
    </row>
    <row r="662" spans="1:40" x14ac:dyDescent="0.35">
      <c r="A662" s="35">
        <v>1979</v>
      </c>
      <c r="B662" s="36">
        <v>1</v>
      </c>
      <c r="C662" s="41"/>
      <c r="D662" s="41"/>
      <c r="E662" s="41"/>
      <c r="F662" s="41"/>
      <c r="G662" s="41"/>
      <c r="H662" s="41"/>
      <c r="I662" s="41"/>
      <c r="J662" s="52"/>
      <c r="M662"/>
      <c r="R662"/>
      <c r="T662">
        <v>0.66</v>
      </c>
      <c r="AL662"/>
      <c r="AN662"/>
    </row>
    <row r="663" spans="1:40" x14ac:dyDescent="0.35">
      <c r="A663" s="35">
        <v>1979</v>
      </c>
      <c r="B663" s="36">
        <v>2</v>
      </c>
      <c r="C663" s="41"/>
      <c r="D663" s="41"/>
      <c r="E663" s="41"/>
      <c r="F663" s="41"/>
      <c r="G663" s="41"/>
      <c r="H663" s="41"/>
      <c r="I663" s="41"/>
      <c r="J663" s="52"/>
      <c r="M663"/>
      <c r="R663"/>
      <c r="T663">
        <v>0.21</v>
      </c>
      <c r="AL663"/>
      <c r="AN663"/>
    </row>
    <row r="664" spans="1:40" x14ac:dyDescent="0.35">
      <c r="A664" s="35">
        <v>1979</v>
      </c>
      <c r="B664" s="36">
        <v>3</v>
      </c>
      <c r="C664" s="41">
        <v>0.13</v>
      </c>
      <c r="D664" s="41"/>
      <c r="E664" s="41"/>
      <c r="F664" s="41">
        <v>6.3</v>
      </c>
      <c r="G664" s="41"/>
      <c r="H664" s="41"/>
      <c r="I664" s="41"/>
      <c r="J664" s="52"/>
      <c r="M664"/>
      <c r="Q664" s="43">
        <v>60</v>
      </c>
      <c r="R664">
        <v>42</v>
      </c>
      <c r="T664">
        <v>0.5</v>
      </c>
      <c r="AL664"/>
      <c r="AN664">
        <v>20</v>
      </c>
    </row>
    <row r="665" spans="1:40" x14ac:dyDescent="0.35">
      <c r="A665" s="35">
        <v>1979</v>
      </c>
      <c r="B665" s="36">
        <v>4</v>
      </c>
      <c r="C665" s="41">
        <v>0.53</v>
      </c>
      <c r="D665" s="41">
        <v>0.46</v>
      </c>
      <c r="E665" s="41">
        <v>0.85</v>
      </c>
      <c r="F665" s="41">
        <v>22</v>
      </c>
      <c r="G665" s="41">
        <v>0.63</v>
      </c>
      <c r="H665" s="41">
        <v>2</v>
      </c>
      <c r="I665" s="41">
        <v>78</v>
      </c>
      <c r="J665" s="52">
        <v>1.9</v>
      </c>
      <c r="M665">
        <v>1.8</v>
      </c>
      <c r="Q665" s="43">
        <v>120</v>
      </c>
      <c r="R665">
        <v>55</v>
      </c>
      <c r="T665">
        <v>1.7</v>
      </c>
      <c r="AG665" s="43">
        <v>7.8E-2</v>
      </c>
      <c r="AL665"/>
      <c r="AN665">
        <v>6.7</v>
      </c>
    </row>
    <row r="666" spans="1:40" x14ac:dyDescent="0.35">
      <c r="A666" s="35">
        <v>1979</v>
      </c>
      <c r="B666" s="36">
        <v>5</v>
      </c>
      <c r="C666" s="41">
        <v>0.14000000000000001</v>
      </c>
      <c r="D666" s="41">
        <v>0.2</v>
      </c>
      <c r="E666" s="41">
        <v>2.5</v>
      </c>
      <c r="F666" s="41">
        <v>61</v>
      </c>
      <c r="G666" s="41">
        <v>4</v>
      </c>
      <c r="H666" s="41">
        <v>2.2000000000000002</v>
      </c>
      <c r="I666" s="41">
        <v>140</v>
      </c>
      <c r="J666" s="52">
        <v>6.1</v>
      </c>
      <c r="M666">
        <v>20</v>
      </c>
      <c r="Q666" s="43">
        <v>230</v>
      </c>
      <c r="R666">
        <v>140</v>
      </c>
      <c r="T666">
        <v>7.3</v>
      </c>
      <c r="AG666" s="43">
        <v>0.2</v>
      </c>
      <c r="AL666"/>
      <c r="AN666">
        <v>68</v>
      </c>
    </row>
    <row r="667" spans="1:40" x14ac:dyDescent="0.35">
      <c r="A667" s="35">
        <v>1979</v>
      </c>
      <c r="B667" s="36">
        <v>6</v>
      </c>
      <c r="C667" s="41">
        <v>0.38</v>
      </c>
      <c r="D667" s="41">
        <v>1.2</v>
      </c>
      <c r="E667" s="41">
        <v>8</v>
      </c>
      <c r="F667" s="41">
        <v>81</v>
      </c>
      <c r="G667" s="41">
        <v>9.1</v>
      </c>
      <c r="H667" s="41">
        <v>17</v>
      </c>
      <c r="I667" s="41">
        <v>300</v>
      </c>
      <c r="J667" s="52">
        <v>9.6999999999999993</v>
      </c>
      <c r="M667">
        <v>34</v>
      </c>
      <c r="Q667" s="43">
        <v>360</v>
      </c>
      <c r="R667">
        <v>310</v>
      </c>
      <c r="T667">
        <v>9.6999999999999993</v>
      </c>
      <c r="AG667" s="43">
        <v>1.7</v>
      </c>
      <c r="AL667"/>
      <c r="AN667">
        <v>140</v>
      </c>
    </row>
    <row r="668" spans="1:40" x14ac:dyDescent="0.35">
      <c r="A668" s="35">
        <v>1979</v>
      </c>
      <c r="B668" s="36">
        <v>7</v>
      </c>
      <c r="C668" s="41">
        <v>3.2</v>
      </c>
      <c r="D668" s="41"/>
      <c r="E668" s="41">
        <v>17</v>
      </c>
      <c r="F668" s="41">
        <v>180</v>
      </c>
      <c r="G668" s="41">
        <v>19</v>
      </c>
      <c r="H668" s="41">
        <v>47</v>
      </c>
      <c r="I668" s="41">
        <v>550</v>
      </c>
      <c r="J668" s="52">
        <v>48</v>
      </c>
      <c r="M668">
        <v>330</v>
      </c>
      <c r="Q668" s="43">
        <v>1200</v>
      </c>
      <c r="R668">
        <v>1000</v>
      </c>
      <c r="T668">
        <v>12</v>
      </c>
      <c r="AG668" s="43">
        <v>7.3</v>
      </c>
      <c r="AL668"/>
      <c r="AN668">
        <v>240</v>
      </c>
    </row>
    <row r="669" spans="1:40" x14ac:dyDescent="0.35">
      <c r="A669" s="35">
        <v>1979</v>
      </c>
      <c r="B669" s="36">
        <v>8</v>
      </c>
      <c r="C669" s="41">
        <v>0.19</v>
      </c>
      <c r="D669" s="41">
        <v>6.0999999999999999E-2</v>
      </c>
      <c r="E669" s="41">
        <v>20</v>
      </c>
      <c r="F669" s="41">
        <v>400</v>
      </c>
      <c r="G669" s="41">
        <v>23</v>
      </c>
      <c r="H669" s="41">
        <v>46</v>
      </c>
      <c r="I669" s="41">
        <v>400</v>
      </c>
      <c r="J669" s="52">
        <v>16</v>
      </c>
      <c r="M669">
        <v>130</v>
      </c>
      <c r="Q669" s="43">
        <v>100</v>
      </c>
      <c r="R669">
        <v>470</v>
      </c>
      <c r="T669">
        <v>5.2</v>
      </c>
      <c r="AG669" s="43">
        <v>1.5</v>
      </c>
      <c r="AL669"/>
      <c r="AN669">
        <v>75</v>
      </c>
    </row>
    <row r="670" spans="1:40" x14ac:dyDescent="0.35">
      <c r="A670" s="35">
        <v>1979</v>
      </c>
      <c r="B670" s="36">
        <v>9</v>
      </c>
      <c r="C670" s="41">
        <v>0.11</v>
      </c>
      <c r="D670" s="41">
        <v>7.4999999999999997E-2</v>
      </c>
      <c r="E670" s="41">
        <v>2.1</v>
      </c>
      <c r="F670" s="41">
        <v>68</v>
      </c>
      <c r="G670" s="41">
        <v>3.9</v>
      </c>
      <c r="H670" s="41">
        <v>3.5</v>
      </c>
      <c r="I670" s="41">
        <v>160</v>
      </c>
      <c r="J670" s="52">
        <v>3.5</v>
      </c>
      <c r="M670">
        <v>8.6999999999999993</v>
      </c>
      <c r="Q670" s="43">
        <v>150</v>
      </c>
      <c r="R670">
        <v>170</v>
      </c>
      <c r="T670">
        <v>3.2</v>
      </c>
      <c r="AG670" s="43">
        <v>0.27</v>
      </c>
      <c r="AL670"/>
      <c r="AN670"/>
    </row>
    <row r="671" spans="1:40" x14ac:dyDescent="0.35">
      <c r="A671" s="35">
        <v>1979</v>
      </c>
      <c r="B671" s="36">
        <v>10</v>
      </c>
      <c r="C671" s="41">
        <v>0.05</v>
      </c>
      <c r="D671" s="41"/>
      <c r="E671" s="41"/>
      <c r="F671" s="41">
        <v>16</v>
      </c>
      <c r="G671" s="41"/>
      <c r="H671" s="41"/>
      <c r="I671" s="41"/>
      <c r="J671" s="52"/>
      <c r="M671"/>
      <c r="Q671" s="43">
        <v>64</v>
      </c>
      <c r="R671">
        <v>40</v>
      </c>
      <c r="T671">
        <v>1.3</v>
      </c>
      <c r="AL671"/>
      <c r="AN671"/>
    </row>
    <row r="672" spans="1:40" x14ac:dyDescent="0.35">
      <c r="A672" s="35">
        <v>1979</v>
      </c>
      <c r="B672" s="36">
        <v>11</v>
      </c>
      <c r="C672" s="41"/>
      <c r="D672" s="41"/>
      <c r="E672" s="41"/>
      <c r="F672" s="41"/>
      <c r="G672" s="41"/>
      <c r="H672" s="41"/>
      <c r="I672" s="41"/>
      <c r="J672" s="52"/>
      <c r="M672"/>
      <c r="R672"/>
      <c r="T672">
        <v>0.46</v>
      </c>
      <c r="AL672"/>
      <c r="AN672"/>
    </row>
    <row r="673" spans="1:40" x14ac:dyDescent="0.35">
      <c r="A673" s="35">
        <v>1979</v>
      </c>
      <c r="B673" s="36">
        <v>12</v>
      </c>
      <c r="C673" s="41"/>
      <c r="D673" s="41"/>
      <c r="E673" s="41"/>
      <c r="F673" s="41"/>
      <c r="G673" s="41"/>
      <c r="H673" s="41"/>
      <c r="I673" s="41"/>
      <c r="J673" s="52"/>
      <c r="M673"/>
      <c r="R673"/>
      <c r="T673">
        <v>0.64</v>
      </c>
      <c r="AL673"/>
      <c r="AN673"/>
    </row>
    <row r="674" spans="1:40" x14ac:dyDescent="0.35">
      <c r="A674" s="35">
        <v>1980</v>
      </c>
      <c r="B674" s="36">
        <v>1</v>
      </c>
      <c r="C674" s="41"/>
      <c r="D674" s="41"/>
      <c r="E674" s="41"/>
      <c r="F674" s="41"/>
      <c r="G674" s="41"/>
      <c r="H674" s="41"/>
      <c r="I674" s="41"/>
      <c r="J674" s="52"/>
      <c r="M674"/>
      <c r="R674"/>
      <c r="T674">
        <v>1.2</v>
      </c>
      <c r="AL674"/>
      <c r="AN674"/>
    </row>
    <row r="675" spans="1:40" x14ac:dyDescent="0.35">
      <c r="A675" s="35">
        <v>1980</v>
      </c>
      <c r="B675" s="36">
        <v>2</v>
      </c>
      <c r="C675" s="41"/>
      <c r="D675" s="41"/>
      <c r="E675" s="41"/>
      <c r="F675" s="41"/>
      <c r="G675" s="41"/>
      <c r="H675" s="41"/>
      <c r="I675" s="41"/>
      <c r="J675" s="52"/>
      <c r="M675"/>
      <c r="R675"/>
      <c r="T675">
        <v>0.44</v>
      </c>
      <c r="AL675"/>
      <c r="AN675"/>
    </row>
    <row r="676" spans="1:40" x14ac:dyDescent="0.35">
      <c r="A676" s="35">
        <v>1980</v>
      </c>
      <c r="B676" s="36">
        <v>3</v>
      </c>
      <c r="C676" s="41">
        <v>8.7999999999999995E-2</v>
      </c>
      <c r="D676" s="41"/>
      <c r="E676" s="41"/>
      <c r="F676" s="41">
        <v>33</v>
      </c>
      <c r="G676" s="41"/>
      <c r="H676" s="41"/>
      <c r="I676" s="41"/>
      <c r="J676" s="52"/>
      <c r="M676"/>
      <c r="Q676" s="43">
        <v>140</v>
      </c>
      <c r="R676">
        <v>43</v>
      </c>
      <c r="T676">
        <v>0.42</v>
      </c>
      <c r="AL676"/>
      <c r="AN676">
        <v>32</v>
      </c>
    </row>
    <row r="677" spans="1:40" x14ac:dyDescent="0.35">
      <c r="A677" s="35">
        <v>1980</v>
      </c>
      <c r="B677" s="36">
        <v>4</v>
      </c>
      <c r="C677" s="41">
        <v>2.1</v>
      </c>
      <c r="D677" s="41">
        <v>0.93</v>
      </c>
      <c r="E677" s="41">
        <v>5</v>
      </c>
      <c r="F677" s="41">
        <v>92</v>
      </c>
      <c r="G677" s="41">
        <v>0.62</v>
      </c>
      <c r="H677" s="41">
        <v>4.2</v>
      </c>
      <c r="I677" s="41">
        <v>120</v>
      </c>
      <c r="J677" s="52">
        <v>10</v>
      </c>
      <c r="M677">
        <v>10</v>
      </c>
      <c r="Q677" s="43">
        <v>400</v>
      </c>
      <c r="R677">
        <v>270</v>
      </c>
      <c r="T677">
        <v>0.56999999999999995</v>
      </c>
      <c r="AG677" s="43">
        <v>1.5</v>
      </c>
      <c r="AL677"/>
      <c r="AN677">
        <v>22</v>
      </c>
    </row>
    <row r="678" spans="1:40" x14ac:dyDescent="0.35">
      <c r="A678" s="35">
        <v>1980</v>
      </c>
      <c r="B678" s="36">
        <v>5</v>
      </c>
      <c r="C678" s="41">
        <v>1.8</v>
      </c>
      <c r="D678" s="41">
        <v>0.42</v>
      </c>
      <c r="E678" s="41">
        <v>9.3000000000000007</v>
      </c>
      <c r="F678" s="41">
        <v>150</v>
      </c>
      <c r="G678" s="41">
        <v>3.4</v>
      </c>
      <c r="H678" s="41">
        <v>12</v>
      </c>
      <c r="I678" s="41">
        <v>330</v>
      </c>
      <c r="J678" s="52">
        <v>13</v>
      </c>
      <c r="M678">
        <v>160</v>
      </c>
      <c r="Q678" s="43">
        <v>1000</v>
      </c>
      <c r="R678">
        <v>380</v>
      </c>
      <c r="T678">
        <v>2.5</v>
      </c>
      <c r="AG678" s="43">
        <v>1.1000000000000001</v>
      </c>
      <c r="AL678"/>
      <c r="AN678">
        <v>73</v>
      </c>
    </row>
    <row r="679" spans="1:40" x14ac:dyDescent="0.35">
      <c r="A679" s="35">
        <v>1980</v>
      </c>
      <c r="B679" s="36">
        <v>6</v>
      </c>
      <c r="C679" s="41">
        <v>0.97</v>
      </c>
      <c r="D679" s="41">
        <v>0.49</v>
      </c>
      <c r="E679" s="41">
        <v>2.7</v>
      </c>
      <c r="F679" s="41">
        <v>200</v>
      </c>
      <c r="G679" s="41">
        <v>2.9</v>
      </c>
      <c r="H679" s="41">
        <v>21</v>
      </c>
      <c r="I679" s="41">
        <v>410</v>
      </c>
      <c r="J679" s="52">
        <v>15</v>
      </c>
      <c r="M679">
        <v>100</v>
      </c>
      <c r="Q679" s="43">
        <v>990</v>
      </c>
      <c r="R679">
        <v>870</v>
      </c>
      <c r="T679">
        <v>5.6</v>
      </c>
      <c r="AG679" s="43">
        <v>1.2</v>
      </c>
      <c r="AL679"/>
      <c r="AN679">
        <v>120</v>
      </c>
    </row>
    <row r="680" spans="1:40" x14ac:dyDescent="0.35">
      <c r="A680" s="35">
        <v>1980</v>
      </c>
      <c r="B680" s="36">
        <v>7</v>
      </c>
      <c r="C680" s="41">
        <v>0.2</v>
      </c>
      <c r="D680" s="41">
        <v>9.6000000000000002E-2</v>
      </c>
      <c r="E680" s="41">
        <v>18</v>
      </c>
      <c r="F680" s="41">
        <v>330</v>
      </c>
      <c r="G680" s="41">
        <v>53</v>
      </c>
      <c r="H680" s="41">
        <v>89</v>
      </c>
      <c r="I680" s="41">
        <v>340</v>
      </c>
      <c r="J680" s="52">
        <v>50</v>
      </c>
      <c r="M680">
        <v>230</v>
      </c>
      <c r="Q680" s="43">
        <v>580</v>
      </c>
      <c r="R680">
        <v>420</v>
      </c>
      <c r="T680">
        <v>6.6</v>
      </c>
      <c r="AG680" s="43">
        <v>6.9</v>
      </c>
      <c r="AL680">
        <v>38</v>
      </c>
      <c r="AN680">
        <v>92</v>
      </c>
    </row>
    <row r="681" spans="1:40" x14ac:dyDescent="0.35">
      <c r="A681" s="35">
        <v>1980</v>
      </c>
      <c r="B681" s="36">
        <v>8</v>
      </c>
      <c r="C681" s="41">
        <v>0.2</v>
      </c>
      <c r="D681" s="41">
        <v>5.0999999999999997E-2</v>
      </c>
      <c r="E681" s="41">
        <v>13</v>
      </c>
      <c r="F681" s="41">
        <v>140</v>
      </c>
      <c r="G681" s="41">
        <v>14</v>
      </c>
      <c r="H681" s="41">
        <v>20</v>
      </c>
      <c r="I681" s="41">
        <v>280</v>
      </c>
      <c r="J681" s="52">
        <v>6.2</v>
      </c>
      <c r="M681">
        <v>100</v>
      </c>
      <c r="Q681" s="43">
        <v>320</v>
      </c>
      <c r="R681">
        <v>2200</v>
      </c>
      <c r="T681">
        <v>7.9</v>
      </c>
      <c r="AG681" s="43">
        <v>1.3</v>
      </c>
      <c r="AL681">
        <v>22</v>
      </c>
      <c r="AN681"/>
    </row>
    <row r="682" spans="1:40" x14ac:dyDescent="0.35">
      <c r="A682" s="35">
        <v>1980</v>
      </c>
      <c r="B682" s="36">
        <v>9</v>
      </c>
      <c r="C682" s="41">
        <v>0.12</v>
      </c>
      <c r="D682" s="41">
        <v>0.05</v>
      </c>
      <c r="E682" s="41">
        <v>2.2000000000000002</v>
      </c>
      <c r="F682" s="41">
        <v>25</v>
      </c>
      <c r="G682" s="41">
        <v>2.4</v>
      </c>
      <c r="H682" s="41">
        <v>2.2000000000000002</v>
      </c>
      <c r="I682" s="41">
        <v>100</v>
      </c>
      <c r="J682" s="52">
        <v>0.91</v>
      </c>
      <c r="M682">
        <v>2.9</v>
      </c>
      <c r="Q682" s="43">
        <v>110</v>
      </c>
      <c r="R682">
        <v>820</v>
      </c>
      <c r="T682">
        <v>1.2</v>
      </c>
      <c r="AG682" s="43">
        <v>0.28000000000000003</v>
      </c>
      <c r="AL682">
        <v>24</v>
      </c>
      <c r="AN682"/>
    </row>
    <row r="683" spans="1:40" x14ac:dyDescent="0.35">
      <c r="A683" s="35">
        <v>1980</v>
      </c>
      <c r="B683" s="36">
        <v>10</v>
      </c>
      <c r="C683" s="41">
        <v>9.7000000000000003E-2</v>
      </c>
      <c r="D683" s="41"/>
      <c r="E683" s="41"/>
      <c r="F683" s="41">
        <v>9.6</v>
      </c>
      <c r="G683" s="41"/>
      <c r="H683" s="41"/>
      <c r="I683" s="41"/>
      <c r="J683" s="52"/>
      <c r="M683"/>
      <c r="Q683" s="43">
        <v>64</v>
      </c>
      <c r="R683">
        <v>230</v>
      </c>
      <c r="T683">
        <v>0.51</v>
      </c>
      <c r="AL683"/>
      <c r="AN683"/>
    </row>
    <row r="684" spans="1:40" x14ac:dyDescent="0.35">
      <c r="A684" s="35">
        <v>1980</v>
      </c>
      <c r="B684" s="36">
        <v>11</v>
      </c>
      <c r="C684" s="41"/>
      <c r="D684" s="41"/>
      <c r="E684" s="41"/>
      <c r="F684" s="41"/>
      <c r="G684" s="41"/>
      <c r="H684" s="41"/>
      <c r="I684" s="41"/>
      <c r="J684" s="52"/>
      <c r="M684"/>
      <c r="R684"/>
      <c r="T684">
        <v>0.22</v>
      </c>
      <c r="AL684"/>
      <c r="AN684"/>
    </row>
    <row r="685" spans="1:40" x14ac:dyDescent="0.35">
      <c r="A685" s="35">
        <v>1980</v>
      </c>
      <c r="B685" s="36">
        <v>12</v>
      </c>
      <c r="C685" s="41"/>
      <c r="D685" s="41"/>
      <c r="E685" s="41"/>
      <c r="F685" s="41"/>
      <c r="G685" s="41"/>
      <c r="H685" s="41"/>
      <c r="I685" s="41"/>
      <c r="J685" s="52"/>
      <c r="M685"/>
      <c r="R685"/>
      <c r="T685">
        <v>1.1000000000000001</v>
      </c>
      <c r="AL685"/>
      <c r="AN685"/>
    </row>
    <row r="686" spans="1:40" x14ac:dyDescent="0.35">
      <c r="A686" s="35">
        <v>1981</v>
      </c>
      <c r="B686" s="36">
        <v>1</v>
      </c>
    </row>
    <row r="687" spans="1:40" x14ac:dyDescent="0.35">
      <c r="A687" s="35">
        <v>1981</v>
      </c>
      <c r="B687" s="36">
        <v>2</v>
      </c>
    </row>
    <row r="688" spans="1:40" x14ac:dyDescent="0.35">
      <c r="A688" s="35">
        <v>1981</v>
      </c>
      <c r="B688" s="36">
        <v>3</v>
      </c>
    </row>
    <row r="689" spans="1:2" x14ac:dyDescent="0.35">
      <c r="A689" s="35">
        <v>1981</v>
      </c>
      <c r="B689" s="36">
        <v>4</v>
      </c>
    </row>
    <row r="690" spans="1:2" x14ac:dyDescent="0.35">
      <c r="A690" s="35">
        <v>1981</v>
      </c>
      <c r="B690" s="36">
        <v>5</v>
      </c>
    </row>
    <row r="691" spans="1:2" x14ac:dyDescent="0.35">
      <c r="A691" s="35">
        <v>1981</v>
      </c>
      <c r="B691" s="36">
        <v>6</v>
      </c>
    </row>
    <row r="692" spans="1:2" x14ac:dyDescent="0.35">
      <c r="A692" s="35">
        <v>1981</v>
      </c>
      <c r="B692" s="36">
        <v>7</v>
      </c>
    </row>
    <row r="693" spans="1:2" x14ac:dyDescent="0.35">
      <c r="A693" s="35">
        <v>1981</v>
      </c>
      <c r="B693" s="36">
        <v>8</v>
      </c>
    </row>
    <row r="694" spans="1:2" x14ac:dyDescent="0.35">
      <c r="A694" s="35">
        <v>1981</v>
      </c>
      <c r="B694" s="36">
        <v>9</v>
      </c>
    </row>
    <row r="695" spans="1:2" x14ac:dyDescent="0.35">
      <c r="A695" s="35">
        <v>1981</v>
      </c>
      <c r="B695" s="36">
        <v>10</v>
      </c>
    </row>
    <row r="696" spans="1:2" x14ac:dyDescent="0.35">
      <c r="A696" s="35">
        <v>1981</v>
      </c>
      <c r="B696" s="36">
        <v>11</v>
      </c>
    </row>
    <row r="697" spans="1:2" x14ac:dyDescent="0.35">
      <c r="A697" s="35">
        <v>1981</v>
      </c>
      <c r="B697" s="36">
        <v>12</v>
      </c>
    </row>
    <row r="698" spans="1:2" x14ac:dyDescent="0.35">
      <c r="A698" s="35">
        <v>1982</v>
      </c>
      <c r="B698" s="36">
        <v>1</v>
      </c>
    </row>
    <row r="699" spans="1:2" x14ac:dyDescent="0.35">
      <c r="A699" s="35">
        <v>1982</v>
      </c>
      <c r="B699" s="36">
        <v>2</v>
      </c>
    </row>
    <row r="700" spans="1:2" x14ac:dyDescent="0.35">
      <c r="A700" s="35">
        <v>1982</v>
      </c>
      <c r="B700" s="36">
        <v>3</v>
      </c>
    </row>
    <row r="701" spans="1:2" x14ac:dyDescent="0.35">
      <c r="A701" s="35">
        <v>1982</v>
      </c>
      <c r="B701" s="36">
        <v>4</v>
      </c>
    </row>
    <row r="702" spans="1:2" x14ac:dyDescent="0.35">
      <c r="A702" s="35">
        <v>1982</v>
      </c>
      <c r="B702" s="36">
        <v>5</v>
      </c>
    </row>
    <row r="703" spans="1:2" x14ac:dyDescent="0.35">
      <c r="A703" s="35">
        <v>1982</v>
      </c>
      <c r="B703" s="36">
        <v>6</v>
      </c>
    </row>
    <row r="704" spans="1:2" x14ac:dyDescent="0.35">
      <c r="A704" s="35">
        <v>1982</v>
      </c>
      <c r="B704" s="36">
        <v>7</v>
      </c>
    </row>
    <row r="705" spans="1:2" x14ac:dyDescent="0.35">
      <c r="A705" s="35">
        <v>1982</v>
      </c>
      <c r="B705" s="36">
        <v>8</v>
      </c>
    </row>
    <row r="706" spans="1:2" x14ac:dyDescent="0.35">
      <c r="A706" s="35">
        <v>1982</v>
      </c>
      <c r="B706" s="36">
        <v>9</v>
      </c>
    </row>
    <row r="707" spans="1:2" x14ac:dyDescent="0.35">
      <c r="A707" s="35">
        <v>1982</v>
      </c>
      <c r="B707" s="36">
        <v>10</v>
      </c>
    </row>
    <row r="708" spans="1:2" x14ac:dyDescent="0.35">
      <c r="A708" s="35">
        <v>1982</v>
      </c>
      <c r="B708" s="36">
        <v>11</v>
      </c>
    </row>
    <row r="709" spans="1:2" x14ac:dyDescent="0.35">
      <c r="A709" s="35">
        <v>1982</v>
      </c>
      <c r="B709" s="36">
        <v>12</v>
      </c>
    </row>
    <row r="710" spans="1:2" x14ac:dyDescent="0.35">
      <c r="A710" s="35">
        <v>1983</v>
      </c>
      <c r="B710" s="36">
        <v>1</v>
      </c>
    </row>
    <row r="711" spans="1:2" x14ac:dyDescent="0.35">
      <c r="A711" s="35">
        <v>1983</v>
      </c>
      <c r="B711" s="36">
        <v>2</v>
      </c>
    </row>
    <row r="712" spans="1:2" x14ac:dyDescent="0.35">
      <c r="A712" s="35">
        <v>1983</v>
      </c>
      <c r="B712" s="36">
        <v>3</v>
      </c>
    </row>
    <row r="713" spans="1:2" x14ac:dyDescent="0.35">
      <c r="A713" s="35">
        <v>1983</v>
      </c>
      <c r="B713" s="36">
        <v>4</v>
      </c>
    </row>
    <row r="714" spans="1:2" x14ac:dyDescent="0.35">
      <c r="A714" s="35">
        <v>1983</v>
      </c>
      <c r="B714" s="36">
        <v>5</v>
      </c>
    </row>
    <row r="715" spans="1:2" x14ac:dyDescent="0.35">
      <c r="A715" s="35">
        <v>1983</v>
      </c>
      <c r="B715" s="36">
        <v>6</v>
      </c>
    </row>
    <row r="716" spans="1:2" x14ac:dyDescent="0.35">
      <c r="A716" s="35">
        <v>1983</v>
      </c>
      <c r="B716" s="36">
        <v>7</v>
      </c>
    </row>
    <row r="717" spans="1:2" x14ac:dyDescent="0.35">
      <c r="A717" s="35">
        <v>1983</v>
      </c>
      <c r="B717" s="36">
        <v>8</v>
      </c>
    </row>
    <row r="718" spans="1:2" x14ac:dyDescent="0.35">
      <c r="A718" s="35">
        <v>1983</v>
      </c>
      <c r="B718" s="36">
        <v>9</v>
      </c>
    </row>
    <row r="719" spans="1:2" x14ac:dyDescent="0.35">
      <c r="A719" s="35">
        <v>1983</v>
      </c>
      <c r="B719" s="36">
        <v>10</v>
      </c>
    </row>
    <row r="720" spans="1:2" x14ac:dyDescent="0.35">
      <c r="A720" s="35">
        <v>1983</v>
      </c>
      <c r="B720" s="36">
        <v>11</v>
      </c>
    </row>
    <row r="721" spans="1:38" x14ac:dyDescent="0.35">
      <c r="A721" s="35">
        <v>1983</v>
      </c>
      <c r="B721" s="36">
        <v>12</v>
      </c>
    </row>
    <row r="722" spans="1:38" s="45" customFormat="1" x14ac:dyDescent="0.35">
      <c r="A722" s="44">
        <v>1984</v>
      </c>
      <c r="B722" s="45">
        <v>1</v>
      </c>
      <c r="J722" s="47"/>
    </row>
    <row r="723" spans="1:38" s="36" customFormat="1" x14ac:dyDescent="0.35">
      <c r="A723" s="35">
        <v>1984</v>
      </c>
      <c r="B723" s="36">
        <v>2</v>
      </c>
      <c r="J723" s="42"/>
    </row>
    <row r="724" spans="1:38" s="36" customFormat="1" x14ac:dyDescent="0.35">
      <c r="A724" s="35">
        <v>1984</v>
      </c>
      <c r="B724" s="36">
        <v>3</v>
      </c>
      <c r="C724" s="36">
        <v>0.32</v>
      </c>
      <c r="F724" s="36">
        <v>17</v>
      </c>
      <c r="J724" s="42"/>
      <c r="Q724" s="36">
        <v>130</v>
      </c>
      <c r="R724" s="36">
        <v>64</v>
      </c>
      <c r="T724" s="36">
        <v>0.75</v>
      </c>
      <c r="AL724" s="36">
        <v>54</v>
      </c>
    </row>
    <row r="725" spans="1:38" s="36" customFormat="1" x14ac:dyDescent="0.35">
      <c r="A725" s="35">
        <v>1984</v>
      </c>
      <c r="B725" s="36">
        <v>4</v>
      </c>
      <c r="C725" s="36">
        <v>0.64</v>
      </c>
      <c r="D725" s="36">
        <v>2.6</v>
      </c>
      <c r="E725" s="36">
        <v>3.6</v>
      </c>
      <c r="F725" s="36">
        <v>16</v>
      </c>
      <c r="G725" s="36">
        <v>0.97</v>
      </c>
      <c r="H725" s="36">
        <v>0.4</v>
      </c>
      <c r="I725" s="36">
        <v>58</v>
      </c>
      <c r="J725" s="42">
        <v>2</v>
      </c>
      <c r="M725" s="36">
        <v>2.7</v>
      </c>
      <c r="Q725" s="36">
        <v>94</v>
      </c>
      <c r="R725" s="36">
        <v>54</v>
      </c>
      <c r="T725" s="36">
        <v>3.1</v>
      </c>
      <c r="AG725" s="36">
        <v>0.24</v>
      </c>
      <c r="AL725" s="36">
        <v>38</v>
      </c>
    </row>
    <row r="726" spans="1:38" s="36" customFormat="1" x14ac:dyDescent="0.35">
      <c r="A726" s="35">
        <v>1984</v>
      </c>
      <c r="B726" s="36">
        <v>5</v>
      </c>
      <c r="C726" s="36">
        <v>46</v>
      </c>
      <c r="D726" s="36">
        <v>12</v>
      </c>
      <c r="E726" s="36">
        <v>40</v>
      </c>
      <c r="F726" s="36">
        <v>310</v>
      </c>
      <c r="G726" s="36">
        <v>24</v>
      </c>
      <c r="H726" s="36">
        <v>11</v>
      </c>
      <c r="I726" s="36">
        <v>330</v>
      </c>
      <c r="J726" s="42">
        <v>23</v>
      </c>
      <c r="M726" s="36">
        <v>64</v>
      </c>
      <c r="Q726" s="36">
        <v>740</v>
      </c>
      <c r="R726" s="36">
        <v>450</v>
      </c>
      <c r="T726" s="36">
        <v>86</v>
      </c>
      <c r="AG726" s="36">
        <v>27</v>
      </c>
      <c r="AL726" s="36">
        <v>640</v>
      </c>
    </row>
    <row r="727" spans="1:38" s="36" customFormat="1" x14ac:dyDescent="0.35">
      <c r="A727" s="35">
        <v>1984</v>
      </c>
      <c r="B727" s="36">
        <v>6</v>
      </c>
      <c r="D727" s="36">
        <v>3.2</v>
      </c>
      <c r="E727" s="36">
        <v>28</v>
      </c>
      <c r="F727" s="36">
        <v>740</v>
      </c>
      <c r="G727" s="36">
        <v>49</v>
      </c>
      <c r="H727" s="36">
        <v>71</v>
      </c>
      <c r="I727" s="36">
        <v>670</v>
      </c>
      <c r="J727" s="42">
        <v>80</v>
      </c>
      <c r="M727" s="36">
        <v>140</v>
      </c>
      <c r="T727" s="36">
        <v>230</v>
      </c>
      <c r="AG727" s="36">
        <v>25</v>
      </c>
    </row>
    <row r="728" spans="1:38" s="36" customFormat="1" x14ac:dyDescent="0.35">
      <c r="A728" s="35">
        <v>1984</v>
      </c>
      <c r="B728" s="36">
        <v>7</v>
      </c>
      <c r="D728" s="36">
        <v>1.2</v>
      </c>
      <c r="E728" s="36">
        <v>86</v>
      </c>
      <c r="F728" s="36">
        <v>1200</v>
      </c>
      <c r="G728" s="36">
        <v>110</v>
      </c>
      <c r="H728" s="36">
        <v>150</v>
      </c>
      <c r="I728" s="36">
        <v>810</v>
      </c>
      <c r="J728" s="42">
        <v>230</v>
      </c>
      <c r="M728" s="36">
        <v>280</v>
      </c>
      <c r="T728" s="36">
        <v>140</v>
      </c>
      <c r="AG728" s="36">
        <v>23</v>
      </c>
    </row>
    <row r="729" spans="1:38" s="36" customFormat="1" x14ac:dyDescent="0.35">
      <c r="A729" s="35">
        <v>1984</v>
      </c>
      <c r="B729" s="36">
        <v>8</v>
      </c>
      <c r="D729" s="36">
        <v>2.5</v>
      </c>
      <c r="E729" s="36">
        <v>27</v>
      </c>
      <c r="F729" s="36">
        <v>480</v>
      </c>
      <c r="G729" s="36">
        <v>14</v>
      </c>
      <c r="H729" s="36">
        <v>17</v>
      </c>
      <c r="I729" s="36">
        <v>610</v>
      </c>
      <c r="J729" s="42">
        <v>26</v>
      </c>
      <c r="M729" s="36">
        <v>230</v>
      </c>
      <c r="T729" s="36">
        <v>9.9</v>
      </c>
      <c r="AG729" s="36">
        <v>2.2000000000000002</v>
      </c>
    </row>
    <row r="730" spans="1:38" s="36" customFormat="1" x14ac:dyDescent="0.35">
      <c r="A730" s="35">
        <v>1984</v>
      </c>
      <c r="B730" s="36">
        <v>9</v>
      </c>
      <c r="D730" s="36">
        <v>1.3</v>
      </c>
      <c r="E730" s="36">
        <v>5.4</v>
      </c>
      <c r="F730" s="36">
        <v>86</v>
      </c>
      <c r="G730" s="36">
        <v>2.9</v>
      </c>
      <c r="H730" s="36">
        <v>1.7</v>
      </c>
      <c r="I730" s="36">
        <v>200</v>
      </c>
      <c r="J730" s="42">
        <v>1.5</v>
      </c>
      <c r="M730" s="36">
        <v>7.8</v>
      </c>
      <c r="T730" s="36">
        <v>0.89</v>
      </c>
      <c r="AG730" s="36">
        <v>0.11</v>
      </c>
    </row>
    <row r="731" spans="1:38" s="36" customFormat="1" x14ac:dyDescent="0.35">
      <c r="A731" s="35">
        <v>1984</v>
      </c>
      <c r="B731" s="36">
        <v>10</v>
      </c>
      <c r="F731" s="36">
        <v>21</v>
      </c>
      <c r="J731" s="42"/>
      <c r="T731" s="36">
        <v>1.2</v>
      </c>
    </row>
    <row r="732" spans="1:38" s="36" customFormat="1" x14ac:dyDescent="0.35">
      <c r="A732" s="35">
        <v>1984</v>
      </c>
      <c r="B732" s="36">
        <v>11</v>
      </c>
      <c r="J732" s="42"/>
    </row>
    <row r="733" spans="1:38" s="49" customFormat="1" x14ac:dyDescent="0.35">
      <c r="A733" s="48">
        <v>1984</v>
      </c>
      <c r="B733" s="49">
        <v>12</v>
      </c>
      <c r="J733" s="51"/>
    </row>
    <row r="734" spans="1:38" x14ac:dyDescent="0.35">
      <c r="A734" s="35">
        <v>1985</v>
      </c>
      <c r="B734" s="36">
        <v>1</v>
      </c>
    </row>
    <row r="735" spans="1:38" x14ac:dyDescent="0.35">
      <c r="A735" s="35">
        <v>1985</v>
      </c>
      <c r="B735" s="36">
        <v>2</v>
      </c>
    </row>
    <row r="736" spans="1:38" x14ac:dyDescent="0.35">
      <c r="A736" s="35">
        <v>1985</v>
      </c>
      <c r="B736" s="36">
        <v>3</v>
      </c>
    </row>
    <row r="737" spans="1:38" x14ac:dyDescent="0.35">
      <c r="A737" s="35">
        <v>1985</v>
      </c>
      <c r="B737" s="36">
        <v>4</v>
      </c>
    </row>
    <row r="738" spans="1:38" x14ac:dyDescent="0.35">
      <c r="A738" s="35">
        <v>1985</v>
      </c>
      <c r="B738" s="36">
        <v>5</v>
      </c>
    </row>
    <row r="739" spans="1:38" x14ac:dyDescent="0.35">
      <c r="A739" s="35">
        <v>1985</v>
      </c>
      <c r="B739" s="36">
        <v>6</v>
      </c>
    </row>
    <row r="740" spans="1:38" x14ac:dyDescent="0.35">
      <c r="A740" s="35">
        <v>1985</v>
      </c>
      <c r="B740" s="36">
        <v>7</v>
      </c>
    </row>
    <row r="741" spans="1:38" x14ac:dyDescent="0.35">
      <c r="A741" s="35">
        <v>1985</v>
      </c>
      <c r="B741" s="36">
        <v>8</v>
      </c>
    </row>
    <row r="742" spans="1:38" x14ac:dyDescent="0.35">
      <c r="A742" s="35">
        <v>1985</v>
      </c>
      <c r="B742" s="36">
        <v>9</v>
      </c>
    </row>
    <row r="743" spans="1:38" x14ac:dyDescent="0.35">
      <c r="A743" s="35">
        <v>1985</v>
      </c>
      <c r="B743" s="36">
        <v>10</v>
      </c>
    </row>
    <row r="744" spans="1:38" x14ac:dyDescent="0.35">
      <c r="A744" s="35">
        <v>1985</v>
      </c>
      <c r="B744" s="36">
        <v>11</v>
      </c>
    </row>
    <row r="745" spans="1:38" x14ac:dyDescent="0.35">
      <c r="A745" s="35">
        <v>1985</v>
      </c>
      <c r="B745" s="36">
        <v>12</v>
      </c>
    </row>
    <row r="746" spans="1:38" s="45" customFormat="1" x14ac:dyDescent="0.35">
      <c r="A746" s="56">
        <v>1986</v>
      </c>
      <c r="B746" s="45">
        <v>1</v>
      </c>
      <c r="C746"/>
      <c r="I746"/>
      <c r="J746"/>
      <c r="M746"/>
      <c r="T746"/>
      <c r="AG746"/>
    </row>
    <row r="747" spans="1:38" s="36" customFormat="1" x14ac:dyDescent="0.35">
      <c r="A747" s="57">
        <v>1986</v>
      </c>
      <c r="B747" s="36">
        <v>2</v>
      </c>
      <c r="C747"/>
      <c r="I747"/>
      <c r="J747"/>
      <c r="M747"/>
      <c r="T747"/>
      <c r="AG747"/>
    </row>
    <row r="748" spans="1:38" s="36" customFormat="1" x14ac:dyDescent="0.35">
      <c r="A748" s="57">
        <v>1986</v>
      </c>
      <c r="B748" s="36">
        <v>3</v>
      </c>
      <c r="C748" s="60">
        <v>0.7</v>
      </c>
      <c r="I748"/>
      <c r="J748"/>
      <c r="M748"/>
      <c r="Q748" s="36">
        <v>61</v>
      </c>
      <c r="T748" s="60">
        <v>0.28999999999999998</v>
      </c>
      <c r="AG748"/>
      <c r="AL748" s="36">
        <v>14</v>
      </c>
    </row>
    <row r="749" spans="1:38" s="36" customFormat="1" x14ac:dyDescent="0.35">
      <c r="A749" s="57">
        <v>1986</v>
      </c>
      <c r="B749" s="36">
        <v>4</v>
      </c>
      <c r="C749" s="60">
        <v>0.34</v>
      </c>
      <c r="E749" s="36">
        <v>0.53</v>
      </c>
      <c r="F749" s="36">
        <v>4.3</v>
      </c>
      <c r="G749" s="36">
        <v>0.18</v>
      </c>
      <c r="H749" s="36">
        <v>0.12</v>
      </c>
      <c r="I749" s="60">
        <v>22</v>
      </c>
      <c r="J749" s="60">
        <v>2.8</v>
      </c>
      <c r="M749" s="60">
        <v>5.5</v>
      </c>
      <c r="Q749" s="36">
        <v>25</v>
      </c>
      <c r="T749" s="60">
        <v>5.2</v>
      </c>
      <c r="AG749" s="60">
        <v>6.9000000000000006E-2</v>
      </c>
      <c r="AL749" s="36">
        <v>11</v>
      </c>
    </row>
    <row r="750" spans="1:38" s="36" customFormat="1" x14ac:dyDescent="0.35">
      <c r="A750" s="57">
        <v>1986</v>
      </c>
      <c r="B750" s="36">
        <v>5</v>
      </c>
      <c r="C750" s="60">
        <v>9</v>
      </c>
      <c r="E750" s="36">
        <v>7.1</v>
      </c>
      <c r="F750" s="36">
        <v>44</v>
      </c>
      <c r="G750" s="36">
        <v>2.5</v>
      </c>
      <c r="H750" s="36">
        <v>1.9</v>
      </c>
      <c r="I750" s="60">
        <v>140</v>
      </c>
      <c r="J750" s="60">
        <v>6.7</v>
      </c>
      <c r="M750" s="60">
        <v>8.9</v>
      </c>
      <c r="Q750" s="36">
        <v>460</v>
      </c>
      <c r="T750" s="60">
        <v>28</v>
      </c>
      <c r="AG750" s="60">
        <v>0.25</v>
      </c>
      <c r="AL750" s="36">
        <v>280</v>
      </c>
    </row>
    <row r="751" spans="1:38" s="36" customFormat="1" x14ac:dyDescent="0.35">
      <c r="A751" s="57">
        <v>1986</v>
      </c>
      <c r="B751" s="36">
        <v>6</v>
      </c>
      <c r="C751">
        <v>3.5</v>
      </c>
      <c r="E751" s="36">
        <v>15</v>
      </c>
      <c r="F751" s="36">
        <v>110</v>
      </c>
      <c r="G751" s="36">
        <v>13</v>
      </c>
      <c r="H751" s="36">
        <v>39</v>
      </c>
      <c r="I751" s="60">
        <v>370</v>
      </c>
      <c r="J751" s="60">
        <v>46</v>
      </c>
      <c r="M751" s="60">
        <v>79</v>
      </c>
      <c r="Q751" s="36">
        <v>860</v>
      </c>
      <c r="T751" s="60">
        <v>45</v>
      </c>
      <c r="AG751" s="60">
        <v>1.2</v>
      </c>
      <c r="AL751" s="36">
        <v>400</v>
      </c>
    </row>
    <row r="752" spans="1:38" s="36" customFormat="1" x14ac:dyDescent="0.35">
      <c r="A752" s="57">
        <v>1986</v>
      </c>
      <c r="B752" s="36">
        <v>7</v>
      </c>
      <c r="C752" s="60">
        <v>3.4</v>
      </c>
      <c r="E752" s="36">
        <v>11</v>
      </c>
      <c r="F752" s="36">
        <v>170</v>
      </c>
      <c r="G752" s="36">
        <v>38</v>
      </c>
      <c r="H752" s="36">
        <v>64</v>
      </c>
      <c r="I752" s="60">
        <v>770</v>
      </c>
      <c r="J752">
        <v>150</v>
      </c>
      <c r="M752" s="60">
        <v>250</v>
      </c>
      <c r="Q752" s="36">
        <v>660</v>
      </c>
      <c r="T752" s="60">
        <v>100</v>
      </c>
      <c r="AG752">
        <v>11</v>
      </c>
      <c r="AL752" s="36">
        <v>51</v>
      </c>
    </row>
    <row r="753" spans="1:38" s="36" customFormat="1" x14ac:dyDescent="0.35">
      <c r="A753" s="57">
        <v>1986</v>
      </c>
      <c r="B753" s="36">
        <v>8</v>
      </c>
      <c r="C753" s="60">
        <v>3.2</v>
      </c>
      <c r="E753" s="36">
        <v>15</v>
      </c>
      <c r="F753" s="36">
        <v>210</v>
      </c>
      <c r="G753" s="36">
        <v>42</v>
      </c>
      <c r="H753" s="36">
        <v>33</v>
      </c>
      <c r="I753" s="60">
        <v>460</v>
      </c>
      <c r="J753" s="60">
        <v>130</v>
      </c>
      <c r="M753" s="60">
        <v>57</v>
      </c>
      <c r="Q753" s="36">
        <v>470</v>
      </c>
      <c r="T753" s="60">
        <v>220</v>
      </c>
      <c r="AG753" s="60">
        <v>2.5</v>
      </c>
      <c r="AL753" s="36">
        <v>37</v>
      </c>
    </row>
    <row r="754" spans="1:38" s="36" customFormat="1" x14ac:dyDescent="0.35">
      <c r="A754" s="57">
        <v>1986</v>
      </c>
      <c r="B754" s="36">
        <v>9</v>
      </c>
      <c r="C754" s="60">
        <v>0.21</v>
      </c>
      <c r="E754" s="36">
        <v>3.2</v>
      </c>
      <c r="F754" s="36">
        <v>40</v>
      </c>
      <c r="G754" s="36">
        <v>4.9000000000000004</v>
      </c>
      <c r="H754" s="36">
        <v>3.7</v>
      </c>
      <c r="I754" s="60">
        <v>280</v>
      </c>
      <c r="J754">
        <v>10</v>
      </c>
      <c r="M754" s="60">
        <v>35</v>
      </c>
      <c r="Q754" s="36">
        <v>170</v>
      </c>
      <c r="T754">
        <v>51</v>
      </c>
      <c r="AG754">
        <v>0.92</v>
      </c>
      <c r="AL754" s="36">
        <v>17</v>
      </c>
    </row>
    <row r="755" spans="1:38" s="36" customFormat="1" x14ac:dyDescent="0.35">
      <c r="A755" s="57">
        <v>1986</v>
      </c>
      <c r="B755" s="36">
        <v>10</v>
      </c>
      <c r="C755">
        <v>0.55000000000000004</v>
      </c>
      <c r="I755"/>
      <c r="J755"/>
      <c r="M755"/>
      <c r="Q755" s="36">
        <v>27</v>
      </c>
      <c r="T755"/>
      <c r="AG755"/>
    </row>
    <row r="756" spans="1:38" s="36" customFormat="1" x14ac:dyDescent="0.35">
      <c r="A756" s="57">
        <v>1986</v>
      </c>
      <c r="B756" s="36">
        <v>11</v>
      </c>
      <c r="C756"/>
      <c r="I756"/>
      <c r="J756"/>
      <c r="M756"/>
      <c r="T756"/>
      <c r="AG756"/>
    </row>
    <row r="757" spans="1:38" s="49" customFormat="1" x14ac:dyDescent="0.35">
      <c r="A757" s="58">
        <v>1986</v>
      </c>
      <c r="B757" s="49">
        <v>12</v>
      </c>
      <c r="C757"/>
      <c r="I757"/>
      <c r="J757"/>
      <c r="M757"/>
      <c r="T757"/>
      <c r="AG757"/>
    </row>
    <row r="758" spans="1:38" x14ac:dyDescent="0.35">
      <c r="A758" s="35">
        <v>1987</v>
      </c>
      <c r="B758" s="36">
        <v>1</v>
      </c>
    </row>
    <row r="759" spans="1:38" x14ac:dyDescent="0.35">
      <c r="A759" s="35">
        <v>1987</v>
      </c>
      <c r="B759" s="36">
        <v>2</v>
      </c>
    </row>
    <row r="760" spans="1:38" x14ac:dyDescent="0.35">
      <c r="A760" s="35">
        <v>1987</v>
      </c>
      <c r="B760" s="36">
        <v>3</v>
      </c>
    </row>
    <row r="761" spans="1:38" x14ac:dyDescent="0.35">
      <c r="A761" s="35">
        <v>1987</v>
      </c>
      <c r="B761" s="36">
        <v>4</v>
      </c>
    </row>
    <row r="762" spans="1:38" x14ac:dyDescent="0.35">
      <c r="A762" s="35">
        <v>1987</v>
      </c>
      <c r="B762" s="36">
        <v>5</v>
      </c>
    </row>
    <row r="763" spans="1:38" x14ac:dyDescent="0.35">
      <c r="A763" s="35">
        <v>1987</v>
      </c>
      <c r="B763" s="36">
        <v>6</v>
      </c>
    </row>
    <row r="764" spans="1:38" x14ac:dyDescent="0.35">
      <c r="A764" s="35">
        <v>1987</v>
      </c>
      <c r="B764" s="36">
        <v>7</v>
      </c>
    </row>
    <row r="765" spans="1:38" x14ac:dyDescent="0.35">
      <c r="A765" s="35">
        <v>1987</v>
      </c>
      <c r="B765" s="36">
        <v>8</v>
      </c>
    </row>
    <row r="766" spans="1:38" x14ac:dyDescent="0.35">
      <c r="A766" s="35">
        <v>1987</v>
      </c>
      <c r="B766" s="36">
        <v>9</v>
      </c>
    </row>
    <row r="767" spans="1:38" x14ac:dyDescent="0.35">
      <c r="A767" s="35">
        <v>1987</v>
      </c>
      <c r="B767" s="36">
        <v>10</v>
      </c>
    </row>
    <row r="768" spans="1:38" x14ac:dyDescent="0.35">
      <c r="A768" s="35">
        <v>1987</v>
      </c>
      <c r="B768" s="36">
        <v>11</v>
      </c>
    </row>
    <row r="769" spans="1:2" x14ac:dyDescent="0.35">
      <c r="A769" s="35">
        <v>1987</v>
      </c>
      <c r="B769" s="36">
        <v>12</v>
      </c>
    </row>
    <row r="770" spans="1:2" x14ac:dyDescent="0.35">
      <c r="A770" s="35">
        <v>1988</v>
      </c>
      <c r="B770" s="36">
        <v>1</v>
      </c>
    </row>
    <row r="771" spans="1:2" x14ac:dyDescent="0.35">
      <c r="A771" s="35">
        <v>1988</v>
      </c>
      <c r="B771" s="36">
        <v>2</v>
      </c>
    </row>
    <row r="772" spans="1:2" x14ac:dyDescent="0.35">
      <c r="A772" s="35">
        <v>1988</v>
      </c>
      <c r="B772" s="36">
        <v>3</v>
      </c>
    </row>
    <row r="773" spans="1:2" x14ac:dyDescent="0.35">
      <c r="A773" s="35">
        <v>1988</v>
      </c>
      <c r="B773" s="36">
        <v>4</v>
      </c>
    </row>
    <row r="774" spans="1:2" x14ac:dyDescent="0.35">
      <c r="A774" s="35">
        <v>1988</v>
      </c>
      <c r="B774" s="36">
        <v>5</v>
      </c>
    </row>
    <row r="775" spans="1:2" x14ac:dyDescent="0.35">
      <c r="A775" s="35">
        <v>1988</v>
      </c>
      <c r="B775" s="36">
        <v>6</v>
      </c>
    </row>
    <row r="776" spans="1:2" x14ac:dyDescent="0.35">
      <c r="A776" s="35">
        <v>1988</v>
      </c>
      <c r="B776" s="36">
        <v>7</v>
      </c>
    </row>
    <row r="777" spans="1:2" x14ac:dyDescent="0.35">
      <c r="A777" s="35">
        <v>1988</v>
      </c>
      <c r="B777" s="36">
        <v>8</v>
      </c>
    </row>
    <row r="778" spans="1:2" x14ac:dyDescent="0.35">
      <c r="A778" s="35">
        <v>1988</v>
      </c>
      <c r="B778" s="36">
        <v>9</v>
      </c>
    </row>
    <row r="779" spans="1:2" x14ac:dyDescent="0.35">
      <c r="A779" s="35">
        <v>1988</v>
      </c>
      <c r="B779" s="36">
        <v>10</v>
      </c>
    </row>
    <row r="780" spans="1:2" x14ac:dyDescent="0.35">
      <c r="A780" s="35">
        <v>1988</v>
      </c>
      <c r="B780" s="36">
        <v>11</v>
      </c>
    </row>
    <row r="781" spans="1:2" x14ac:dyDescent="0.35">
      <c r="A781" s="35">
        <v>1988</v>
      </c>
      <c r="B781" s="36">
        <v>12</v>
      </c>
    </row>
    <row r="782" spans="1:2" x14ac:dyDescent="0.35">
      <c r="A782" s="35">
        <v>1989</v>
      </c>
      <c r="B782" s="36">
        <v>1</v>
      </c>
    </row>
    <row r="783" spans="1:2" x14ac:dyDescent="0.35">
      <c r="A783" s="35">
        <v>1989</v>
      </c>
      <c r="B783" s="36">
        <v>2</v>
      </c>
    </row>
    <row r="784" spans="1:2" x14ac:dyDescent="0.35">
      <c r="A784" s="35">
        <v>1989</v>
      </c>
      <c r="B784" s="36">
        <v>3</v>
      </c>
    </row>
    <row r="785" spans="1:2" x14ac:dyDescent="0.35">
      <c r="A785" s="35">
        <v>1989</v>
      </c>
      <c r="B785" s="36">
        <v>4</v>
      </c>
    </row>
    <row r="786" spans="1:2" x14ac:dyDescent="0.35">
      <c r="A786" s="35">
        <v>1989</v>
      </c>
      <c r="B786" s="36">
        <v>5</v>
      </c>
    </row>
    <row r="787" spans="1:2" x14ac:dyDescent="0.35">
      <c r="A787" s="35">
        <v>1989</v>
      </c>
      <c r="B787" s="36">
        <v>6</v>
      </c>
    </row>
    <row r="788" spans="1:2" x14ac:dyDescent="0.35">
      <c r="A788" s="35">
        <v>1989</v>
      </c>
      <c r="B788" s="36">
        <v>7</v>
      </c>
    </row>
    <row r="789" spans="1:2" x14ac:dyDescent="0.35">
      <c r="A789" s="35">
        <v>1989</v>
      </c>
      <c r="B789" s="36">
        <v>8</v>
      </c>
    </row>
    <row r="790" spans="1:2" x14ac:dyDescent="0.35">
      <c r="A790" s="35">
        <v>1989</v>
      </c>
      <c r="B790" s="36">
        <v>9</v>
      </c>
    </row>
    <row r="791" spans="1:2" x14ac:dyDescent="0.35">
      <c r="A791" s="35">
        <v>1989</v>
      </c>
      <c r="B791" s="36">
        <v>10</v>
      </c>
    </row>
    <row r="792" spans="1:2" x14ac:dyDescent="0.35">
      <c r="A792" s="35">
        <v>1989</v>
      </c>
      <c r="B792" s="36">
        <v>11</v>
      </c>
    </row>
    <row r="793" spans="1:2" x14ac:dyDescent="0.35">
      <c r="A793" s="35">
        <v>1989</v>
      </c>
      <c r="B793" s="36">
        <v>12</v>
      </c>
    </row>
    <row r="794" spans="1:2" x14ac:dyDescent="0.35">
      <c r="A794" s="35">
        <v>1990</v>
      </c>
      <c r="B794" s="36">
        <v>1</v>
      </c>
    </row>
    <row r="795" spans="1:2" x14ac:dyDescent="0.35">
      <c r="A795" s="35">
        <v>1990</v>
      </c>
      <c r="B795" s="36">
        <v>2</v>
      </c>
    </row>
    <row r="796" spans="1:2" x14ac:dyDescent="0.35">
      <c r="A796" s="35">
        <v>1990</v>
      </c>
      <c r="B796" s="36">
        <v>3</v>
      </c>
    </row>
    <row r="797" spans="1:2" x14ac:dyDescent="0.35">
      <c r="A797" s="35">
        <v>1990</v>
      </c>
      <c r="B797" s="36">
        <v>4</v>
      </c>
    </row>
    <row r="798" spans="1:2" x14ac:dyDescent="0.35">
      <c r="A798" s="35">
        <v>1990</v>
      </c>
      <c r="B798" s="36">
        <v>5</v>
      </c>
    </row>
    <row r="799" spans="1:2" x14ac:dyDescent="0.35">
      <c r="A799" s="35">
        <v>1990</v>
      </c>
      <c r="B799" s="36">
        <v>6</v>
      </c>
    </row>
    <row r="800" spans="1:2" x14ac:dyDescent="0.35">
      <c r="A800" s="35">
        <v>1990</v>
      </c>
      <c r="B800" s="36">
        <v>7</v>
      </c>
    </row>
    <row r="801" spans="1:2" x14ac:dyDescent="0.35">
      <c r="A801" s="35">
        <v>1990</v>
      </c>
      <c r="B801" s="36">
        <v>8</v>
      </c>
    </row>
    <row r="802" spans="1:2" x14ac:dyDescent="0.35">
      <c r="A802" s="35">
        <v>1990</v>
      </c>
      <c r="B802" s="36">
        <v>9</v>
      </c>
    </row>
    <row r="803" spans="1:2" x14ac:dyDescent="0.35">
      <c r="A803" s="35">
        <v>1990</v>
      </c>
      <c r="B803" s="36">
        <v>10</v>
      </c>
    </row>
    <row r="804" spans="1:2" x14ac:dyDescent="0.35">
      <c r="A804" s="35">
        <v>1990</v>
      </c>
      <c r="B804" s="36">
        <v>11</v>
      </c>
    </row>
    <row r="805" spans="1:2" x14ac:dyDescent="0.35">
      <c r="A805" s="35">
        <v>1990</v>
      </c>
      <c r="B805" s="36">
        <v>12</v>
      </c>
    </row>
    <row r="806" spans="1:2" x14ac:dyDescent="0.35">
      <c r="A806" s="35">
        <v>1991</v>
      </c>
      <c r="B806" s="36">
        <v>1</v>
      </c>
    </row>
    <row r="807" spans="1:2" x14ac:dyDescent="0.35">
      <c r="A807" s="35">
        <v>1991</v>
      </c>
      <c r="B807" s="36">
        <v>2</v>
      </c>
    </row>
    <row r="808" spans="1:2" x14ac:dyDescent="0.35">
      <c r="A808" s="35">
        <v>1991</v>
      </c>
      <c r="B808" s="36">
        <v>3</v>
      </c>
    </row>
    <row r="809" spans="1:2" x14ac:dyDescent="0.35">
      <c r="A809" s="35">
        <v>1991</v>
      </c>
      <c r="B809" s="36">
        <v>4</v>
      </c>
    </row>
    <row r="810" spans="1:2" x14ac:dyDescent="0.35">
      <c r="A810" s="35">
        <v>1991</v>
      </c>
      <c r="B810" s="36">
        <v>5</v>
      </c>
    </row>
    <row r="811" spans="1:2" x14ac:dyDescent="0.35">
      <c r="A811" s="35">
        <v>1991</v>
      </c>
      <c r="B811" s="36">
        <v>6</v>
      </c>
    </row>
    <row r="812" spans="1:2" x14ac:dyDescent="0.35">
      <c r="A812" s="35">
        <v>1991</v>
      </c>
      <c r="B812" s="36">
        <v>7</v>
      </c>
    </row>
    <row r="813" spans="1:2" x14ac:dyDescent="0.35">
      <c r="A813" s="35">
        <v>1991</v>
      </c>
      <c r="B813" s="36">
        <v>8</v>
      </c>
    </row>
    <row r="814" spans="1:2" x14ac:dyDescent="0.35">
      <c r="A814" s="35">
        <v>1991</v>
      </c>
      <c r="B814" s="36">
        <v>9</v>
      </c>
    </row>
    <row r="815" spans="1:2" x14ac:dyDescent="0.35">
      <c r="A815" s="35">
        <v>1991</v>
      </c>
      <c r="B815" s="36">
        <v>10</v>
      </c>
    </row>
    <row r="816" spans="1:2" x14ac:dyDescent="0.35">
      <c r="A816" s="35">
        <v>1991</v>
      </c>
      <c r="B816" s="36">
        <v>11</v>
      </c>
    </row>
    <row r="817" spans="1:2" x14ac:dyDescent="0.35">
      <c r="A817" s="35">
        <v>1991</v>
      </c>
      <c r="B817" s="36">
        <v>12</v>
      </c>
    </row>
    <row r="818" spans="1:2" x14ac:dyDescent="0.35">
      <c r="A818" s="35">
        <v>1992</v>
      </c>
      <c r="B818" s="36">
        <v>1</v>
      </c>
    </row>
    <row r="819" spans="1:2" x14ac:dyDescent="0.35">
      <c r="A819" s="35">
        <v>1992</v>
      </c>
      <c r="B819" s="36">
        <v>2</v>
      </c>
    </row>
    <row r="820" spans="1:2" x14ac:dyDescent="0.35">
      <c r="A820" s="35">
        <v>1992</v>
      </c>
      <c r="B820" s="36">
        <v>3</v>
      </c>
    </row>
    <row r="821" spans="1:2" x14ac:dyDescent="0.35">
      <c r="A821" s="35">
        <v>1992</v>
      </c>
      <c r="B821" s="36">
        <v>4</v>
      </c>
    </row>
    <row r="822" spans="1:2" x14ac:dyDescent="0.35">
      <c r="A822" s="35">
        <v>1992</v>
      </c>
      <c r="B822" s="36">
        <v>5</v>
      </c>
    </row>
    <row r="823" spans="1:2" x14ac:dyDescent="0.35">
      <c r="A823" s="35">
        <v>1992</v>
      </c>
      <c r="B823" s="36">
        <v>6</v>
      </c>
    </row>
    <row r="824" spans="1:2" x14ac:dyDescent="0.35">
      <c r="A824" s="35">
        <v>1992</v>
      </c>
      <c r="B824" s="36">
        <v>7</v>
      </c>
    </row>
    <row r="825" spans="1:2" x14ac:dyDescent="0.35">
      <c r="A825" s="35">
        <v>1992</v>
      </c>
      <c r="B825" s="36">
        <v>8</v>
      </c>
    </row>
    <row r="826" spans="1:2" x14ac:dyDescent="0.35">
      <c r="A826" s="35">
        <v>1992</v>
      </c>
      <c r="B826" s="36">
        <v>9</v>
      </c>
    </row>
    <row r="827" spans="1:2" x14ac:dyDescent="0.35">
      <c r="A827" s="35">
        <v>1992</v>
      </c>
      <c r="B827" s="36">
        <v>10</v>
      </c>
    </row>
    <row r="828" spans="1:2" x14ac:dyDescent="0.35">
      <c r="A828" s="35">
        <v>1992</v>
      </c>
      <c r="B828" s="36">
        <v>11</v>
      </c>
    </row>
    <row r="829" spans="1:2" x14ac:dyDescent="0.35">
      <c r="A829" s="35">
        <v>1992</v>
      </c>
      <c r="B829" s="36">
        <v>12</v>
      </c>
    </row>
    <row r="830" spans="1:2" x14ac:dyDescent="0.35">
      <c r="A830" s="35">
        <v>1993</v>
      </c>
      <c r="B830" s="36">
        <v>1</v>
      </c>
    </row>
    <row r="831" spans="1:2" x14ac:dyDescent="0.35">
      <c r="A831" s="35">
        <v>1993</v>
      </c>
      <c r="B831" s="36">
        <v>2</v>
      </c>
    </row>
    <row r="832" spans="1:2" x14ac:dyDescent="0.35">
      <c r="A832" s="35">
        <v>1993</v>
      </c>
      <c r="B832" s="36">
        <v>3</v>
      </c>
    </row>
    <row r="833" spans="1:2" x14ac:dyDescent="0.35">
      <c r="A833" s="35">
        <v>1993</v>
      </c>
      <c r="B833" s="36">
        <v>4</v>
      </c>
    </row>
    <row r="834" spans="1:2" x14ac:dyDescent="0.35">
      <c r="A834" s="35">
        <v>1993</v>
      </c>
      <c r="B834" s="36">
        <v>5</v>
      </c>
    </row>
    <row r="835" spans="1:2" x14ac:dyDescent="0.35">
      <c r="A835" s="35">
        <v>1993</v>
      </c>
      <c r="B835" s="36">
        <v>6</v>
      </c>
    </row>
    <row r="836" spans="1:2" x14ac:dyDescent="0.35">
      <c r="A836" s="35">
        <v>1993</v>
      </c>
      <c r="B836" s="36">
        <v>7</v>
      </c>
    </row>
    <row r="837" spans="1:2" x14ac:dyDescent="0.35">
      <c r="A837" s="35">
        <v>1993</v>
      </c>
      <c r="B837" s="36">
        <v>8</v>
      </c>
    </row>
    <row r="838" spans="1:2" x14ac:dyDescent="0.35">
      <c r="A838" s="35">
        <v>1993</v>
      </c>
      <c r="B838" s="36">
        <v>9</v>
      </c>
    </row>
    <row r="839" spans="1:2" x14ac:dyDescent="0.35">
      <c r="A839" s="35">
        <v>1993</v>
      </c>
      <c r="B839" s="36">
        <v>10</v>
      </c>
    </row>
    <row r="840" spans="1:2" x14ac:dyDescent="0.35">
      <c r="A840" s="35">
        <v>1993</v>
      </c>
      <c r="B840" s="36">
        <v>11</v>
      </c>
    </row>
    <row r="841" spans="1:2" x14ac:dyDescent="0.35">
      <c r="A841" s="35">
        <v>1993</v>
      </c>
      <c r="B841" s="36">
        <v>12</v>
      </c>
    </row>
    <row r="842" spans="1:2" x14ac:dyDescent="0.35">
      <c r="A842" s="35">
        <v>1994</v>
      </c>
      <c r="B842" s="36">
        <v>1</v>
      </c>
    </row>
    <row r="843" spans="1:2" x14ac:dyDescent="0.35">
      <c r="A843" s="35">
        <v>1994</v>
      </c>
      <c r="B843" s="36">
        <v>2</v>
      </c>
    </row>
    <row r="844" spans="1:2" x14ac:dyDescent="0.35">
      <c r="A844" s="35">
        <v>1994</v>
      </c>
      <c r="B844" s="36">
        <v>3</v>
      </c>
    </row>
    <row r="845" spans="1:2" x14ac:dyDescent="0.35">
      <c r="A845" s="35">
        <v>1994</v>
      </c>
      <c r="B845" s="36">
        <v>4</v>
      </c>
    </row>
    <row r="846" spans="1:2" x14ac:dyDescent="0.35">
      <c r="A846" s="35">
        <v>1994</v>
      </c>
      <c r="B846" s="36">
        <v>5</v>
      </c>
    </row>
    <row r="847" spans="1:2" x14ac:dyDescent="0.35">
      <c r="A847" s="35">
        <v>1994</v>
      </c>
      <c r="B847" s="36">
        <v>6</v>
      </c>
    </row>
    <row r="848" spans="1:2" x14ac:dyDescent="0.35">
      <c r="A848" s="35">
        <v>1994</v>
      </c>
      <c r="B848" s="36">
        <v>7</v>
      </c>
    </row>
    <row r="849" spans="1:2" x14ac:dyDescent="0.35">
      <c r="A849" s="35">
        <v>1994</v>
      </c>
      <c r="B849" s="36">
        <v>8</v>
      </c>
    </row>
    <row r="850" spans="1:2" x14ac:dyDescent="0.35">
      <c r="A850" s="35">
        <v>1994</v>
      </c>
      <c r="B850" s="36">
        <v>9</v>
      </c>
    </row>
    <row r="851" spans="1:2" x14ac:dyDescent="0.35">
      <c r="A851" s="35">
        <v>1994</v>
      </c>
      <c r="B851" s="36">
        <v>10</v>
      </c>
    </row>
    <row r="852" spans="1:2" x14ac:dyDescent="0.35">
      <c r="A852" s="35">
        <v>1994</v>
      </c>
      <c r="B852" s="36">
        <v>11</v>
      </c>
    </row>
    <row r="853" spans="1:2" x14ac:dyDescent="0.35">
      <c r="A853" s="35">
        <v>1994</v>
      </c>
      <c r="B853" s="36">
        <v>12</v>
      </c>
    </row>
    <row r="854" spans="1:2" x14ac:dyDescent="0.35">
      <c r="A854" s="35">
        <v>1995</v>
      </c>
      <c r="B854" s="36">
        <v>1</v>
      </c>
    </row>
    <row r="855" spans="1:2" x14ac:dyDescent="0.35">
      <c r="A855" s="35">
        <v>1995</v>
      </c>
      <c r="B855" s="36">
        <v>2</v>
      </c>
    </row>
    <row r="856" spans="1:2" x14ac:dyDescent="0.35">
      <c r="A856" s="35">
        <v>1995</v>
      </c>
      <c r="B856" s="36">
        <v>3</v>
      </c>
    </row>
    <row r="857" spans="1:2" x14ac:dyDescent="0.35">
      <c r="A857" s="35">
        <v>1995</v>
      </c>
      <c r="B857" s="36">
        <v>4</v>
      </c>
    </row>
    <row r="858" spans="1:2" x14ac:dyDescent="0.35">
      <c r="A858" s="35">
        <v>1995</v>
      </c>
      <c r="B858" s="36">
        <v>5</v>
      </c>
    </row>
    <row r="859" spans="1:2" x14ac:dyDescent="0.35">
      <c r="A859" s="35">
        <v>1995</v>
      </c>
      <c r="B859" s="36">
        <v>6</v>
      </c>
    </row>
    <row r="860" spans="1:2" x14ac:dyDescent="0.35">
      <c r="A860" s="35">
        <v>1995</v>
      </c>
      <c r="B860" s="36">
        <v>7</v>
      </c>
    </row>
    <row r="861" spans="1:2" x14ac:dyDescent="0.35">
      <c r="A861" s="35">
        <v>1995</v>
      </c>
      <c r="B861" s="36">
        <v>8</v>
      </c>
    </row>
    <row r="862" spans="1:2" x14ac:dyDescent="0.35">
      <c r="A862" s="35">
        <v>1995</v>
      </c>
      <c r="B862" s="36">
        <v>9</v>
      </c>
    </row>
    <row r="863" spans="1:2" x14ac:dyDescent="0.35">
      <c r="A863" s="35">
        <v>1995</v>
      </c>
      <c r="B863" s="36">
        <v>10</v>
      </c>
    </row>
    <row r="864" spans="1:2" x14ac:dyDescent="0.35">
      <c r="A864" s="35">
        <v>1995</v>
      </c>
      <c r="B864" s="36">
        <v>11</v>
      </c>
    </row>
    <row r="865" spans="1:33" x14ac:dyDescent="0.35">
      <c r="A865" s="35">
        <v>1995</v>
      </c>
      <c r="B865" s="36">
        <v>12</v>
      </c>
    </row>
    <row r="866" spans="1:33" x14ac:dyDescent="0.35">
      <c r="A866" s="35">
        <v>1996</v>
      </c>
      <c r="B866" s="36">
        <v>1</v>
      </c>
    </row>
    <row r="867" spans="1:33" x14ac:dyDescent="0.35">
      <c r="A867" s="35">
        <v>1996</v>
      </c>
      <c r="B867" s="36">
        <v>2</v>
      </c>
    </row>
    <row r="868" spans="1:33" x14ac:dyDescent="0.35">
      <c r="A868" s="35">
        <v>1996</v>
      </c>
      <c r="B868" s="36">
        <v>3</v>
      </c>
    </row>
    <row r="869" spans="1:33" x14ac:dyDescent="0.35">
      <c r="A869" s="35">
        <v>1996</v>
      </c>
      <c r="B869" s="36">
        <v>4</v>
      </c>
    </row>
    <row r="870" spans="1:33" x14ac:dyDescent="0.35">
      <c r="A870" s="35">
        <v>1996</v>
      </c>
      <c r="B870" s="36">
        <v>5</v>
      </c>
    </row>
    <row r="871" spans="1:33" x14ac:dyDescent="0.35">
      <c r="A871" s="35">
        <v>1996</v>
      </c>
      <c r="B871" s="36">
        <v>6</v>
      </c>
    </row>
    <row r="872" spans="1:33" x14ac:dyDescent="0.35">
      <c r="A872" s="35">
        <v>1996</v>
      </c>
      <c r="B872" s="36">
        <v>7</v>
      </c>
    </row>
    <row r="873" spans="1:33" x14ac:dyDescent="0.35">
      <c r="A873" s="35">
        <v>1996</v>
      </c>
      <c r="B873" s="36">
        <v>8</v>
      </c>
    </row>
    <row r="874" spans="1:33" x14ac:dyDescent="0.35">
      <c r="A874" s="35">
        <v>1996</v>
      </c>
      <c r="B874" s="36">
        <v>9</v>
      </c>
    </row>
    <row r="875" spans="1:33" x14ac:dyDescent="0.35">
      <c r="A875" s="35">
        <v>1996</v>
      </c>
      <c r="B875" s="36">
        <v>10</v>
      </c>
    </row>
    <row r="876" spans="1:33" x14ac:dyDescent="0.35">
      <c r="A876" s="35">
        <v>1996</v>
      </c>
      <c r="B876" s="36">
        <v>11</v>
      </c>
    </row>
    <row r="877" spans="1:33" x14ac:dyDescent="0.35">
      <c r="A877" s="35">
        <v>1996</v>
      </c>
      <c r="B877" s="36">
        <v>12</v>
      </c>
    </row>
    <row r="878" spans="1:33" s="45" customFormat="1" x14ac:dyDescent="0.35">
      <c r="A878" s="44">
        <v>1997</v>
      </c>
      <c r="B878" s="45">
        <v>1</v>
      </c>
      <c r="D878" s="29"/>
      <c r="E878" s="29"/>
      <c r="F878" s="29"/>
      <c r="G878" s="29"/>
      <c r="I878" s="29"/>
      <c r="J878" s="53"/>
      <c r="M878" s="29"/>
      <c r="T878" s="29"/>
      <c r="AG878" s="54"/>
    </row>
    <row r="879" spans="1:33" s="36" customFormat="1" x14ac:dyDescent="0.35">
      <c r="A879" s="35">
        <v>1997</v>
      </c>
      <c r="B879" s="36">
        <v>2</v>
      </c>
      <c r="D879" s="30"/>
      <c r="E879" s="30"/>
      <c r="F879" s="30"/>
      <c r="G879" s="30"/>
      <c r="I879" s="30"/>
      <c r="J879" s="55"/>
      <c r="M879" s="30"/>
      <c r="T879" s="30"/>
      <c r="AG879" s="54"/>
    </row>
    <row r="880" spans="1:33" s="36" customFormat="1" x14ac:dyDescent="0.35">
      <c r="A880" s="35">
        <v>1997</v>
      </c>
      <c r="B880" s="36">
        <v>3</v>
      </c>
      <c r="D880" s="30"/>
      <c r="E880" s="30"/>
      <c r="F880" s="30"/>
      <c r="G880" s="30"/>
      <c r="I880" s="30"/>
      <c r="J880" s="55"/>
      <c r="M880" s="30"/>
      <c r="T880" s="30">
        <v>0.15</v>
      </c>
      <c r="AG880" s="54"/>
    </row>
    <row r="881" spans="1:33" s="36" customFormat="1" x14ac:dyDescent="0.35">
      <c r="A881" s="35">
        <v>1997</v>
      </c>
      <c r="B881" s="36">
        <v>4</v>
      </c>
      <c r="D881" s="30">
        <v>2</v>
      </c>
      <c r="E881" s="30">
        <v>2.1</v>
      </c>
      <c r="F881" s="30">
        <v>10</v>
      </c>
      <c r="G881" s="30">
        <v>0.7</v>
      </c>
      <c r="I881" s="30">
        <v>210</v>
      </c>
      <c r="J881" s="55">
        <v>14</v>
      </c>
      <c r="M881" s="30">
        <v>49</v>
      </c>
      <c r="T881" s="30">
        <v>2.2000000000000002</v>
      </c>
      <c r="AG881" s="54">
        <v>0.31</v>
      </c>
    </row>
    <row r="882" spans="1:33" s="36" customFormat="1" x14ac:dyDescent="0.35">
      <c r="A882" s="35">
        <v>1997</v>
      </c>
      <c r="B882" s="36">
        <v>5</v>
      </c>
      <c r="D882" s="30">
        <v>1.7</v>
      </c>
      <c r="E882" s="30">
        <v>2.7</v>
      </c>
      <c r="F882" s="30">
        <v>80</v>
      </c>
      <c r="G882" s="30">
        <v>2.4</v>
      </c>
      <c r="I882" s="30">
        <v>870</v>
      </c>
      <c r="J882" s="55">
        <v>11</v>
      </c>
      <c r="M882" s="30">
        <v>130</v>
      </c>
      <c r="T882" s="30">
        <v>36</v>
      </c>
      <c r="AG882" s="54">
        <v>0.86</v>
      </c>
    </row>
    <row r="883" spans="1:33" s="36" customFormat="1" x14ac:dyDescent="0.35">
      <c r="A883" s="35">
        <v>1997</v>
      </c>
      <c r="B883" s="36">
        <v>6</v>
      </c>
      <c r="D883" s="30">
        <v>5.3</v>
      </c>
      <c r="E883" s="30">
        <v>6.4</v>
      </c>
      <c r="F883" s="30">
        <v>110</v>
      </c>
      <c r="G883" s="30">
        <v>3.7</v>
      </c>
      <c r="I883" s="30">
        <v>1300</v>
      </c>
      <c r="J883" s="55">
        <v>31</v>
      </c>
      <c r="M883" s="30">
        <v>180</v>
      </c>
      <c r="T883" s="30">
        <v>8.9</v>
      </c>
      <c r="AG883" s="54">
        <v>2.8</v>
      </c>
    </row>
    <row r="884" spans="1:33" s="36" customFormat="1" x14ac:dyDescent="0.35">
      <c r="A884" s="35">
        <v>1997</v>
      </c>
      <c r="B884" s="36">
        <v>7</v>
      </c>
      <c r="D884" s="30">
        <v>6.4</v>
      </c>
      <c r="E884" s="30">
        <v>29</v>
      </c>
      <c r="F884" s="30">
        <v>210</v>
      </c>
      <c r="G884" s="30">
        <v>10</v>
      </c>
      <c r="I884" s="30">
        <v>1000</v>
      </c>
      <c r="J884" s="55">
        <v>51</v>
      </c>
      <c r="M884" s="30">
        <v>300</v>
      </c>
      <c r="T884" s="30">
        <v>8.4</v>
      </c>
      <c r="AG884" s="54">
        <v>3.2</v>
      </c>
    </row>
    <row r="885" spans="1:33" s="36" customFormat="1" x14ac:dyDescent="0.35">
      <c r="A885" s="35">
        <v>1997</v>
      </c>
      <c r="B885" s="36">
        <v>8</v>
      </c>
      <c r="D885" s="30">
        <v>0.79</v>
      </c>
      <c r="E885" s="30">
        <v>15</v>
      </c>
      <c r="F885" s="30">
        <v>85</v>
      </c>
      <c r="G885" s="30">
        <v>12</v>
      </c>
      <c r="I885" s="30">
        <v>540</v>
      </c>
      <c r="J885" s="55">
        <v>12</v>
      </c>
      <c r="M885" s="30">
        <v>64</v>
      </c>
      <c r="T885" s="30">
        <v>6.6</v>
      </c>
      <c r="AG885" s="54">
        <v>0.98</v>
      </c>
    </row>
    <row r="886" spans="1:33" s="36" customFormat="1" x14ac:dyDescent="0.35">
      <c r="A886" s="35">
        <v>1997</v>
      </c>
      <c r="B886" s="36">
        <v>9</v>
      </c>
      <c r="D886" s="30">
        <v>0.52</v>
      </c>
      <c r="E886" s="30">
        <v>2.4</v>
      </c>
      <c r="F886" s="30">
        <v>15</v>
      </c>
      <c r="G886" s="30">
        <v>0.36</v>
      </c>
      <c r="I886" s="30">
        <v>310</v>
      </c>
      <c r="J886" s="55">
        <v>2.2999999999999998</v>
      </c>
      <c r="M886" s="30">
        <v>6.5</v>
      </c>
      <c r="T886" s="30">
        <v>0.69</v>
      </c>
      <c r="AG886" s="54">
        <v>0.33</v>
      </c>
    </row>
    <row r="887" spans="1:33" s="36" customFormat="1" x14ac:dyDescent="0.35">
      <c r="A887" s="35">
        <v>1997</v>
      </c>
      <c r="B887" s="36">
        <v>10</v>
      </c>
      <c r="D887" s="30"/>
      <c r="E887" s="30"/>
      <c r="F887" s="30"/>
      <c r="G887" s="30"/>
      <c r="I887" s="30"/>
      <c r="J887" s="55"/>
      <c r="M887" s="30"/>
      <c r="T887" s="30">
        <v>0.78</v>
      </c>
      <c r="AG887" s="54"/>
    </row>
    <row r="888" spans="1:33" s="36" customFormat="1" x14ac:dyDescent="0.35">
      <c r="A888" s="35">
        <v>1997</v>
      </c>
      <c r="B888" s="36">
        <v>11</v>
      </c>
      <c r="D888" s="30"/>
      <c r="E888" s="30"/>
      <c r="F888" s="30"/>
      <c r="G888" s="30"/>
      <c r="I888" s="30"/>
      <c r="J888" s="55"/>
      <c r="M888" s="30"/>
      <c r="T888" s="30"/>
      <c r="AG888" s="54"/>
    </row>
    <row r="889" spans="1:33" s="36" customFormat="1" x14ac:dyDescent="0.35">
      <c r="A889" s="35">
        <v>1997</v>
      </c>
      <c r="B889" s="36">
        <v>12</v>
      </c>
      <c r="D889" s="30"/>
      <c r="J889" s="42"/>
      <c r="M889" s="30"/>
      <c r="T889" s="30"/>
      <c r="AG889" s="54"/>
    </row>
    <row r="890" spans="1:33" s="45" customFormat="1" x14ac:dyDescent="0.35">
      <c r="A890" s="44">
        <v>1998</v>
      </c>
      <c r="B890" s="45">
        <v>1</v>
      </c>
      <c r="D890" s="30"/>
      <c r="E890" s="30"/>
      <c r="F890" s="30"/>
      <c r="G890" s="30"/>
      <c r="I890" s="30"/>
      <c r="J890" s="55"/>
      <c r="M890" s="54"/>
      <c r="T890" s="54"/>
      <c r="AG890" s="54"/>
    </row>
    <row r="891" spans="1:33" s="36" customFormat="1" x14ac:dyDescent="0.35">
      <c r="A891" s="35">
        <v>1998</v>
      </c>
      <c r="B891" s="36">
        <v>2</v>
      </c>
      <c r="D891" s="30"/>
      <c r="E891" s="30"/>
      <c r="F891" s="30"/>
      <c r="G891" s="30"/>
      <c r="I891" s="30"/>
      <c r="J891" s="55"/>
      <c r="M891" s="54"/>
      <c r="T891" s="54"/>
      <c r="AG891" s="54"/>
    </row>
    <row r="892" spans="1:33" s="36" customFormat="1" x14ac:dyDescent="0.35">
      <c r="A892" s="35">
        <v>1998</v>
      </c>
      <c r="B892" s="36">
        <v>3</v>
      </c>
      <c r="D892" s="30"/>
      <c r="E892" s="30"/>
      <c r="F892" s="30"/>
      <c r="G892" s="30"/>
      <c r="I892" s="30"/>
      <c r="J892" s="55"/>
      <c r="M892" s="54"/>
      <c r="T892" s="54">
        <v>0.39</v>
      </c>
      <c r="AG892" s="54"/>
    </row>
    <row r="893" spans="1:33" s="36" customFormat="1" x14ac:dyDescent="0.35">
      <c r="A893" s="35">
        <v>1998</v>
      </c>
      <c r="B893" s="36">
        <v>4</v>
      </c>
      <c r="D893" s="30">
        <v>3.4</v>
      </c>
      <c r="E893" s="30">
        <v>1.4</v>
      </c>
      <c r="F893" s="30">
        <v>28</v>
      </c>
      <c r="G893" s="30">
        <v>0.98</v>
      </c>
      <c r="I893" s="30">
        <v>250</v>
      </c>
      <c r="J893" s="55">
        <v>7.1</v>
      </c>
      <c r="M893" s="54">
        <v>9.4</v>
      </c>
      <c r="T893" s="54">
        <v>3.1</v>
      </c>
      <c r="AG893" s="54">
        <v>0.35</v>
      </c>
    </row>
    <row r="894" spans="1:33" s="36" customFormat="1" x14ac:dyDescent="0.35">
      <c r="A894" s="35">
        <v>1998</v>
      </c>
      <c r="B894" s="36">
        <v>5</v>
      </c>
      <c r="D894" s="30">
        <v>1</v>
      </c>
      <c r="E894" s="30">
        <v>12</v>
      </c>
      <c r="F894" s="30">
        <v>100</v>
      </c>
      <c r="G894" s="30">
        <v>3.1</v>
      </c>
      <c r="I894" s="30">
        <v>580</v>
      </c>
      <c r="J894" s="55">
        <v>9.3000000000000007</v>
      </c>
      <c r="M894" s="54">
        <v>43</v>
      </c>
      <c r="T894" s="54">
        <v>6.3</v>
      </c>
      <c r="AG894" s="54">
        <v>0.5</v>
      </c>
    </row>
    <row r="895" spans="1:33" s="36" customFormat="1" x14ac:dyDescent="0.35">
      <c r="A895" s="35">
        <v>1998</v>
      </c>
      <c r="B895" s="36">
        <v>6</v>
      </c>
      <c r="D895" s="30">
        <v>5.2</v>
      </c>
      <c r="E895" s="30">
        <v>13</v>
      </c>
      <c r="F895" s="30">
        <v>230</v>
      </c>
      <c r="G895" s="30">
        <v>10</v>
      </c>
      <c r="I895" s="30">
        <v>1100</v>
      </c>
      <c r="J895" s="55">
        <v>160</v>
      </c>
      <c r="M895" s="54">
        <v>340</v>
      </c>
      <c r="T895" s="54">
        <v>6.5</v>
      </c>
      <c r="AG895" s="54">
        <v>4.5999999999999996</v>
      </c>
    </row>
    <row r="896" spans="1:33" s="36" customFormat="1" x14ac:dyDescent="0.35">
      <c r="A896" s="35">
        <v>1998</v>
      </c>
      <c r="B896" s="36">
        <v>7</v>
      </c>
      <c r="D896" s="30">
        <v>0.25</v>
      </c>
      <c r="E896" s="30">
        <v>1.9</v>
      </c>
      <c r="F896" s="30">
        <v>23</v>
      </c>
      <c r="G896" s="30">
        <v>7.7</v>
      </c>
      <c r="I896" s="30">
        <v>470</v>
      </c>
      <c r="J896" s="55">
        <v>24</v>
      </c>
      <c r="M896" s="54">
        <v>120</v>
      </c>
      <c r="T896" s="54">
        <v>2.6</v>
      </c>
      <c r="AG896" s="54">
        <v>2.9</v>
      </c>
    </row>
    <row r="897" spans="1:33" s="36" customFormat="1" x14ac:dyDescent="0.35">
      <c r="A897" s="35">
        <v>1998</v>
      </c>
      <c r="B897" s="36">
        <v>8</v>
      </c>
      <c r="D897" s="30">
        <v>0.08</v>
      </c>
      <c r="E897" s="30">
        <v>2.7</v>
      </c>
      <c r="F897" s="30">
        <v>20</v>
      </c>
      <c r="G897" s="30">
        <v>1.9</v>
      </c>
      <c r="I897" s="30">
        <v>360</v>
      </c>
      <c r="J897" s="55">
        <v>22</v>
      </c>
      <c r="M897" s="54">
        <v>40</v>
      </c>
      <c r="T897" s="54">
        <v>2.2000000000000002</v>
      </c>
      <c r="AG897" s="54">
        <v>0.92</v>
      </c>
    </row>
    <row r="898" spans="1:33" s="36" customFormat="1" x14ac:dyDescent="0.35">
      <c r="A898" s="35">
        <v>1998</v>
      </c>
      <c r="B898" s="36">
        <v>9</v>
      </c>
      <c r="D898" s="30">
        <v>0.2</v>
      </c>
      <c r="E898" s="30">
        <v>0.91</v>
      </c>
      <c r="F898" s="30">
        <v>21</v>
      </c>
      <c r="G898" s="30">
        <v>1.7</v>
      </c>
      <c r="I898" s="30">
        <v>210</v>
      </c>
      <c r="J898" s="55">
        <v>7.3</v>
      </c>
      <c r="M898" s="54">
        <v>15</v>
      </c>
      <c r="T898" s="54">
        <v>2.2000000000000002</v>
      </c>
      <c r="AG898" s="54">
        <v>0.94</v>
      </c>
    </row>
    <row r="899" spans="1:33" s="36" customFormat="1" x14ac:dyDescent="0.35">
      <c r="A899" s="35">
        <v>1998</v>
      </c>
      <c r="B899" s="36">
        <v>10</v>
      </c>
      <c r="D899" s="30"/>
      <c r="E899" s="30"/>
      <c r="F899" s="30"/>
      <c r="G899" s="30"/>
      <c r="I899" s="30"/>
      <c r="J899" s="55"/>
      <c r="M899" s="54"/>
      <c r="T899" s="54">
        <v>1.3</v>
      </c>
      <c r="AG899" s="54"/>
    </row>
    <row r="900" spans="1:33" s="36" customFormat="1" x14ac:dyDescent="0.35">
      <c r="A900" s="35">
        <v>1998</v>
      </c>
      <c r="B900" s="36">
        <v>11</v>
      </c>
      <c r="D900" s="30"/>
      <c r="E900" s="30"/>
      <c r="F900" s="30"/>
      <c r="G900" s="30"/>
      <c r="I900" s="30"/>
      <c r="J900" s="55"/>
      <c r="M900" s="54"/>
      <c r="T900" s="54"/>
      <c r="AG900" s="54"/>
    </row>
    <row r="901" spans="1:33" s="36" customFormat="1" x14ac:dyDescent="0.35">
      <c r="A901" s="35">
        <v>1998</v>
      </c>
      <c r="B901" s="36">
        <v>12</v>
      </c>
      <c r="D901" s="30"/>
      <c r="E901" s="30"/>
      <c r="F901" s="30"/>
      <c r="G901" s="30"/>
      <c r="I901" s="30"/>
      <c r="J901" s="55"/>
      <c r="M901" s="54"/>
      <c r="T901" s="54"/>
      <c r="AG901" s="54"/>
    </row>
    <row r="902" spans="1:33" s="45" customFormat="1" x14ac:dyDescent="0.35">
      <c r="A902" s="44">
        <v>1999</v>
      </c>
      <c r="B902" s="45">
        <v>1</v>
      </c>
      <c r="C902" s="30"/>
      <c r="D902" s="30"/>
      <c r="E902" s="30"/>
      <c r="F902" s="30"/>
      <c r="G902" s="30"/>
      <c r="I902" s="30"/>
      <c r="J902" s="55"/>
      <c r="M902" s="54"/>
      <c r="T902" s="54"/>
      <c r="AG902" s="54"/>
    </row>
    <row r="903" spans="1:33" s="36" customFormat="1" x14ac:dyDescent="0.35">
      <c r="A903" s="35">
        <v>1999</v>
      </c>
      <c r="B903" s="36">
        <v>2</v>
      </c>
      <c r="C903" s="30"/>
      <c r="D903" s="30"/>
      <c r="E903" s="30"/>
      <c r="F903" s="30"/>
      <c r="G903" s="30"/>
      <c r="I903" s="30"/>
      <c r="J903" s="55"/>
      <c r="M903" s="54"/>
      <c r="T903" s="54"/>
      <c r="AG903" s="54"/>
    </row>
    <row r="904" spans="1:33" s="36" customFormat="1" x14ac:dyDescent="0.35">
      <c r="A904" s="35">
        <v>1999</v>
      </c>
      <c r="B904" s="36">
        <v>3</v>
      </c>
      <c r="C904" s="30"/>
      <c r="D904" s="30"/>
      <c r="E904" s="30"/>
      <c r="F904" s="30"/>
      <c r="G904" s="30"/>
      <c r="I904" s="30"/>
      <c r="J904" s="55"/>
      <c r="M904" s="54"/>
      <c r="T904" s="54">
        <v>0.32</v>
      </c>
      <c r="AG904" s="54"/>
    </row>
    <row r="905" spans="1:33" s="36" customFormat="1" x14ac:dyDescent="0.35">
      <c r="A905" s="35">
        <v>1999</v>
      </c>
      <c r="B905" s="36">
        <v>4</v>
      </c>
      <c r="C905" s="30"/>
      <c r="D905" s="30">
        <v>0.17</v>
      </c>
      <c r="E905" s="30">
        <v>0.35</v>
      </c>
      <c r="F905" s="30">
        <v>3.3</v>
      </c>
      <c r="G905" s="30">
        <v>0.13</v>
      </c>
      <c r="I905" s="30">
        <v>54</v>
      </c>
      <c r="J905" s="55">
        <v>1.2</v>
      </c>
      <c r="M905" s="54">
        <v>1.8</v>
      </c>
      <c r="T905" s="54">
        <v>1.5</v>
      </c>
      <c r="AG905" s="54">
        <v>0.1</v>
      </c>
    </row>
    <row r="906" spans="1:33" s="36" customFormat="1" x14ac:dyDescent="0.35">
      <c r="A906" s="35">
        <v>1999</v>
      </c>
      <c r="B906" s="36">
        <v>5</v>
      </c>
      <c r="C906" s="30"/>
      <c r="D906" s="30">
        <v>2.6</v>
      </c>
      <c r="E906" s="30">
        <v>0.19</v>
      </c>
      <c r="F906" s="30">
        <v>27</v>
      </c>
      <c r="G906" s="30">
        <v>0.38</v>
      </c>
      <c r="I906" s="30">
        <v>190</v>
      </c>
      <c r="J906" s="55">
        <v>2.2999999999999998</v>
      </c>
      <c r="M906" s="54">
        <v>33</v>
      </c>
      <c r="T906" s="54">
        <v>6</v>
      </c>
      <c r="AG906" s="54">
        <v>0.53</v>
      </c>
    </row>
    <row r="907" spans="1:33" s="36" customFormat="1" x14ac:dyDescent="0.35">
      <c r="A907" s="35">
        <v>1999</v>
      </c>
      <c r="B907" s="36">
        <v>6</v>
      </c>
      <c r="C907" s="30"/>
      <c r="D907" s="30">
        <v>6.2</v>
      </c>
      <c r="E907" s="30">
        <v>1.6</v>
      </c>
      <c r="F907" s="30">
        <v>75</v>
      </c>
      <c r="G907" s="30">
        <v>4.5999999999999996</v>
      </c>
      <c r="I907" s="30">
        <v>470</v>
      </c>
      <c r="J907" s="55">
        <v>34</v>
      </c>
      <c r="M907" s="54">
        <v>190</v>
      </c>
      <c r="T907" s="54">
        <v>11</v>
      </c>
      <c r="AG907" s="54">
        <v>1.6</v>
      </c>
    </row>
    <row r="908" spans="1:33" s="36" customFormat="1" x14ac:dyDescent="0.35">
      <c r="A908" s="35">
        <v>1999</v>
      </c>
      <c r="B908" s="36">
        <v>7</v>
      </c>
      <c r="C908" s="30">
        <v>0.22</v>
      </c>
      <c r="D908" s="30">
        <v>6.4</v>
      </c>
      <c r="E908" s="30">
        <v>11</v>
      </c>
      <c r="F908" s="30">
        <v>250</v>
      </c>
      <c r="G908" s="30">
        <v>13</v>
      </c>
      <c r="I908" s="30">
        <v>360</v>
      </c>
      <c r="J908" s="55">
        <v>41</v>
      </c>
      <c r="M908" s="54">
        <v>70</v>
      </c>
      <c r="T908" s="54">
        <v>5.5</v>
      </c>
      <c r="AG908" s="54">
        <v>1.8</v>
      </c>
    </row>
    <row r="909" spans="1:33" s="36" customFormat="1" x14ac:dyDescent="0.35">
      <c r="A909" s="35">
        <v>1999</v>
      </c>
      <c r="B909" s="36">
        <v>8</v>
      </c>
      <c r="C909" s="30">
        <v>0.28999999999999998</v>
      </c>
      <c r="D909" s="30">
        <v>0.28999999999999998</v>
      </c>
      <c r="E909" s="30">
        <v>1.7</v>
      </c>
      <c r="F909" s="30">
        <v>240</v>
      </c>
      <c r="G909" s="30">
        <v>17</v>
      </c>
      <c r="I909" s="30">
        <v>330</v>
      </c>
      <c r="J909" s="55">
        <v>29</v>
      </c>
      <c r="M909" s="54">
        <v>450</v>
      </c>
      <c r="T909" s="54">
        <v>4.9000000000000004</v>
      </c>
      <c r="AG909" s="54">
        <v>1.6</v>
      </c>
    </row>
    <row r="910" spans="1:33" s="36" customFormat="1" x14ac:dyDescent="0.35">
      <c r="A910" s="35">
        <v>1999</v>
      </c>
      <c r="B910" s="36">
        <v>9</v>
      </c>
      <c r="C910" s="30">
        <v>0.16</v>
      </c>
      <c r="D910" s="30">
        <v>0.22</v>
      </c>
      <c r="E910" s="30">
        <v>2.9</v>
      </c>
      <c r="F910" s="30">
        <v>76</v>
      </c>
      <c r="G910" s="30">
        <v>0.37</v>
      </c>
      <c r="I910" s="30">
        <v>230</v>
      </c>
      <c r="J910" s="55">
        <v>1.6</v>
      </c>
      <c r="M910" s="54">
        <v>62</v>
      </c>
      <c r="T910" s="54">
        <v>2.1</v>
      </c>
      <c r="AG910" s="54">
        <v>0.26</v>
      </c>
    </row>
    <row r="911" spans="1:33" s="36" customFormat="1" x14ac:dyDescent="0.35">
      <c r="A911" s="35">
        <v>1999</v>
      </c>
      <c r="B911" s="36">
        <v>10</v>
      </c>
      <c r="C911" s="30">
        <v>7.1999999999999995E-2</v>
      </c>
      <c r="D911" s="30"/>
      <c r="E911" s="30"/>
      <c r="F911" s="30"/>
      <c r="G911" s="30"/>
      <c r="I911" s="30"/>
      <c r="J911" s="55"/>
      <c r="M911" s="54"/>
      <c r="T911" s="54"/>
      <c r="AG911" s="54"/>
    </row>
    <row r="912" spans="1:33" s="36" customFormat="1" x14ac:dyDescent="0.35">
      <c r="A912" s="35">
        <v>1999</v>
      </c>
      <c r="B912" s="36">
        <v>11</v>
      </c>
      <c r="C912" s="30"/>
      <c r="D912" s="30"/>
      <c r="E912" s="30"/>
      <c r="F912" s="30"/>
      <c r="G912" s="30"/>
      <c r="I912" s="30"/>
      <c r="J912" s="55"/>
      <c r="M912" s="54"/>
      <c r="T912" s="54"/>
      <c r="AG912" s="54"/>
    </row>
    <row r="913" spans="1:33" s="36" customFormat="1" x14ac:dyDescent="0.35">
      <c r="A913" s="35">
        <v>1999</v>
      </c>
      <c r="B913" s="36">
        <v>12</v>
      </c>
      <c r="C913" s="30"/>
      <c r="D913" s="30"/>
      <c r="E913" s="30"/>
      <c r="F913" s="30"/>
      <c r="G913" s="30"/>
      <c r="I913" s="30"/>
      <c r="J913" s="55"/>
      <c r="M913" s="54"/>
      <c r="T913" s="54"/>
      <c r="AG913" s="54"/>
    </row>
    <row r="914" spans="1:33" s="45" customFormat="1" x14ac:dyDescent="0.35">
      <c r="A914" s="44">
        <v>2000</v>
      </c>
      <c r="B914" s="45">
        <v>1</v>
      </c>
      <c r="C914" s="29"/>
      <c r="D914" s="29"/>
      <c r="E914" s="29"/>
      <c r="F914" s="29"/>
      <c r="G914" s="29"/>
      <c r="I914" s="29"/>
      <c r="J914" s="53"/>
      <c r="M914" s="29"/>
      <c r="T914" s="29"/>
      <c r="AG914" s="29"/>
    </row>
    <row r="915" spans="1:33" s="36" customFormat="1" x14ac:dyDescent="0.35">
      <c r="A915" s="35">
        <v>2000</v>
      </c>
      <c r="B915" s="36">
        <v>2</v>
      </c>
      <c r="C915" s="30"/>
      <c r="D915" s="30"/>
      <c r="E915" s="30"/>
      <c r="F915" s="30"/>
      <c r="G915" s="30"/>
      <c r="I915" s="30"/>
      <c r="J915" s="55"/>
      <c r="M915" s="30"/>
      <c r="T915" s="30"/>
      <c r="AG915" s="30"/>
    </row>
    <row r="916" spans="1:33" s="36" customFormat="1" x14ac:dyDescent="0.35">
      <c r="A916" s="35">
        <v>2000</v>
      </c>
      <c r="B916" s="36">
        <v>3</v>
      </c>
      <c r="C916" s="30">
        <v>0.19</v>
      </c>
      <c r="D916" s="30"/>
      <c r="E916" s="30"/>
      <c r="F916" s="30"/>
      <c r="G916" s="30"/>
      <c r="I916" s="30"/>
      <c r="J916" s="55"/>
      <c r="M916" s="30"/>
      <c r="T916" s="30">
        <v>0.15</v>
      </c>
      <c r="AG916" s="30"/>
    </row>
    <row r="917" spans="1:33" s="36" customFormat="1" x14ac:dyDescent="0.35">
      <c r="A917" s="35">
        <v>2000</v>
      </c>
      <c r="B917" s="36">
        <v>4</v>
      </c>
      <c r="C917" s="30">
        <v>3</v>
      </c>
      <c r="D917" s="30">
        <v>3.9</v>
      </c>
      <c r="E917" s="30">
        <v>1.2</v>
      </c>
      <c r="F917" s="30">
        <v>15</v>
      </c>
      <c r="G917" s="30">
        <v>0.2</v>
      </c>
      <c r="I917" s="30">
        <v>150</v>
      </c>
      <c r="J917" s="55">
        <v>3.9</v>
      </c>
      <c r="M917" s="30">
        <v>12</v>
      </c>
      <c r="T917" s="30">
        <v>1.2</v>
      </c>
      <c r="AG917" s="30">
        <v>0.31</v>
      </c>
    </row>
    <row r="918" spans="1:33" s="36" customFormat="1" x14ac:dyDescent="0.35">
      <c r="A918" s="35">
        <v>2000</v>
      </c>
      <c r="B918" s="36">
        <v>5</v>
      </c>
      <c r="C918" s="30">
        <v>2</v>
      </c>
      <c r="D918" s="30">
        <v>2.2000000000000002</v>
      </c>
      <c r="E918" s="30">
        <v>5.0999999999999996</v>
      </c>
      <c r="F918" s="30">
        <v>63</v>
      </c>
      <c r="G918" s="30">
        <v>0.51</v>
      </c>
      <c r="I918" s="30">
        <v>150</v>
      </c>
      <c r="J918" s="55">
        <v>14</v>
      </c>
      <c r="M918" s="30">
        <v>10</v>
      </c>
      <c r="T918" s="30">
        <v>1.7</v>
      </c>
      <c r="AG918" s="30">
        <v>0.56000000000000005</v>
      </c>
    </row>
    <row r="919" spans="1:33" s="36" customFormat="1" x14ac:dyDescent="0.35">
      <c r="A919" s="35">
        <v>2000</v>
      </c>
      <c r="B919" s="36">
        <v>6</v>
      </c>
      <c r="C919" s="30">
        <v>0.75</v>
      </c>
      <c r="D919" s="30">
        <v>3.5</v>
      </c>
      <c r="E919" s="30">
        <v>15</v>
      </c>
      <c r="F919" s="30">
        <v>180</v>
      </c>
      <c r="G919" s="30">
        <v>3.6</v>
      </c>
      <c r="I919" s="30">
        <v>510</v>
      </c>
      <c r="J919" s="55">
        <v>46</v>
      </c>
      <c r="M919" s="30">
        <v>110</v>
      </c>
      <c r="T919" s="30">
        <v>4.8</v>
      </c>
      <c r="AG919" s="30">
        <v>1.7</v>
      </c>
    </row>
    <row r="920" spans="1:33" s="36" customFormat="1" x14ac:dyDescent="0.35">
      <c r="A920" s="35">
        <v>2000</v>
      </c>
      <c r="B920" s="36">
        <v>7</v>
      </c>
      <c r="C920" s="30">
        <v>5.0999999999999997E-2</v>
      </c>
      <c r="D920" s="30">
        <v>0.15</v>
      </c>
      <c r="E920" s="30">
        <v>6.6</v>
      </c>
      <c r="F920" s="30">
        <v>560</v>
      </c>
      <c r="G920" s="30">
        <v>33</v>
      </c>
      <c r="I920" s="30">
        <v>520</v>
      </c>
      <c r="J920" s="55">
        <v>190</v>
      </c>
      <c r="M920" s="30">
        <v>93</v>
      </c>
      <c r="T920" s="30">
        <v>5.7</v>
      </c>
      <c r="AG920" s="30">
        <v>2.2999999999999998</v>
      </c>
    </row>
    <row r="921" spans="1:33" s="36" customFormat="1" x14ac:dyDescent="0.35">
      <c r="A921" s="35">
        <v>2000</v>
      </c>
      <c r="B921" s="36">
        <v>8</v>
      </c>
      <c r="C921" s="30">
        <v>8.5000000000000006E-2</v>
      </c>
      <c r="D921" s="30">
        <v>0.21</v>
      </c>
      <c r="E921" s="30">
        <v>5.7</v>
      </c>
      <c r="F921" s="30">
        <v>200</v>
      </c>
      <c r="G921" s="30">
        <v>7.5</v>
      </c>
      <c r="I921" s="30">
        <v>310</v>
      </c>
      <c r="J921" s="55">
        <v>56</v>
      </c>
      <c r="M921" s="30">
        <v>110</v>
      </c>
      <c r="T921" s="30">
        <v>8.1</v>
      </c>
      <c r="AG921" s="30">
        <v>1.2</v>
      </c>
    </row>
    <row r="922" spans="1:33" s="36" customFormat="1" x14ac:dyDescent="0.35">
      <c r="A922" s="35">
        <v>2000</v>
      </c>
      <c r="B922" s="36">
        <v>9</v>
      </c>
      <c r="C922" s="30">
        <v>3.7999999999999999E-2</v>
      </c>
      <c r="D922" s="30">
        <v>0.71</v>
      </c>
      <c r="E922" s="30">
        <v>3.5</v>
      </c>
      <c r="F922" s="30">
        <v>25</v>
      </c>
      <c r="G922" s="30">
        <v>0.1</v>
      </c>
      <c r="I922" s="30">
        <v>310</v>
      </c>
      <c r="J922" s="55">
        <v>3.1</v>
      </c>
      <c r="M922" s="30">
        <v>10</v>
      </c>
      <c r="T922" s="30">
        <v>3.8</v>
      </c>
      <c r="AG922" s="30">
        <v>0.13</v>
      </c>
    </row>
    <row r="923" spans="1:33" s="36" customFormat="1" x14ac:dyDescent="0.35">
      <c r="A923" s="35">
        <v>2000</v>
      </c>
      <c r="B923" s="36">
        <v>10</v>
      </c>
      <c r="C923" s="30"/>
      <c r="D923" s="30"/>
      <c r="E923" s="30"/>
      <c r="F923" s="30"/>
      <c r="G923" s="30"/>
      <c r="I923" s="30"/>
      <c r="J923" s="55"/>
      <c r="M923" s="30"/>
      <c r="T923" s="30"/>
      <c r="AG923" s="30"/>
    </row>
    <row r="924" spans="1:33" s="36" customFormat="1" x14ac:dyDescent="0.35">
      <c r="A924" s="35">
        <v>2000</v>
      </c>
      <c r="B924" s="36">
        <v>11</v>
      </c>
      <c r="C924" s="30"/>
      <c r="D924" s="30"/>
      <c r="E924" s="30"/>
      <c r="F924" s="30"/>
      <c r="G924" s="30"/>
      <c r="I924" s="30"/>
      <c r="J924" s="55"/>
      <c r="M924" s="30"/>
      <c r="T924" s="30"/>
      <c r="AG924" s="30"/>
    </row>
    <row r="925" spans="1:33" s="49" customFormat="1" x14ac:dyDescent="0.35">
      <c r="A925" s="48">
        <v>2000</v>
      </c>
      <c r="B925" s="49">
        <v>12</v>
      </c>
      <c r="C925" s="31"/>
      <c r="D925" s="31"/>
      <c r="E925" s="31"/>
      <c r="F925" s="31"/>
      <c r="G925" s="31"/>
      <c r="I925" s="31"/>
      <c r="J925" s="59"/>
      <c r="M925" s="31"/>
      <c r="T925" s="31"/>
      <c r="AG925" s="31"/>
    </row>
    <row r="926" spans="1:33" s="45" customFormat="1" x14ac:dyDescent="0.35">
      <c r="A926" s="44">
        <v>2001</v>
      </c>
      <c r="B926" s="45">
        <v>1</v>
      </c>
      <c r="C926" s="29"/>
      <c r="D926" s="29"/>
      <c r="E926" s="29"/>
      <c r="F926" s="29"/>
      <c r="G926" s="29"/>
      <c r="I926" s="29"/>
      <c r="J926" s="53"/>
      <c r="M926" s="29"/>
      <c r="T926" s="29"/>
      <c r="AG926" s="29"/>
    </row>
    <row r="927" spans="1:33" s="36" customFormat="1" x14ac:dyDescent="0.35">
      <c r="A927" s="35">
        <v>2001</v>
      </c>
      <c r="B927" s="36">
        <v>2</v>
      </c>
      <c r="C927" s="30"/>
      <c r="D927" s="30"/>
      <c r="E927" s="30"/>
      <c r="F927" s="30"/>
      <c r="G927" s="30"/>
      <c r="I927" s="30"/>
      <c r="J927" s="55"/>
      <c r="M927" s="30"/>
      <c r="T927" s="30"/>
      <c r="AG927" s="30"/>
    </row>
    <row r="928" spans="1:33" s="36" customFormat="1" x14ac:dyDescent="0.35">
      <c r="A928" s="35">
        <v>2001</v>
      </c>
      <c r="B928" s="36">
        <v>3</v>
      </c>
      <c r="C928" s="30">
        <v>0.18</v>
      </c>
      <c r="D928" s="30"/>
      <c r="E928" s="30"/>
      <c r="F928" s="30"/>
      <c r="G928" s="30"/>
      <c r="I928" s="30"/>
      <c r="J928" s="55"/>
      <c r="M928" s="30"/>
      <c r="T928" s="30">
        <v>0.42</v>
      </c>
      <c r="AG928" s="30"/>
    </row>
    <row r="929" spans="1:33" s="36" customFormat="1" x14ac:dyDescent="0.35">
      <c r="A929" s="35">
        <v>2001</v>
      </c>
      <c r="B929" s="36">
        <v>4</v>
      </c>
      <c r="C929" s="30">
        <v>0.34</v>
      </c>
      <c r="D929" s="30">
        <v>4.9000000000000004</v>
      </c>
      <c r="E929" s="30">
        <v>0.61</v>
      </c>
      <c r="F929" s="30">
        <v>20</v>
      </c>
      <c r="G929" s="30">
        <v>0.15</v>
      </c>
      <c r="I929" s="30">
        <v>110</v>
      </c>
      <c r="J929" s="55">
        <v>4.2</v>
      </c>
      <c r="M929" s="30">
        <v>1.5</v>
      </c>
      <c r="T929" s="30">
        <v>0.73</v>
      </c>
      <c r="AG929" s="30">
        <v>0.16</v>
      </c>
    </row>
    <row r="930" spans="1:33" s="36" customFormat="1" x14ac:dyDescent="0.35">
      <c r="A930" s="35">
        <v>2001</v>
      </c>
      <c r="B930" s="36">
        <v>5</v>
      </c>
      <c r="C930" s="30">
        <v>2.2000000000000002</v>
      </c>
      <c r="D930" s="30">
        <v>1.4</v>
      </c>
      <c r="E930" s="30">
        <v>11</v>
      </c>
      <c r="F930" s="30">
        <v>110</v>
      </c>
      <c r="G930" s="30">
        <v>0.35</v>
      </c>
      <c r="I930" s="30">
        <v>150</v>
      </c>
      <c r="J930" s="55">
        <v>3.9</v>
      </c>
      <c r="M930" s="30">
        <v>45</v>
      </c>
      <c r="T930" s="30">
        <v>1.6</v>
      </c>
      <c r="AG930" s="30">
        <v>0.2</v>
      </c>
    </row>
    <row r="931" spans="1:33" s="36" customFormat="1" x14ac:dyDescent="0.35">
      <c r="A931" s="35">
        <v>2001</v>
      </c>
      <c r="B931" s="36">
        <v>6</v>
      </c>
      <c r="C931" s="30">
        <v>0.52</v>
      </c>
      <c r="D931" s="30">
        <v>16</v>
      </c>
      <c r="E931" s="30">
        <v>2.7</v>
      </c>
      <c r="F931" s="30">
        <v>170</v>
      </c>
      <c r="G931" s="30">
        <v>3.8</v>
      </c>
      <c r="I931" s="30">
        <v>430</v>
      </c>
      <c r="J931" s="55">
        <v>68</v>
      </c>
      <c r="M931" s="30">
        <v>230</v>
      </c>
      <c r="T931" s="30">
        <v>5.0999999999999996</v>
      </c>
      <c r="AG931" s="30">
        <v>4.4000000000000004</v>
      </c>
    </row>
    <row r="932" spans="1:33" s="36" customFormat="1" x14ac:dyDescent="0.35">
      <c r="A932" s="35">
        <v>2001</v>
      </c>
      <c r="B932" s="36">
        <v>7</v>
      </c>
      <c r="C932" s="30">
        <v>5.6000000000000001E-2</v>
      </c>
      <c r="D932" s="30">
        <v>1</v>
      </c>
      <c r="E932" s="30">
        <v>2.4</v>
      </c>
      <c r="F932" s="30">
        <v>190</v>
      </c>
      <c r="G932" s="30">
        <v>8.9</v>
      </c>
      <c r="I932" s="30">
        <v>300</v>
      </c>
      <c r="J932" s="55"/>
      <c r="M932" s="30">
        <v>70</v>
      </c>
      <c r="T932" s="30">
        <v>6.2</v>
      </c>
      <c r="AG932" s="30">
        <v>0.68</v>
      </c>
    </row>
    <row r="933" spans="1:33" s="36" customFormat="1" x14ac:dyDescent="0.35">
      <c r="A933" s="35">
        <v>2001</v>
      </c>
      <c r="B933" s="36">
        <v>8</v>
      </c>
      <c r="C933" s="30">
        <v>9.0999999999999998E-2</v>
      </c>
      <c r="D933" s="30">
        <v>1.9E-2</v>
      </c>
      <c r="E933" s="30">
        <v>3.3</v>
      </c>
      <c r="F933" s="30">
        <v>220</v>
      </c>
      <c r="G933" s="30">
        <v>11</v>
      </c>
      <c r="I933" s="30">
        <v>210</v>
      </c>
      <c r="J933" s="55"/>
      <c r="M933" s="30">
        <v>81</v>
      </c>
      <c r="T933" s="30">
        <v>2.2000000000000002</v>
      </c>
      <c r="AG933" s="30">
        <v>0.42</v>
      </c>
    </row>
    <row r="934" spans="1:33" s="36" customFormat="1" x14ac:dyDescent="0.35">
      <c r="A934" s="35">
        <v>2001</v>
      </c>
      <c r="B934" s="36">
        <v>9</v>
      </c>
      <c r="C934" s="30"/>
      <c r="D934" s="30">
        <v>4.9000000000000002E-2</v>
      </c>
      <c r="E934" s="30">
        <v>0.17</v>
      </c>
      <c r="F934" s="30">
        <v>39</v>
      </c>
      <c r="G934" s="30">
        <v>0.19</v>
      </c>
      <c r="I934" s="30">
        <v>100</v>
      </c>
      <c r="J934" s="55"/>
      <c r="M934" s="30">
        <v>3.5</v>
      </c>
      <c r="T934" s="30">
        <v>0.65</v>
      </c>
      <c r="AG934" s="30">
        <v>5.1999999999999998E-2</v>
      </c>
    </row>
    <row r="935" spans="1:33" s="36" customFormat="1" x14ac:dyDescent="0.35">
      <c r="A935" s="35">
        <v>2001</v>
      </c>
      <c r="B935" s="36">
        <v>10</v>
      </c>
      <c r="C935" s="30">
        <v>6.6000000000000003E-2</v>
      </c>
      <c r="D935" s="30"/>
      <c r="E935" s="30"/>
      <c r="F935" s="30"/>
      <c r="G935" s="30"/>
      <c r="I935" s="30"/>
      <c r="J935" s="55"/>
      <c r="M935" s="30"/>
      <c r="T935" s="30">
        <v>0.32</v>
      </c>
      <c r="AG935" s="30"/>
    </row>
    <row r="936" spans="1:33" s="36" customFormat="1" x14ac:dyDescent="0.35">
      <c r="A936" s="35">
        <v>2001</v>
      </c>
      <c r="B936" s="36">
        <v>11</v>
      </c>
      <c r="C936" s="30"/>
      <c r="D936" s="30"/>
      <c r="E936" s="30"/>
      <c r="F936" s="30"/>
      <c r="G936" s="30"/>
      <c r="I936" s="30"/>
      <c r="J936" s="55"/>
      <c r="M936" s="30"/>
      <c r="T936" s="30"/>
      <c r="AG936" s="30"/>
    </row>
    <row r="937" spans="1:33" s="49" customFormat="1" x14ac:dyDescent="0.35">
      <c r="A937" s="48">
        <v>2001</v>
      </c>
      <c r="B937" s="49">
        <v>12</v>
      </c>
      <c r="C937" s="31"/>
      <c r="D937" s="31"/>
      <c r="E937" s="31"/>
      <c r="F937" s="31"/>
      <c r="G937" s="31"/>
      <c r="I937" s="31"/>
      <c r="J937" s="59"/>
      <c r="M937" s="31"/>
      <c r="T937" s="31"/>
      <c r="AG937" s="31"/>
    </row>
    <row r="938" spans="1:33" s="45" customFormat="1" x14ac:dyDescent="0.35">
      <c r="A938" s="44">
        <v>2002</v>
      </c>
      <c r="B938" s="45">
        <v>1</v>
      </c>
      <c r="C938" s="29"/>
      <c r="D938" s="29"/>
      <c r="E938" s="29"/>
      <c r="F938" s="29"/>
      <c r="G938" s="29"/>
      <c r="I938" s="29"/>
      <c r="J938" s="53"/>
      <c r="M938" s="29"/>
      <c r="T938" s="29"/>
      <c r="AG938" s="29"/>
    </row>
    <row r="939" spans="1:33" s="36" customFormat="1" x14ac:dyDescent="0.35">
      <c r="A939" s="35">
        <v>2002</v>
      </c>
      <c r="B939" s="36">
        <v>2</v>
      </c>
      <c r="C939" s="30"/>
      <c r="D939" s="30"/>
      <c r="E939" s="30"/>
      <c r="F939" s="30"/>
      <c r="G939" s="30"/>
      <c r="I939" s="30"/>
      <c r="J939" s="55"/>
      <c r="M939" s="30"/>
      <c r="T939" s="30"/>
      <c r="AG939" s="30"/>
    </row>
    <row r="940" spans="1:33" s="36" customFormat="1" x14ac:dyDescent="0.35">
      <c r="A940" s="35">
        <v>2002</v>
      </c>
      <c r="B940" s="36">
        <v>3</v>
      </c>
      <c r="C940" s="30">
        <v>0.71</v>
      </c>
      <c r="D940" s="30"/>
      <c r="E940" s="30"/>
      <c r="F940" s="30"/>
      <c r="G940" s="30"/>
      <c r="I940" s="30"/>
      <c r="J940" s="55"/>
      <c r="M940" s="30"/>
      <c r="T940" s="30">
        <v>0.15</v>
      </c>
      <c r="AG940" s="30"/>
    </row>
    <row r="941" spans="1:33" s="36" customFormat="1" x14ac:dyDescent="0.35">
      <c r="A941" s="35">
        <v>2002</v>
      </c>
      <c r="B941" s="36">
        <v>4</v>
      </c>
      <c r="C941" s="30">
        <v>0.94</v>
      </c>
      <c r="D941" s="30">
        <v>1.2</v>
      </c>
      <c r="E941" s="30">
        <v>0.79</v>
      </c>
      <c r="F941" s="30">
        <v>4.9000000000000004</v>
      </c>
      <c r="G941" s="30">
        <v>0.21</v>
      </c>
      <c r="I941" s="30">
        <v>38</v>
      </c>
      <c r="J941" s="55">
        <v>1.2</v>
      </c>
      <c r="M941" s="30">
        <v>0.53</v>
      </c>
      <c r="T941" s="30">
        <v>1.9</v>
      </c>
      <c r="AG941" s="30">
        <v>0.16</v>
      </c>
    </row>
    <row r="942" spans="1:33" s="36" customFormat="1" x14ac:dyDescent="0.35">
      <c r="A942" s="35">
        <v>2002</v>
      </c>
      <c r="B942" s="36">
        <v>5</v>
      </c>
      <c r="C942" s="30">
        <v>0.94</v>
      </c>
      <c r="D942" s="30">
        <v>1.9</v>
      </c>
      <c r="E942" s="30">
        <v>9.5</v>
      </c>
      <c r="F942" s="30">
        <v>120</v>
      </c>
      <c r="G942" s="30">
        <v>1.2</v>
      </c>
      <c r="I942" s="30">
        <v>120</v>
      </c>
      <c r="J942" s="55">
        <v>10</v>
      </c>
      <c r="M942" s="30">
        <v>22</v>
      </c>
      <c r="T942" s="30">
        <v>4.9000000000000004</v>
      </c>
      <c r="AG942" s="30">
        <v>4</v>
      </c>
    </row>
    <row r="943" spans="1:33" s="36" customFormat="1" x14ac:dyDescent="0.35">
      <c r="A943" s="35">
        <v>2002</v>
      </c>
      <c r="B943" s="36">
        <v>6</v>
      </c>
      <c r="C943" s="30"/>
      <c r="D943" s="30">
        <v>12</v>
      </c>
      <c r="E943" s="30">
        <v>54</v>
      </c>
      <c r="F943" s="30">
        <v>710</v>
      </c>
      <c r="G943" s="30">
        <v>57</v>
      </c>
      <c r="I943" s="30">
        <v>1200</v>
      </c>
      <c r="J943" s="55">
        <v>180</v>
      </c>
      <c r="M943" s="30">
        <v>380</v>
      </c>
      <c r="T943" s="30">
        <v>35</v>
      </c>
      <c r="AG943" s="30"/>
    </row>
    <row r="944" spans="1:33" s="36" customFormat="1" x14ac:dyDescent="0.35">
      <c r="A944" s="35">
        <v>2002</v>
      </c>
      <c r="B944" s="36">
        <v>7</v>
      </c>
      <c r="C944" s="30"/>
      <c r="D944" s="30">
        <v>0.23</v>
      </c>
      <c r="E944" s="30">
        <v>25</v>
      </c>
      <c r="F944" s="30">
        <v>640</v>
      </c>
      <c r="G944" s="30">
        <v>13</v>
      </c>
      <c r="I944" s="30">
        <v>760</v>
      </c>
      <c r="J944" s="55">
        <v>92</v>
      </c>
      <c r="M944" s="30">
        <v>360</v>
      </c>
      <c r="T944" s="30">
        <v>74</v>
      </c>
      <c r="AG944" s="30"/>
    </row>
    <row r="945" spans="1:33" s="36" customFormat="1" x14ac:dyDescent="0.35">
      <c r="A945" s="35">
        <v>2002</v>
      </c>
      <c r="B945" s="36">
        <v>8</v>
      </c>
      <c r="C945" s="30"/>
      <c r="D945" s="30">
        <v>5.6000000000000001E-2</v>
      </c>
      <c r="E945" s="30">
        <v>6.7</v>
      </c>
      <c r="F945" s="30">
        <v>64</v>
      </c>
      <c r="G945" s="30">
        <v>1</v>
      </c>
      <c r="I945" s="30">
        <v>110</v>
      </c>
      <c r="J945" s="55">
        <v>18</v>
      </c>
      <c r="M945" s="30">
        <v>50</v>
      </c>
      <c r="T945" s="30">
        <v>20</v>
      </c>
      <c r="AG945" s="30"/>
    </row>
    <row r="946" spans="1:33" s="36" customFormat="1" x14ac:dyDescent="0.35">
      <c r="A946" s="35">
        <v>2002</v>
      </c>
      <c r="B946" s="36">
        <v>9</v>
      </c>
      <c r="C946" s="30"/>
      <c r="D946" s="30">
        <v>0.26</v>
      </c>
      <c r="E946" s="30">
        <v>6.7</v>
      </c>
      <c r="F946" s="30">
        <v>27</v>
      </c>
      <c r="G946" s="30">
        <v>0.73</v>
      </c>
      <c r="I946" s="30">
        <v>78</v>
      </c>
      <c r="J946" s="55">
        <v>8.1</v>
      </c>
      <c r="M946" s="30">
        <v>16</v>
      </c>
      <c r="T946" s="30">
        <v>13</v>
      </c>
      <c r="AG946" s="30"/>
    </row>
    <row r="947" spans="1:33" s="36" customFormat="1" x14ac:dyDescent="0.35">
      <c r="A947" s="35">
        <v>2002</v>
      </c>
      <c r="B947" s="36">
        <v>10</v>
      </c>
      <c r="C947" s="30"/>
      <c r="D947" s="30"/>
      <c r="E947" s="30"/>
      <c r="F947" s="30"/>
      <c r="G947" s="30"/>
      <c r="I947" s="30"/>
      <c r="J947" s="55"/>
      <c r="M947" s="30"/>
      <c r="T947" s="30"/>
      <c r="AG947" s="30"/>
    </row>
    <row r="948" spans="1:33" s="36" customFormat="1" x14ac:dyDescent="0.35">
      <c r="A948" s="35">
        <v>2002</v>
      </c>
      <c r="B948" s="36">
        <v>11</v>
      </c>
      <c r="C948" s="30"/>
      <c r="D948" s="30"/>
      <c r="E948" s="30"/>
      <c r="F948" s="30"/>
      <c r="G948" s="30"/>
      <c r="I948" s="30"/>
      <c r="J948" s="55"/>
      <c r="M948" s="30"/>
      <c r="T948" s="30"/>
      <c r="AG948" s="30"/>
    </row>
    <row r="949" spans="1:33" s="49" customFormat="1" x14ac:dyDescent="0.35">
      <c r="A949" s="48">
        <v>2002</v>
      </c>
      <c r="B949" s="49">
        <v>12</v>
      </c>
      <c r="C949" s="31"/>
      <c r="D949" s="31"/>
      <c r="E949" s="31"/>
      <c r="F949" s="31"/>
      <c r="G949" s="31"/>
      <c r="I949" s="31"/>
      <c r="J949" s="59"/>
      <c r="M949" s="31"/>
      <c r="T949" s="31"/>
      <c r="AG949" s="31"/>
    </row>
    <row r="950" spans="1:33" s="45" customFormat="1" x14ac:dyDescent="0.35">
      <c r="A950" s="44">
        <v>2003</v>
      </c>
      <c r="B950" s="45">
        <v>1</v>
      </c>
      <c r="D950" s="29"/>
      <c r="E950" s="29"/>
      <c r="F950" s="29"/>
      <c r="G950" s="29"/>
      <c r="I950" s="29"/>
      <c r="J950" s="53"/>
      <c r="M950" s="29"/>
      <c r="V950" s="29"/>
    </row>
    <row r="951" spans="1:33" s="36" customFormat="1" x14ac:dyDescent="0.35">
      <c r="A951" s="35">
        <v>2003</v>
      </c>
      <c r="B951" s="36">
        <v>2</v>
      </c>
      <c r="D951" s="30"/>
      <c r="E951" s="30"/>
      <c r="F951" s="30"/>
      <c r="G951" s="30"/>
      <c r="I951" s="30"/>
      <c r="J951" s="55"/>
      <c r="M951" s="30"/>
      <c r="V951" s="30"/>
    </row>
    <row r="952" spans="1:33" s="36" customFormat="1" x14ac:dyDescent="0.35">
      <c r="A952" s="35">
        <v>2003</v>
      </c>
      <c r="B952" s="36">
        <v>3</v>
      </c>
      <c r="D952" s="30"/>
      <c r="E952" s="30"/>
      <c r="F952" s="30"/>
      <c r="G952" s="30"/>
      <c r="I952" s="30"/>
      <c r="J952" s="55"/>
      <c r="M952" s="30"/>
      <c r="V952" s="30"/>
    </row>
    <row r="953" spans="1:33" s="36" customFormat="1" x14ac:dyDescent="0.35">
      <c r="A953" s="35">
        <v>2003</v>
      </c>
      <c r="B953" s="36">
        <v>4</v>
      </c>
      <c r="D953" s="30">
        <v>0.41</v>
      </c>
      <c r="E953" s="30">
        <v>0.21</v>
      </c>
      <c r="F953" s="30">
        <v>22</v>
      </c>
      <c r="G953" s="30">
        <v>0.71</v>
      </c>
      <c r="I953" s="30">
        <v>46</v>
      </c>
      <c r="J953" s="55">
        <v>3.1</v>
      </c>
      <c r="M953" s="30">
        <v>4.5</v>
      </c>
      <c r="V953" s="30"/>
    </row>
    <row r="954" spans="1:33" s="36" customFormat="1" x14ac:dyDescent="0.35">
      <c r="A954" s="35">
        <v>2003</v>
      </c>
      <c r="B954" s="36">
        <v>5</v>
      </c>
      <c r="D954" s="30">
        <v>1.2</v>
      </c>
      <c r="E954" s="30">
        <v>1.6</v>
      </c>
      <c r="F954" s="30">
        <v>45</v>
      </c>
      <c r="G954" s="30">
        <v>0.87</v>
      </c>
      <c r="I954" s="30">
        <v>69</v>
      </c>
      <c r="J954" s="55">
        <v>14</v>
      </c>
      <c r="M954" s="30">
        <v>29</v>
      </c>
      <c r="V954" s="30"/>
    </row>
    <row r="955" spans="1:33" s="36" customFormat="1" x14ac:dyDescent="0.35">
      <c r="A955" s="35">
        <v>2003</v>
      </c>
      <c r="B955" s="36">
        <v>6</v>
      </c>
      <c r="D955" s="30">
        <v>2</v>
      </c>
      <c r="E955" s="30">
        <v>2</v>
      </c>
      <c r="F955" s="30">
        <v>160</v>
      </c>
      <c r="G955" s="30">
        <v>0.48</v>
      </c>
      <c r="I955" s="30">
        <v>120</v>
      </c>
      <c r="J955" s="55">
        <v>17</v>
      </c>
      <c r="M955" s="30">
        <v>19</v>
      </c>
      <c r="V955" s="30">
        <v>36</v>
      </c>
    </row>
    <row r="956" spans="1:33" s="36" customFormat="1" x14ac:dyDescent="0.35">
      <c r="A956" s="35">
        <v>2003</v>
      </c>
      <c r="B956" s="36">
        <v>7</v>
      </c>
      <c r="D956" s="30">
        <v>1</v>
      </c>
      <c r="E956" s="30">
        <v>43</v>
      </c>
      <c r="F956" s="30">
        <v>360</v>
      </c>
      <c r="G956" s="30">
        <v>1.7</v>
      </c>
      <c r="I956" s="30">
        <v>110</v>
      </c>
      <c r="J956" s="55">
        <v>48</v>
      </c>
      <c r="M956" s="30">
        <v>50</v>
      </c>
      <c r="V956" s="30">
        <v>54</v>
      </c>
    </row>
    <row r="957" spans="1:33" s="36" customFormat="1" x14ac:dyDescent="0.35">
      <c r="A957" s="35">
        <v>2003</v>
      </c>
      <c r="B957" s="36">
        <v>8</v>
      </c>
      <c r="D957" s="30">
        <v>1.8</v>
      </c>
      <c r="E957" s="30">
        <v>3.4</v>
      </c>
      <c r="F957" s="30">
        <v>140</v>
      </c>
      <c r="G957" s="30">
        <v>2.8</v>
      </c>
      <c r="I957" s="30">
        <v>150</v>
      </c>
      <c r="J957" s="55">
        <v>44</v>
      </c>
      <c r="M957" s="30">
        <v>53</v>
      </c>
      <c r="V957" s="30">
        <v>44</v>
      </c>
    </row>
    <row r="958" spans="1:33" s="36" customFormat="1" x14ac:dyDescent="0.35">
      <c r="A958" s="35">
        <v>2003</v>
      </c>
      <c r="B958" s="36">
        <v>9</v>
      </c>
      <c r="D958" s="30">
        <v>0.46</v>
      </c>
      <c r="E958" s="30">
        <v>0.56000000000000005</v>
      </c>
      <c r="F958" s="30">
        <v>59</v>
      </c>
      <c r="G958" s="30">
        <v>0.45</v>
      </c>
      <c r="I958" s="30">
        <v>31</v>
      </c>
      <c r="J958" s="55">
        <v>6.6</v>
      </c>
      <c r="M958" s="30">
        <v>7.9</v>
      </c>
      <c r="V958" s="30">
        <v>21</v>
      </c>
    </row>
    <row r="959" spans="1:33" s="36" customFormat="1" x14ac:dyDescent="0.35">
      <c r="A959" s="35">
        <v>2003</v>
      </c>
      <c r="B959" s="36">
        <v>10</v>
      </c>
      <c r="D959" s="30"/>
      <c r="E959" s="30"/>
      <c r="F959" s="30"/>
      <c r="G959" s="30"/>
      <c r="I959" s="30"/>
      <c r="J959" s="55"/>
      <c r="M959" s="30"/>
      <c r="V959" s="30">
        <v>9.9</v>
      </c>
    </row>
    <row r="960" spans="1:33" s="36" customFormat="1" x14ac:dyDescent="0.35">
      <c r="A960" s="35">
        <v>2003</v>
      </c>
      <c r="B960" s="36">
        <v>11</v>
      </c>
      <c r="D960" s="30"/>
      <c r="E960" s="30"/>
      <c r="F960" s="30"/>
      <c r="G960" s="30"/>
      <c r="I960" s="30"/>
      <c r="J960" s="55"/>
      <c r="M960" s="30"/>
      <c r="V960" s="30">
        <v>1.8</v>
      </c>
    </row>
    <row r="961" spans="1:22" s="49" customFormat="1" x14ac:dyDescent="0.35">
      <c r="A961" s="48">
        <v>2003</v>
      </c>
      <c r="B961" s="49">
        <v>12</v>
      </c>
      <c r="D961" s="31"/>
      <c r="E961" s="31"/>
      <c r="F961" s="31"/>
      <c r="G961" s="31"/>
      <c r="I961" s="31"/>
      <c r="J961" s="59"/>
      <c r="M961" s="31"/>
      <c r="V961" s="31">
        <v>0.66</v>
      </c>
    </row>
    <row r="962" spans="1:22" s="45" customFormat="1" x14ac:dyDescent="0.35">
      <c r="A962" s="44">
        <v>2004</v>
      </c>
      <c r="B962" s="45">
        <v>1</v>
      </c>
      <c r="C962" s="29"/>
      <c r="D962" s="29"/>
      <c r="E962" s="29"/>
      <c r="F962" s="29"/>
      <c r="G962" s="29"/>
      <c r="I962" s="29"/>
      <c r="J962" s="53"/>
      <c r="M962" s="29"/>
    </row>
    <row r="963" spans="1:22" s="36" customFormat="1" x14ac:dyDescent="0.35">
      <c r="A963" s="35">
        <v>2004</v>
      </c>
      <c r="B963" s="36">
        <v>2</v>
      </c>
      <c r="C963" s="30"/>
      <c r="D963" s="30"/>
      <c r="E963" s="30"/>
      <c r="F963" s="30"/>
      <c r="G963" s="30"/>
      <c r="I963" s="30"/>
      <c r="J963" s="55"/>
      <c r="M963" s="30"/>
    </row>
    <row r="964" spans="1:22" s="36" customFormat="1" x14ac:dyDescent="0.35">
      <c r="A964" s="35">
        <v>2004</v>
      </c>
      <c r="B964" s="36">
        <v>3</v>
      </c>
      <c r="C964" s="30"/>
      <c r="D964" s="30"/>
      <c r="E964" s="30"/>
      <c r="F964" s="30"/>
      <c r="G964" s="30"/>
      <c r="I964" s="30"/>
      <c r="J964" s="55"/>
      <c r="M964" s="30"/>
    </row>
    <row r="965" spans="1:22" s="36" customFormat="1" x14ac:dyDescent="0.35">
      <c r="A965" s="35">
        <v>2004</v>
      </c>
      <c r="B965" s="36">
        <v>4</v>
      </c>
      <c r="C965" s="30"/>
      <c r="D965" s="30">
        <v>2.6</v>
      </c>
      <c r="E965" s="30">
        <v>1.2</v>
      </c>
      <c r="F965" s="30">
        <v>31</v>
      </c>
      <c r="G965" s="30">
        <v>1.4</v>
      </c>
      <c r="I965" s="30">
        <v>47</v>
      </c>
      <c r="J965" s="55">
        <v>5.5</v>
      </c>
      <c r="M965" s="30">
        <v>3</v>
      </c>
    </row>
    <row r="966" spans="1:22" s="36" customFormat="1" x14ac:dyDescent="0.35">
      <c r="A966" s="35">
        <v>2004</v>
      </c>
      <c r="B966" s="36">
        <v>5</v>
      </c>
      <c r="C966" s="30"/>
      <c r="D966" s="30">
        <v>4.9000000000000004</v>
      </c>
      <c r="E966" s="30">
        <v>1.9</v>
      </c>
      <c r="F966" s="30">
        <v>65</v>
      </c>
      <c r="G966" s="30">
        <v>2.8</v>
      </c>
      <c r="I966" s="30">
        <v>120</v>
      </c>
      <c r="J966" s="55">
        <v>9.1</v>
      </c>
      <c r="M966" s="30">
        <v>32</v>
      </c>
    </row>
    <row r="967" spans="1:22" s="36" customFormat="1" x14ac:dyDescent="0.35">
      <c r="A967" s="35">
        <v>2004</v>
      </c>
      <c r="B967" s="36">
        <v>6</v>
      </c>
      <c r="C967" s="30">
        <v>3.4</v>
      </c>
      <c r="D967" s="30">
        <v>6.5</v>
      </c>
      <c r="E967" s="30">
        <v>5.5</v>
      </c>
      <c r="F967" s="30">
        <v>250</v>
      </c>
      <c r="G967" s="30">
        <v>4.3</v>
      </c>
      <c r="I967" s="30">
        <v>420</v>
      </c>
      <c r="J967" s="55">
        <v>30</v>
      </c>
      <c r="M967" s="30">
        <v>200</v>
      </c>
    </row>
    <row r="968" spans="1:22" s="36" customFormat="1" x14ac:dyDescent="0.35">
      <c r="A968" s="35">
        <v>2004</v>
      </c>
      <c r="B968" s="36">
        <v>7</v>
      </c>
      <c r="C968" s="30">
        <v>7.5</v>
      </c>
      <c r="D968" s="30">
        <v>0.59</v>
      </c>
      <c r="E968" s="30">
        <v>7.4</v>
      </c>
      <c r="F968" s="30">
        <v>220</v>
      </c>
      <c r="G968" s="30">
        <v>7.1</v>
      </c>
      <c r="I968" s="30">
        <v>530</v>
      </c>
      <c r="J968" s="55">
        <v>17</v>
      </c>
      <c r="M968" s="30">
        <v>53</v>
      </c>
    </row>
    <row r="969" spans="1:22" s="36" customFormat="1" x14ac:dyDescent="0.35">
      <c r="A969" s="35">
        <v>2004</v>
      </c>
      <c r="B969" s="36">
        <v>8</v>
      </c>
      <c r="C969" s="30">
        <v>1.6</v>
      </c>
      <c r="D969" s="30">
        <v>1.9</v>
      </c>
      <c r="E969" s="30">
        <v>3.9</v>
      </c>
      <c r="F969" s="30">
        <v>150</v>
      </c>
      <c r="G969" s="30">
        <v>8.6999999999999993</v>
      </c>
      <c r="I969" s="30">
        <v>790</v>
      </c>
      <c r="J969" s="55">
        <v>220</v>
      </c>
      <c r="M969" s="30">
        <v>14</v>
      </c>
    </row>
    <row r="970" spans="1:22" s="36" customFormat="1" x14ac:dyDescent="0.35">
      <c r="A970" s="35">
        <v>2004</v>
      </c>
      <c r="B970" s="36">
        <v>9</v>
      </c>
      <c r="C970" s="30">
        <v>4.5999999999999996</v>
      </c>
      <c r="D970" s="30">
        <v>0.33</v>
      </c>
      <c r="E970" s="30">
        <v>3.1</v>
      </c>
      <c r="F970" s="30">
        <v>120</v>
      </c>
      <c r="G970" s="30">
        <v>1.5</v>
      </c>
      <c r="I970" s="30">
        <v>300</v>
      </c>
      <c r="J970" s="55">
        <v>3.7</v>
      </c>
      <c r="M970" s="30">
        <v>2.1</v>
      </c>
    </row>
    <row r="971" spans="1:22" s="36" customFormat="1" x14ac:dyDescent="0.35">
      <c r="A971" s="35">
        <v>2004</v>
      </c>
      <c r="B971" s="36">
        <v>10</v>
      </c>
      <c r="C971" s="30"/>
      <c r="D971" s="30"/>
      <c r="E971" s="30"/>
      <c r="F971" s="30"/>
      <c r="G971" s="30"/>
      <c r="I971" s="30"/>
      <c r="J971" s="55"/>
      <c r="M971" s="30"/>
    </row>
    <row r="972" spans="1:22" s="36" customFormat="1" x14ac:dyDescent="0.35">
      <c r="A972" s="35">
        <v>2004</v>
      </c>
      <c r="B972" s="36">
        <v>11</v>
      </c>
      <c r="C972" s="30"/>
      <c r="D972" s="30"/>
      <c r="E972" s="30"/>
      <c r="F972" s="30"/>
      <c r="G972" s="30"/>
      <c r="I972" s="30"/>
      <c r="J972" s="55"/>
      <c r="M972" s="30"/>
    </row>
    <row r="973" spans="1:22" s="49" customFormat="1" x14ac:dyDescent="0.35">
      <c r="A973" s="48">
        <v>2004</v>
      </c>
      <c r="B973" s="49">
        <v>12</v>
      </c>
      <c r="C973" s="31"/>
      <c r="D973" s="31"/>
      <c r="E973" s="31"/>
      <c r="F973" s="31"/>
      <c r="G973" s="31"/>
      <c r="I973" s="31"/>
      <c r="J973" s="59"/>
      <c r="M973" s="31"/>
    </row>
    <row r="974" spans="1:22" s="45" customFormat="1" x14ac:dyDescent="0.35">
      <c r="A974" s="44">
        <v>2005</v>
      </c>
      <c r="B974" s="45">
        <v>1</v>
      </c>
      <c r="C974" s="29"/>
      <c r="D974" s="29"/>
      <c r="E974" s="29"/>
      <c r="F974" s="29"/>
      <c r="G974" s="29"/>
      <c r="I974" s="29"/>
      <c r="J974" s="53"/>
    </row>
    <row r="975" spans="1:22" s="36" customFormat="1" x14ac:dyDescent="0.35">
      <c r="A975" s="35">
        <v>2005</v>
      </c>
      <c r="B975" s="36">
        <v>2</v>
      </c>
      <c r="C975" s="30"/>
      <c r="D975" s="30"/>
      <c r="E975" s="30"/>
      <c r="F975" s="30"/>
      <c r="G975" s="30"/>
      <c r="I975" s="30"/>
      <c r="J975" s="55"/>
    </row>
    <row r="976" spans="1:22" s="36" customFormat="1" x14ac:dyDescent="0.35">
      <c r="A976" s="35">
        <v>2005</v>
      </c>
      <c r="B976" s="36">
        <v>3</v>
      </c>
      <c r="C976" s="30">
        <v>1.7</v>
      </c>
      <c r="D976" s="30"/>
      <c r="E976" s="30"/>
      <c r="F976" s="30"/>
      <c r="G976" s="30"/>
      <c r="I976" s="30"/>
      <c r="J976" s="55"/>
    </row>
    <row r="977" spans="1:10" s="36" customFormat="1" x14ac:dyDescent="0.35">
      <c r="A977" s="35">
        <v>2005</v>
      </c>
      <c r="B977" s="36">
        <v>4</v>
      </c>
      <c r="C977" s="30">
        <v>1.9</v>
      </c>
      <c r="D977" s="30">
        <v>8.8000000000000007</v>
      </c>
      <c r="E977" s="30">
        <v>2.9</v>
      </c>
      <c r="F977" s="30">
        <v>67</v>
      </c>
      <c r="G977" s="30">
        <v>1.7</v>
      </c>
      <c r="I977" s="30">
        <v>250</v>
      </c>
      <c r="J977" s="55">
        <v>26</v>
      </c>
    </row>
    <row r="978" spans="1:10" s="36" customFormat="1" x14ac:dyDescent="0.35">
      <c r="A978" s="35">
        <v>2005</v>
      </c>
      <c r="B978" s="36">
        <v>5</v>
      </c>
      <c r="C978" s="30">
        <v>4</v>
      </c>
      <c r="D978" s="30">
        <v>16</v>
      </c>
      <c r="E978" s="30">
        <v>11</v>
      </c>
      <c r="F978" s="30">
        <v>240</v>
      </c>
      <c r="G978" s="30">
        <v>6.3</v>
      </c>
      <c r="I978" s="30">
        <v>360</v>
      </c>
      <c r="J978" s="55">
        <v>39</v>
      </c>
    </row>
    <row r="979" spans="1:10" s="36" customFormat="1" x14ac:dyDescent="0.35">
      <c r="A979" s="35">
        <v>2005</v>
      </c>
      <c r="B979" s="36">
        <v>6</v>
      </c>
      <c r="C979" s="30">
        <v>4.3</v>
      </c>
      <c r="D979" s="30">
        <v>9.1</v>
      </c>
      <c r="E979" s="30">
        <v>8.4</v>
      </c>
      <c r="F979" s="30">
        <v>250</v>
      </c>
      <c r="G979" s="30">
        <v>15</v>
      </c>
      <c r="I979" s="30">
        <v>510</v>
      </c>
      <c r="J979" s="55">
        <v>34</v>
      </c>
    </row>
    <row r="980" spans="1:10" s="36" customFormat="1" x14ac:dyDescent="0.35">
      <c r="A980" s="35">
        <v>2005</v>
      </c>
      <c r="B980" s="36">
        <v>7</v>
      </c>
      <c r="C980" s="30">
        <v>3.6</v>
      </c>
      <c r="D980" s="30">
        <v>0.37</v>
      </c>
      <c r="E980" s="30">
        <v>21</v>
      </c>
      <c r="F980" s="30">
        <v>250</v>
      </c>
      <c r="G980" s="30">
        <v>24</v>
      </c>
      <c r="I980" s="30">
        <v>390</v>
      </c>
      <c r="J980" s="55">
        <v>50</v>
      </c>
    </row>
    <row r="981" spans="1:10" s="36" customFormat="1" x14ac:dyDescent="0.35">
      <c r="A981" s="35">
        <v>2005</v>
      </c>
      <c r="B981" s="36">
        <v>8</v>
      </c>
      <c r="C981" s="30">
        <v>1.2</v>
      </c>
      <c r="D981" s="30">
        <v>0.2</v>
      </c>
      <c r="E981" s="30">
        <v>10</v>
      </c>
      <c r="F981" s="30">
        <v>150</v>
      </c>
      <c r="G981" s="30">
        <v>11</v>
      </c>
      <c r="I981" s="30">
        <v>140</v>
      </c>
      <c r="J981" s="55">
        <v>32</v>
      </c>
    </row>
    <row r="982" spans="1:10" s="36" customFormat="1" x14ac:dyDescent="0.35">
      <c r="A982" s="35">
        <v>2005</v>
      </c>
      <c r="B982" s="36">
        <v>9</v>
      </c>
      <c r="C982" s="30">
        <v>0.39</v>
      </c>
      <c r="D982" s="30">
        <v>0.31</v>
      </c>
      <c r="E982" s="30">
        <v>1.8</v>
      </c>
      <c r="F982" s="30">
        <v>75</v>
      </c>
      <c r="G982" s="30">
        <v>0.27</v>
      </c>
      <c r="I982" s="30">
        <v>40</v>
      </c>
      <c r="J982" s="55">
        <v>1.4</v>
      </c>
    </row>
    <row r="983" spans="1:10" s="36" customFormat="1" x14ac:dyDescent="0.35">
      <c r="A983" s="35">
        <v>2005</v>
      </c>
      <c r="B983" s="36">
        <v>10</v>
      </c>
      <c r="C983" s="30"/>
      <c r="D983" s="30"/>
      <c r="E983" s="30"/>
      <c r="F983" s="30"/>
      <c r="G983" s="30"/>
      <c r="I983" s="30"/>
      <c r="J983" s="55"/>
    </row>
    <row r="984" spans="1:10" s="36" customFormat="1" x14ac:dyDescent="0.35">
      <c r="A984" s="35">
        <v>2005</v>
      </c>
      <c r="B984" s="36">
        <v>11</v>
      </c>
      <c r="C984" s="30"/>
      <c r="D984" s="30"/>
      <c r="E984" s="30"/>
      <c r="F984" s="30"/>
      <c r="G984" s="30"/>
      <c r="I984" s="30"/>
      <c r="J984" s="55"/>
    </row>
    <row r="985" spans="1:10" s="49" customFormat="1" x14ac:dyDescent="0.35">
      <c r="A985" s="48">
        <v>2005</v>
      </c>
      <c r="B985" s="49">
        <v>12</v>
      </c>
      <c r="C985" s="31"/>
      <c r="D985" s="31"/>
      <c r="E985" s="31"/>
      <c r="F985" s="31"/>
      <c r="G985" s="31"/>
      <c r="I985" s="31"/>
      <c r="J985" s="59"/>
    </row>
    <row r="986" spans="1:10" s="45" customFormat="1" x14ac:dyDescent="0.35">
      <c r="A986" s="44">
        <v>2006</v>
      </c>
      <c r="B986" s="45">
        <v>1</v>
      </c>
      <c r="C986" s="29"/>
      <c r="D986" s="29"/>
      <c r="E986" s="29"/>
      <c r="F986" s="29"/>
      <c r="G986" s="29"/>
      <c r="I986" s="29"/>
      <c r="J986" s="47"/>
    </row>
    <row r="987" spans="1:10" s="36" customFormat="1" x14ac:dyDescent="0.35">
      <c r="A987" s="35">
        <v>2006</v>
      </c>
      <c r="B987" s="36">
        <v>2</v>
      </c>
      <c r="C987" s="30"/>
      <c r="D987" s="30"/>
      <c r="E987" s="30"/>
      <c r="F987" s="30"/>
      <c r="G987" s="30"/>
      <c r="I987" s="30"/>
      <c r="J987" s="42"/>
    </row>
    <row r="988" spans="1:10" s="36" customFormat="1" x14ac:dyDescent="0.35">
      <c r="A988" s="35">
        <v>2006</v>
      </c>
      <c r="B988" s="36">
        <v>3</v>
      </c>
      <c r="C988" s="30">
        <v>0.17</v>
      </c>
      <c r="D988" s="30"/>
      <c r="E988" s="30"/>
      <c r="F988" s="30"/>
      <c r="G988" s="30"/>
      <c r="I988" s="30"/>
      <c r="J988" s="42"/>
    </row>
    <row r="989" spans="1:10" s="36" customFormat="1" x14ac:dyDescent="0.35">
      <c r="A989" s="35">
        <v>2006</v>
      </c>
      <c r="B989" s="36">
        <v>4</v>
      </c>
      <c r="C989" s="30" t="s">
        <v>131</v>
      </c>
      <c r="D989" s="30">
        <v>3.8</v>
      </c>
      <c r="E989" s="30">
        <v>0.33</v>
      </c>
      <c r="F989" s="30">
        <v>34</v>
      </c>
      <c r="G989" s="30">
        <v>0.57999999999999996</v>
      </c>
      <c r="I989" s="30">
        <v>32</v>
      </c>
      <c r="J989" s="42"/>
    </row>
    <row r="990" spans="1:10" s="36" customFormat="1" x14ac:dyDescent="0.35">
      <c r="A990" s="35">
        <v>2006</v>
      </c>
      <c r="B990" s="36">
        <v>5</v>
      </c>
      <c r="C990" s="30"/>
      <c r="D990" s="30">
        <v>3.8</v>
      </c>
      <c r="E990" s="30">
        <v>3.2</v>
      </c>
      <c r="F990" s="30">
        <v>330</v>
      </c>
      <c r="G990" s="30">
        <v>3.4</v>
      </c>
      <c r="I990" s="30">
        <v>150</v>
      </c>
      <c r="J990" s="42"/>
    </row>
    <row r="991" spans="1:10" s="36" customFormat="1" x14ac:dyDescent="0.35">
      <c r="A991" s="35">
        <v>2006</v>
      </c>
      <c r="B991" s="36">
        <v>6</v>
      </c>
      <c r="C991" s="30">
        <v>0.22</v>
      </c>
      <c r="D991" s="30">
        <v>6.7</v>
      </c>
      <c r="E991" s="30">
        <v>5.4</v>
      </c>
      <c r="F991" s="30">
        <v>240</v>
      </c>
      <c r="G991" s="30">
        <v>6.8</v>
      </c>
      <c r="I991" s="30">
        <v>310</v>
      </c>
      <c r="J991" s="42"/>
    </row>
    <row r="992" spans="1:10" s="36" customFormat="1" x14ac:dyDescent="0.35">
      <c r="A992" s="35">
        <v>2006</v>
      </c>
      <c r="B992" s="36">
        <v>7</v>
      </c>
      <c r="C992" s="30">
        <v>0.86</v>
      </c>
      <c r="D992" s="30">
        <v>5.0999999999999996</v>
      </c>
      <c r="E992" s="30">
        <v>19</v>
      </c>
      <c r="F992" s="30">
        <v>270</v>
      </c>
      <c r="G992" s="30">
        <v>6.5</v>
      </c>
      <c r="I992" s="30">
        <v>280</v>
      </c>
      <c r="J992" s="42"/>
    </row>
    <row r="993" spans="1:34" s="36" customFormat="1" x14ac:dyDescent="0.35">
      <c r="A993" s="35">
        <v>2006</v>
      </c>
      <c r="B993" s="36">
        <v>8</v>
      </c>
      <c r="C993" s="30">
        <v>0.79</v>
      </c>
      <c r="D993" s="30">
        <v>0.11</v>
      </c>
      <c r="E993" s="30">
        <v>59</v>
      </c>
      <c r="F993" s="30">
        <v>970</v>
      </c>
      <c r="G993" s="30">
        <v>8.1</v>
      </c>
      <c r="I993" s="30">
        <v>92</v>
      </c>
      <c r="J993" s="42"/>
    </row>
    <row r="994" spans="1:34" s="36" customFormat="1" x14ac:dyDescent="0.35">
      <c r="A994" s="35">
        <v>2006</v>
      </c>
      <c r="B994" s="36">
        <v>9</v>
      </c>
      <c r="C994" s="30">
        <v>1.1000000000000001</v>
      </c>
      <c r="D994" s="30">
        <v>0.15</v>
      </c>
      <c r="E994" s="30">
        <v>2.8</v>
      </c>
      <c r="F994" s="30">
        <v>140</v>
      </c>
      <c r="G994" s="30">
        <v>3.7</v>
      </c>
      <c r="I994" s="30">
        <v>29</v>
      </c>
      <c r="J994" s="42"/>
    </row>
    <row r="995" spans="1:34" s="36" customFormat="1" x14ac:dyDescent="0.35">
      <c r="A995" s="35">
        <v>2006</v>
      </c>
      <c r="B995" s="36">
        <v>10</v>
      </c>
      <c r="C995" s="30"/>
      <c r="D995" s="30"/>
      <c r="E995" s="30"/>
      <c r="F995" s="30"/>
      <c r="G995" s="30"/>
      <c r="I995" s="30"/>
      <c r="J995" s="42"/>
    </row>
    <row r="996" spans="1:34" s="36" customFormat="1" x14ac:dyDescent="0.35">
      <c r="A996" s="35">
        <v>2006</v>
      </c>
      <c r="B996" s="36">
        <v>11</v>
      </c>
      <c r="C996" s="30"/>
      <c r="D996" s="30"/>
      <c r="E996" s="30"/>
      <c r="F996" s="30"/>
      <c r="G996" s="30"/>
      <c r="I996" s="30"/>
      <c r="J996" s="42"/>
    </row>
    <row r="997" spans="1:34" s="49" customFormat="1" x14ac:dyDescent="0.35">
      <c r="A997" s="48">
        <v>2006</v>
      </c>
      <c r="B997" s="49">
        <v>12</v>
      </c>
      <c r="C997" s="31"/>
      <c r="D997" s="31"/>
      <c r="E997" s="31"/>
      <c r="F997" s="31"/>
      <c r="G997" s="31"/>
      <c r="I997" s="31"/>
      <c r="J997" s="51"/>
    </row>
    <row r="998" spans="1:34" s="45" customFormat="1" x14ac:dyDescent="0.35">
      <c r="A998" s="44">
        <v>2007</v>
      </c>
      <c r="B998" s="45">
        <v>1</v>
      </c>
      <c r="C998" s="29"/>
      <c r="D998" s="29"/>
      <c r="E998" s="29"/>
      <c r="F998" s="29"/>
      <c r="G998" s="29"/>
      <c r="I998" s="29"/>
      <c r="J998" s="53"/>
      <c r="V998" s="29">
        <v>0.11</v>
      </c>
      <c r="AH998" s="29"/>
    </row>
    <row r="999" spans="1:34" s="36" customFormat="1" x14ac:dyDescent="0.35">
      <c r="A999" s="35">
        <v>2007</v>
      </c>
      <c r="B999" s="36">
        <v>2</v>
      </c>
      <c r="C999" s="30"/>
      <c r="D999" s="30"/>
      <c r="E999" s="30"/>
      <c r="F999" s="30"/>
      <c r="G999" s="30"/>
      <c r="I999" s="30"/>
      <c r="J999" s="55"/>
      <c r="V999" s="30">
        <v>3.6999999999999998E-2</v>
      </c>
      <c r="AH999" s="30"/>
    </row>
    <row r="1000" spans="1:34" s="36" customFormat="1" x14ac:dyDescent="0.35">
      <c r="A1000" s="35">
        <v>2007</v>
      </c>
      <c r="B1000" s="36">
        <v>3</v>
      </c>
      <c r="C1000" s="30">
        <v>0.19</v>
      </c>
      <c r="D1000" s="30"/>
      <c r="E1000" s="30"/>
      <c r="F1000" s="30"/>
      <c r="G1000" s="30"/>
      <c r="I1000" s="30"/>
      <c r="J1000" s="55"/>
      <c r="V1000" s="30">
        <v>3.5000000000000003E-2</v>
      </c>
      <c r="AH1000" s="30"/>
    </row>
    <row r="1001" spans="1:34" s="36" customFormat="1" x14ac:dyDescent="0.35">
      <c r="A1001" s="35">
        <v>2007</v>
      </c>
      <c r="B1001" s="36">
        <v>4</v>
      </c>
      <c r="C1001" s="30">
        <v>2</v>
      </c>
      <c r="D1001" s="30">
        <v>0.8</v>
      </c>
      <c r="E1001" s="30">
        <v>0.7</v>
      </c>
      <c r="F1001" s="30">
        <v>38</v>
      </c>
      <c r="G1001" s="30">
        <v>0.28999999999999998</v>
      </c>
      <c r="I1001" s="30">
        <v>14</v>
      </c>
      <c r="J1001" s="55">
        <v>1.2</v>
      </c>
      <c r="V1001" s="30">
        <v>1</v>
      </c>
      <c r="AH1001" s="30">
        <v>7.0999999999999994E-2</v>
      </c>
    </row>
    <row r="1002" spans="1:34" s="36" customFormat="1" x14ac:dyDescent="0.35">
      <c r="A1002" s="35">
        <v>2007</v>
      </c>
      <c r="B1002" s="36">
        <v>5</v>
      </c>
      <c r="C1002" s="30">
        <v>0.96</v>
      </c>
      <c r="D1002" s="30">
        <v>1.1000000000000001</v>
      </c>
      <c r="E1002" s="30">
        <v>7.6</v>
      </c>
      <c r="F1002" s="30">
        <v>110</v>
      </c>
      <c r="G1002" s="30">
        <v>4.9000000000000004</v>
      </c>
      <c r="I1002" s="30">
        <v>57</v>
      </c>
      <c r="J1002" s="55">
        <v>20</v>
      </c>
      <c r="V1002" s="30">
        <v>3.1</v>
      </c>
      <c r="AH1002" s="30">
        <v>0.68</v>
      </c>
    </row>
    <row r="1003" spans="1:34" s="36" customFormat="1" x14ac:dyDescent="0.35">
      <c r="A1003" s="35">
        <v>2007</v>
      </c>
      <c r="B1003" s="36">
        <v>6</v>
      </c>
      <c r="C1003" s="30">
        <v>2.1</v>
      </c>
      <c r="D1003" s="30">
        <v>3.9</v>
      </c>
      <c r="E1003" s="30">
        <v>21</v>
      </c>
      <c r="F1003" s="30">
        <v>250</v>
      </c>
      <c r="G1003" s="30">
        <v>4.5</v>
      </c>
      <c r="I1003" s="30">
        <v>100</v>
      </c>
      <c r="J1003" s="55">
        <v>24</v>
      </c>
      <c r="V1003" s="30">
        <v>4.9000000000000004</v>
      </c>
      <c r="AH1003" s="30">
        <v>0.61</v>
      </c>
    </row>
    <row r="1004" spans="1:34" s="36" customFormat="1" x14ac:dyDescent="0.35">
      <c r="A1004" s="35">
        <v>2007</v>
      </c>
      <c r="B1004" s="36">
        <v>7</v>
      </c>
      <c r="C1004" s="30">
        <v>1.1000000000000001</v>
      </c>
      <c r="D1004" s="30">
        <v>0.63</v>
      </c>
      <c r="E1004" s="30">
        <v>3.1</v>
      </c>
      <c r="F1004" s="30">
        <v>440</v>
      </c>
      <c r="G1004" s="30">
        <v>14</v>
      </c>
      <c r="I1004" s="30">
        <v>86</v>
      </c>
      <c r="J1004" s="55">
        <v>13</v>
      </c>
      <c r="V1004" s="30">
        <v>9.5</v>
      </c>
      <c r="AH1004" s="30">
        <v>1.6</v>
      </c>
    </row>
    <row r="1005" spans="1:34" s="36" customFormat="1" x14ac:dyDescent="0.35">
      <c r="A1005" s="35">
        <v>2007</v>
      </c>
      <c r="B1005" s="36">
        <v>8</v>
      </c>
      <c r="C1005" s="30">
        <v>0.59</v>
      </c>
      <c r="D1005" s="30">
        <v>4.4000000000000004</v>
      </c>
      <c r="E1005" s="30">
        <v>23</v>
      </c>
      <c r="F1005" s="30">
        <v>200</v>
      </c>
      <c r="G1005" s="30">
        <v>21</v>
      </c>
      <c r="I1005" s="30">
        <v>160</v>
      </c>
      <c r="J1005" s="55">
        <v>66</v>
      </c>
      <c r="V1005" s="30">
        <v>12</v>
      </c>
      <c r="AH1005" s="30">
        <v>0.22</v>
      </c>
    </row>
    <row r="1006" spans="1:34" s="36" customFormat="1" x14ac:dyDescent="0.35">
      <c r="A1006" s="35">
        <v>2007</v>
      </c>
      <c r="B1006" s="36">
        <v>9</v>
      </c>
      <c r="C1006" s="30">
        <v>0.69</v>
      </c>
      <c r="D1006" s="30">
        <v>4.7</v>
      </c>
      <c r="E1006" s="30">
        <v>3.9</v>
      </c>
      <c r="F1006" s="30">
        <v>120</v>
      </c>
      <c r="G1006" s="30">
        <v>3.3</v>
      </c>
      <c r="I1006" s="30">
        <v>64</v>
      </c>
      <c r="J1006" s="55">
        <v>5.4</v>
      </c>
      <c r="V1006" s="30">
        <v>1.3</v>
      </c>
      <c r="AH1006" s="30">
        <v>5.8000000000000003E-2</v>
      </c>
    </row>
    <row r="1007" spans="1:34" s="36" customFormat="1" x14ac:dyDescent="0.35">
      <c r="A1007" s="35">
        <v>2007</v>
      </c>
      <c r="B1007" s="36">
        <v>10</v>
      </c>
      <c r="C1007" s="30"/>
      <c r="D1007" s="30"/>
      <c r="E1007" s="30"/>
      <c r="F1007" s="30"/>
      <c r="G1007" s="30"/>
      <c r="I1007" s="30"/>
      <c r="J1007" s="55"/>
      <c r="V1007" s="30">
        <v>3.5</v>
      </c>
      <c r="AH1007" s="30"/>
    </row>
    <row r="1008" spans="1:34" s="36" customFormat="1" x14ac:dyDescent="0.35">
      <c r="A1008" s="35">
        <v>2007</v>
      </c>
      <c r="B1008" s="36">
        <v>11</v>
      </c>
      <c r="C1008" s="30"/>
      <c r="D1008" s="30"/>
      <c r="E1008" s="30"/>
      <c r="F1008" s="30"/>
      <c r="G1008" s="30"/>
      <c r="I1008" s="30"/>
      <c r="J1008" s="55"/>
      <c r="V1008" s="30">
        <v>0.73</v>
      </c>
      <c r="AH1008" s="30"/>
    </row>
    <row r="1009" spans="1:34" s="49" customFormat="1" x14ac:dyDescent="0.35">
      <c r="A1009" s="48">
        <v>2007</v>
      </c>
      <c r="B1009" s="49">
        <v>12</v>
      </c>
      <c r="C1009" s="31"/>
      <c r="D1009" s="31"/>
      <c r="E1009" s="31"/>
      <c r="F1009" s="31"/>
      <c r="G1009" s="31"/>
      <c r="I1009" s="31"/>
      <c r="J1009" s="59"/>
      <c r="V1009" s="31">
        <v>6.8000000000000005E-2</v>
      </c>
      <c r="AH1009" s="31"/>
    </row>
    <row r="1010" spans="1:34" s="45" customFormat="1" x14ac:dyDescent="0.35">
      <c r="A1010" s="56">
        <v>2008</v>
      </c>
      <c r="B1010" s="45">
        <v>1</v>
      </c>
      <c r="C1010" s="61"/>
      <c r="D1010" s="61"/>
      <c r="E1010" s="61"/>
      <c r="F1010" s="61"/>
      <c r="G1010" s="61"/>
      <c r="I1010" s="61"/>
      <c r="J1010" s="61"/>
      <c r="V1010" s="62">
        <v>8.5999999999999993E-2</v>
      </c>
      <c r="AH1010" s="61"/>
    </row>
    <row r="1011" spans="1:34" s="36" customFormat="1" x14ac:dyDescent="0.35">
      <c r="A1011" s="57">
        <v>2008</v>
      </c>
      <c r="B1011" s="36">
        <v>2</v>
      </c>
      <c r="C1011" s="61"/>
      <c r="D1011" s="61"/>
      <c r="E1011" s="61"/>
      <c r="F1011" s="61"/>
      <c r="G1011" s="61"/>
      <c r="I1011" s="61"/>
      <c r="J1011" s="61"/>
      <c r="V1011" s="62">
        <v>0.13</v>
      </c>
      <c r="AH1011" s="61"/>
    </row>
    <row r="1012" spans="1:34" s="36" customFormat="1" x14ac:dyDescent="0.35">
      <c r="A1012" s="57">
        <v>2008</v>
      </c>
      <c r="B1012" s="36">
        <v>3</v>
      </c>
      <c r="C1012" s="61"/>
      <c r="D1012" s="61"/>
      <c r="E1012" s="61"/>
      <c r="F1012" s="61"/>
      <c r="G1012" s="61"/>
      <c r="I1012" s="61"/>
      <c r="J1012" s="61"/>
      <c r="V1012" s="62">
        <v>4.2999999999999997E-2</v>
      </c>
      <c r="AH1012" s="61"/>
    </row>
    <row r="1013" spans="1:34" s="36" customFormat="1" x14ac:dyDescent="0.3">
      <c r="A1013" s="57">
        <v>2008</v>
      </c>
      <c r="B1013" s="36">
        <v>4</v>
      </c>
      <c r="C1013" s="62">
        <v>1.3</v>
      </c>
      <c r="D1013" s="62">
        <v>5.8</v>
      </c>
      <c r="E1013" s="62">
        <v>0.21</v>
      </c>
      <c r="F1013" s="62">
        <v>16</v>
      </c>
      <c r="G1013" s="62">
        <v>0.57999999999999996</v>
      </c>
      <c r="I1013" s="62">
        <v>52</v>
      </c>
      <c r="J1013" s="62">
        <v>5.6</v>
      </c>
      <c r="V1013" s="62">
        <v>0.84</v>
      </c>
      <c r="AH1013" s="62">
        <v>3.3000000000000002E-2</v>
      </c>
    </row>
    <row r="1014" spans="1:34" s="36" customFormat="1" x14ac:dyDescent="0.3">
      <c r="A1014" s="57">
        <v>2008</v>
      </c>
      <c r="B1014" s="36">
        <v>5</v>
      </c>
      <c r="C1014" s="62">
        <v>6.7</v>
      </c>
      <c r="D1014" s="62">
        <v>5.9</v>
      </c>
      <c r="E1014" s="62">
        <v>5.0999999999999996</v>
      </c>
      <c r="F1014" s="62">
        <v>83</v>
      </c>
      <c r="G1014" s="62">
        <v>0.65</v>
      </c>
      <c r="I1014" s="62">
        <v>120</v>
      </c>
      <c r="J1014" s="62">
        <v>24</v>
      </c>
      <c r="V1014" s="62">
        <v>2.9</v>
      </c>
      <c r="AH1014" s="62">
        <v>0.24</v>
      </c>
    </row>
    <row r="1015" spans="1:34" s="36" customFormat="1" x14ac:dyDescent="0.3">
      <c r="A1015" s="57">
        <v>2008</v>
      </c>
      <c r="B1015" s="36">
        <v>6</v>
      </c>
      <c r="C1015" s="62">
        <v>4.5</v>
      </c>
      <c r="D1015" s="62">
        <v>9.1</v>
      </c>
      <c r="E1015" s="62">
        <v>12</v>
      </c>
      <c r="F1015" s="62">
        <v>270</v>
      </c>
      <c r="G1015" s="62">
        <v>5.9</v>
      </c>
      <c r="I1015" s="62">
        <v>240</v>
      </c>
      <c r="J1015" s="62">
        <v>28</v>
      </c>
      <c r="V1015" s="62">
        <v>4</v>
      </c>
      <c r="AH1015" s="62">
        <v>0.51</v>
      </c>
    </row>
    <row r="1016" spans="1:34" s="36" customFormat="1" x14ac:dyDescent="0.3">
      <c r="A1016" s="57">
        <v>2008</v>
      </c>
      <c r="B1016" s="36">
        <v>7</v>
      </c>
      <c r="C1016" s="62">
        <v>2</v>
      </c>
      <c r="D1016" s="62">
        <v>1.3</v>
      </c>
      <c r="E1016" s="62">
        <v>6</v>
      </c>
      <c r="F1016" s="62">
        <v>380</v>
      </c>
      <c r="G1016" s="62">
        <v>29</v>
      </c>
      <c r="I1016" s="62">
        <v>110</v>
      </c>
      <c r="J1016" s="62">
        <v>51</v>
      </c>
      <c r="V1016" s="62">
        <v>11</v>
      </c>
      <c r="AH1016" s="62">
        <v>2.7</v>
      </c>
    </row>
    <row r="1017" spans="1:34" s="36" customFormat="1" x14ac:dyDescent="0.3">
      <c r="A1017" s="57">
        <v>2008</v>
      </c>
      <c r="B1017" s="36">
        <v>8</v>
      </c>
      <c r="C1017" s="62">
        <v>0.8</v>
      </c>
      <c r="D1017" s="62">
        <v>2</v>
      </c>
      <c r="E1017" s="62">
        <v>4.5999999999999996</v>
      </c>
      <c r="F1017" s="62">
        <v>240</v>
      </c>
      <c r="G1017" s="62">
        <v>16</v>
      </c>
      <c r="I1017" s="62">
        <v>46</v>
      </c>
      <c r="J1017" s="62">
        <v>26</v>
      </c>
      <c r="V1017" s="62">
        <v>7.2</v>
      </c>
      <c r="AH1017" s="62">
        <v>0.37</v>
      </c>
    </row>
    <row r="1018" spans="1:34" s="36" customFormat="1" x14ac:dyDescent="0.3">
      <c r="A1018" s="57">
        <v>2008</v>
      </c>
      <c r="B1018" s="36">
        <v>9</v>
      </c>
      <c r="C1018" s="62">
        <v>1.7</v>
      </c>
      <c r="D1018" s="62">
        <v>2.7</v>
      </c>
      <c r="E1018" s="62">
        <v>1.6</v>
      </c>
      <c r="F1018" s="62">
        <v>64</v>
      </c>
      <c r="G1018" s="62">
        <v>1.8</v>
      </c>
      <c r="I1018" s="62">
        <v>13</v>
      </c>
      <c r="J1018" s="62">
        <v>17</v>
      </c>
      <c r="V1018" s="62">
        <v>0.84</v>
      </c>
      <c r="AH1018" s="62">
        <v>7.9000000000000001E-2</v>
      </c>
    </row>
    <row r="1019" spans="1:34" s="36" customFormat="1" x14ac:dyDescent="0.35">
      <c r="A1019" s="57">
        <v>2008</v>
      </c>
      <c r="B1019" s="36">
        <v>10</v>
      </c>
      <c r="C1019" s="61"/>
      <c r="D1019" s="61"/>
      <c r="E1019" s="61"/>
      <c r="F1019" s="61"/>
      <c r="G1019" s="61"/>
      <c r="I1019" s="61"/>
      <c r="J1019" s="61"/>
      <c r="V1019" s="62">
        <v>0.49</v>
      </c>
      <c r="AH1019" s="61"/>
    </row>
    <row r="1020" spans="1:34" s="36" customFormat="1" x14ac:dyDescent="0.35">
      <c r="A1020" s="57">
        <v>2008</v>
      </c>
      <c r="B1020" s="36">
        <v>11</v>
      </c>
      <c r="C1020" s="61"/>
      <c r="D1020" s="61"/>
      <c r="E1020" s="61"/>
      <c r="F1020" s="61"/>
      <c r="G1020" s="61"/>
      <c r="I1020" s="61"/>
      <c r="J1020" s="61"/>
      <c r="V1020" s="62">
        <v>1.6</v>
      </c>
      <c r="AH1020" s="61"/>
    </row>
    <row r="1021" spans="1:34" s="49" customFormat="1" x14ac:dyDescent="0.35">
      <c r="A1021" s="58">
        <v>2008</v>
      </c>
      <c r="B1021" s="49">
        <v>12</v>
      </c>
      <c r="C1021" s="61"/>
      <c r="D1021" s="61"/>
      <c r="E1021" s="61"/>
      <c r="F1021" s="61"/>
      <c r="G1021" s="61"/>
      <c r="I1021" s="61"/>
      <c r="J1021" s="61"/>
      <c r="V1021" s="62">
        <v>0.2</v>
      </c>
      <c r="AH1021" s="61"/>
    </row>
    <row r="1022" spans="1:34" s="45" customFormat="1" x14ac:dyDescent="0.35">
      <c r="A1022" s="56">
        <v>2009</v>
      </c>
      <c r="B1022" s="45">
        <v>1</v>
      </c>
      <c r="C1022" s="61"/>
      <c r="D1022" s="61"/>
      <c r="E1022" s="61"/>
      <c r="F1022" s="61"/>
      <c r="G1022" s="61"/>
      <c r="H1022" s="61"/>
      <c r="I1022" s="61"/>
      <c r="J1022" s="61"/>
      <c r="M1022" s="63"/>
      <c r="V1022" s="62">
        <v>4.8000000000000001E-2</v>
      </c>
    </row>
    <row r="1023" spans="1:34" s="36" customFormat="1" x14ac:dyDescent="0.35">
      <c r="A1023" s="57">
        <v>2009</v>
      </c>
      <c r="B1023" s="36">
        <v>2</v>
      </c>
      <c r="C1023" s="61"/>
      <c r="D1023" s="61"/>
      <c r="E1023" s="61"/>
      <c r="F1023" s="61"/>
      <c r="G1023" s="61"/>
      <c r="H1023" s="61"/>
      <c r="I1023" s="61"/>
      <c r="J1023" s="61"/>
      <c r="M1023" s="61"/>
      <c r="V1023" s="62">
        <v>5.5E-2</v>
      </c>
    </row>
    <row r="1024" spans="1:34" s="36" customFormat="1" x14ac:dyDescent="0.35">
      <c r="A1024" s="57">
        <v>2009</v>
      </c>
      <c r="B1024" s="36">
        <v>3</v>
      </c>
      <c r="C1024" s="62">
        <v>1.8</v>
      </c>
      <c r="D1024" s="61"/>
      <c r="E1024" s="61"/>
      <c r="F1024" s="61"/>
      <c r="G1024" s="61"/>
      <c r="H1024" s="61"/>
      <c r="I1024" s="61"/>
      <c r="J1024" s="61"/>
      <c r="M1024" s="61"/>
      <c r="V1024" s="62">
        <v>9.1999999999999998E-2</v>
      </c>
    </row>
    <row r="1025" spans="1:34" s="36" customFormat="1" x14ac:dyDescent="0.3">
      <c r="A1025" s="57">
        <v>2009</v>
      </c>
      <c r="B1025" s="36">
        <v>4</v>
      </c>
      <c r="C1025" s="62">
        <v>2.2000000000000002</v>
      </c>
      <c r="D1025" s="62">
        <v>0.84</v>
      </c>
      <c r="E1025" s="62">
        <v>0.9</v>
      </c>
      <c r="F1025" s="62">
        <v>1.7</v>
      </c>
      <c r="G1025" s="62">
        <v>0.71</v>
      </c>
      <c r="H1025" s="62">
        <v>0.62</v>
      </c>
      <c r="I1025" s="62">
        <v>6.6</v>
      </c>
      <c r="J1025" s="62">
        <v>2.7</v>
      </c>
      <c r="M1025" s="62">
        <v>1</v>
      </c>
      <c r="V1025" s="62">
        <v>0.24</v>
      </c>
    </row>
    <row r="1026" spans="1:34" s="36" customFormat="1" x14ac:dyDescent="0.35">
      <c r="A1026" s="57">
        <v>2009</v>
      </c>
      <c r="B1026" s="36">
        <v>5</v>
      </c>
      <c r="C1026" s="62">
        <v>1.5</v>
      </c>
      <c r="D1026" s="62">
        <v>1.7</v>
      </c>
      <c r="E1026" s="62">
        <v>4.3</v>
      </c>
      <c r="F1026" s="62">
        <v>19</v>
      </c>
      <c r="G1026" s="62">
        <v>1.8</v>
      </c>
      <c r="H1026" s="61"/>
      <c r="I1026" s="62">
        <v>39</v>
      </c>
      <c r="J1026" s="62">
        <v>6.7</v>
      </c>
      <c r="M1026" s="62">
        <v>33</v>
      </c>
      <c r="V1026" s="62">
        <v>0.77</v>
      </c>
    </row>
    <row r="1027" spans="1:34" s="36" customFormat="1" x14ac:dyDescent="0.3">
      <c r="A1027" s="57">
        <v>2009</v>
      </c>
      <c r="B1027" s="36">
        <v>6</v>
      </c>
      <c r="C1027" s="62">
        <v>1.2</v>
      </c>
      <c r="D1027" s="62">
        <v>2.7</v>
      </c>
      <c r="E1027" s="62">
        <v>12</v>
      </c>
      <c r="F1027" s="62">
        <v>280</v>
      </c>
      <c r="G1027" s="62">
        <v>9.1</v>
      </c>
      <c r="H1027" s="62">
        <v>11</v>
      </c>
      <c r="I1027" s="62">
        <v>220</v>
      </c>
      <c r="J1027" s="62">
        <v>52</v>
      </c>
      <c r="M1027" s="62">
        <v>110</v>
      </c>
      <c r="V1027" s="62">
        <v>4</v>
      </c>
    </row>
    <row r="1028" spans="1:34" s="36" customFormat="1" x14ac:dyDescent="0.3">
      <c r="A1028" s="57">
        <v>2009</v>
      </c>
      <c r="B1028" s="36">
        <v>7</v>
      </c>
      <c r="C1028" s="62">
        <v>0.78</v>
      </c>
      <c r="D1028" s="62">
        <v>2.4</v>
      </c>
      <c r="E1028" s="62">
        <v>16</v>
      </c>
      <c r="F1028" s="62">
        <v>180</v>
      </c>
      <c r="G1028" s="62">
        <v>14</v>
      </c>
      <c r="H1028" s="62">
        <v>14</v>
      </c>
      <c r="I1028" s="62">
        <v>180</v>
      </c>
      <c r="J1028" s="62">
        <v>14</v>
      </c>
      <c r="M1028" s="62">
        <v>44</v>
      </c>
      <c r="V1028" s="62">
        <v>3.9</v>
      </c>
    </row>
    <row r="1029" spans="1:34" s="36" customFormat="1" x14ac:dyDescent="0.3">
      <c r="A1029" s="57">
        <v>2009</v>
      </c>
      <c r="B1029" s="36">
        <v>8</v>
      </c>
      <c r="C1029" s="62">
        <v>0.59</v>
      </c>
      <c r="D1029" s="62">
        <v>3.8</v>
      </c>
      <c r="E1029" s="62">
        <v>2.1</v>
      </c>
      <c r="F1029" s="62">
        <v>110</v>
      </c>
      <c r="G1029" s="62">
        <v>2.4</v>
      </c>
      <c r="H1029" s="62">
        <v>3.8</v>
      </c>
      <c r="I1029" s="62">
        <v>73</v>
      </c>
      <c r="J1029" s="62">
        <v>7.3</v>
      </c>
      <c r="M1029" s="62">
        <v>11</v>
      </c>
      <c r="V1029" s="62">
        <v>1.4</v>
      </c>
    </row>
    <row r="1030" spans="1:34" s="36" customFormat="1" x14ac:dyDescent="0.3">
      <c r="A1030" s="57">
        <v>2009</v>
      </c>
      <c r="B1030" s="36">
        <v>9</v>
      </c>
      <c r="C1030" s="62">
        <v>1.6</v>
      </c>
      <c r="D1030" s="62">
        <v>4.8</v>
      </c>
      <c r="E1030" s="62">
        <v>2.1</v>
      </c>
      <c r="F1030" s="62">
        <v>15</v>
      </c>
      <c r="G1030" s="62">
        <v>0.78</v>
      </c>
      <c r="H1030" s="62">
        <v>1</v>
      </c>
      <c r="I1030" s="62">
        <v>8.1</v>
      </c>
      <c r="J1030" s="62">
        <v>2.6</v>
      </c>
      <c r="M1030" s="62">
        <v>4</v>
      </c>
      <c r="V1030" s="62">
        <v>7.4</v>
      </c>
    </row>
    <row r="1031" spans="1:34" s="36" customFormat="1" x14ac:dyDescent="0.35">
      <c r="A1031" s="57">
        <v>2009</v>
      </c>
      <c r="B1031" s="36">
        <v>10</v>
      </c>
      <c r="C1031" s="61"/>
      <c r="D1031" s="61"/>
      <c r="E1031" s="61"/>
      <c r="F1031" s="61"/>
      <c r="G1031" s="61"/>
      <c r="H1031" s="61"/>
      <c r="I1031" s="61"/>
      <c r="J1031" s="61"/>
      <c r="M1031" s="61"/>
      <c r="V1031" s="62">
        <v>0.89</v>
      </c>
    </row>
    <row r="1032" spans="1:34" s="36" customFormat="1" x14ac:dyDescent="0.35">
      <c r="A1032" s="57">
        <v>2009</v>
      </c>
      <c r="B1032" s="36">
        <v>11</v>
      </c>
      <c r="C1032" s="61"/>
      <c r="D1032" s="61"/>
      <c r="E1032" s="61"/>
      <c r="F1032" s="61"/>
      <c r="G1032" s="61"/>
      <c r="H1032" s="61"/>
      <c r="I1032" s="61"/>
      <c r="J1032" s="61"/>
      <c r="M1032" s="61"/>
      <c r="V1032" s="62">
        <v>4.2999999999999997E-2</v>
      </c>
    </row>
    <row r="1033" spans="1:34" s="49" customFormat="1" x14ac:dyDescent="0.35">
      <c r="A1033" s="58">
        <v>2009</v>
      </c>
      <c r="B1033" s="49">
        <v>12</v>
      </c>
      <c r="C1033" s="61"/>
      <c r="D1033" s="61"/>
      <c r="E1033" s="61"/>
      <c r="F1033" s="61"/>
      <c r="G1033" s="61"/>
      <c r="H1033" s="61"/>
      <c r="I1033" s="61"/>
      <c r="J1033" s="61"/>
      <c r="M1033" s="64"/>
      <c r="V1033" s="62">
        <v>4.8000000000000001E-2</v>
      </c>
    </row>
    <row r="1034" spans="1:34" s="45" customFormat="1" x14ac:dyDescent="0.35">
      <c r="A1034" s="56">
        <v>2010</v>
      </c>
      <c r="B1034" s="45">
        <v>1</v>
      </c>
      <c r="C1034" s="61"/>
      <c r="D1034" s="61"/>
      <c r="E1034" s="61"/>
      <c r="F1034" s="61"/>
      <c r="G1034" s="61"/>
      <c r="H1034" s="61"/>
      <c r="I1034" s="61"/>
      <c r="J1034" s="61"/>
      <c r="V1034" s="62">
        <v>0.08</v>
      </c>
      <c r="AH1034" s="61"/>
    </row>
    <row r="1035" spans="1:34" s="36" customFormat="1" x14ac:dyDescent="0.35">
      <c r="A1035" s="57">
        <v>2010</v>
      </c>
      <c r="B1035" s="36">
        <v>2</v>
      </c>
      <c r="C1035" s="61"/>
      <c r="D1035" s="61"/>
      <c r="E1035" s="61"/>
      <c r="F1035" s="61"/>
      <c r="G1035" s="61"/>
      <c r="H1035" s="61"/>
      <c r="I1035" s="61"/>
      <c r="J1035" s="61"/>
      <c r="V1035" s="62">
        <v>7.6999999999999999E-2</v>
      </c>
      <c r="AH1035" s="61"/>
    </row>
    <row r="1036" spans="1:34" s="36" customFormat="1" x14ac:dyDescent="0.35">
      <c r="A1036" s="57">
        <v>2010</v>
      </c>
      <c r="B1036" s="36">
        <v>3</v>
      </c>
      <c r="C1036" s="62">
        <v>0.19</v>
      </c>
      <c r="D1036" s="61"/>
      <c r="E1036" s="61"/>
      <c r="F1036" s="61"/>
      <c r="G1036" s="61"/>
      <c r="H1036" s="61"/>
      <c r="I1036" s="61"/>
      <c r="J1036" s="61"/>
      <c r="V1036" s="62">
        <v>0.28000000000000003</v>
      </c>
      <c r="AH1036" s="61"/>
    </row>
    <row r="1037" spans="1:34" s="36" customFormat="1" x14ac:dyDescent="0.3">
      <c r="A1037" s="57">
        <v>2010</v>
      </c>
      <c r="B1037" s="36">
        <v>4</v>
      </c>
      <c r="C1037" s="62">
        <v>1.4</v>
      </c>
      <c r="D1037" s="62">
        <v>4.2</v>
      </c>
      <c r="E1037" s="62">
        <v>0.38</v>
      </c>
      <c r="F1037" s="62">
        <v>14</v>
      </c>
      <c r="G1037" s="62">
        <v>0.46</v>
      </c>
      <c r="H1037" s="62">
        <v>0.41</v>
      </c>
      <c r="I1037" s="62">
        <v>30</v>
      </c>
      <c r="J1037" s="62">
        <v>1.9</v>
      </c>
      <c r="V1037" s="62">
        <v>0.55000000000000004</v>
      </c>
      <c r="AH1037" s="62">
        <v>0.11</v>
      </c>
    </row>
    <row r="1038" spans="1:34" s="36" customFormat="1" x14ac:dyDescent="0.3">
      <c r="A1038" s="57">
        <v>2010</v>
      </c>
      <c r="B1038" s="36">
        <v>5</v>
      </c>
      <c r="C1038" s="62">
        <v>0.87</v>
      </c>
      <c r="D1038" s="62">
        <v>0.57999999999999996</v>
      </c>
      <c r="E1038" s="62">
        <v>2</v>
      </c>
      <c r="F1038" s="62">
        <v>38</v>
      </c>
      <c r="G1038" s="62">
        <v>1.6</v>
      </c>
      <c r="H1038" s="62">
        <v>1.6</v>
      </c>
      <c r="I1038" s="62">
        <v>40</v>
      </c>
      <c r="J1038" s="62">
        <v>4.5999999999999996</v>
      </c>
      <c r="V1038" s="62">
        <v>1.1000000000000001</v>
      </c>
      <c r="AH1038" s="62">
        <v>5.2999999999999999E-2</v>
      </c>
    </row>
    <row r="1039" spans="1:34" s="36" customFormat="1" x14ac:dyDescent="0.3">
      <c r="A1039" s="57">
        <v>2010</v>
      </c>
      <c r="B1039" s="36">
        <v>6</v>
      </c>
      <c r="C1039" s="62">
        <v>1.9</v>
      </c>
      <c r="D1039" s="62">
        <v>5.9</v>
      </c>
      <c r="E1039" s="62">
        <v>1.4</v>
      </c>
      <c r="F1039" s="62">
        <v>280</v>
      </c>
      <c r="G1039" s="62">
        <v>15</v>
      </c>
      <c r="H1039" s="62">
        <v>9.4</v>
      </c>
      <c r="I1039" s="62">
        <v>150</v>
      </c>
      <c r="J1039" s="62">
        <v>83</v>
      </c>
      <c r="V1039" s="62">
        <v>3.5</v>
      </c>
      <c r="AH1039" s="62">
        <v>0.88</v>
      </c>
    </row>
    <row r="1040" spans="1:34" s="36" customFormat="1" x14ac:dyDescent="0.3">
      <c r="A1040" s="57">
        <v>2010</v>
      </c>
      <c r="B1040" s="36">
        <v>7</v>
      </c>
      <c r="C1040" s="62">
        <v>1.4</v>
      </c>
      <c r="D1040" s="62">
        <v>1.9</v>
      </c>
      <c r="E1040" s="62">
        <v>11</v>
      </c>
      <c r="F1040" s="62">
        <v>400</v>
      </c>
      <c r="G1040" s="62">
        <v>26</v>
      </c>
      <c r="H1040" s="62">
        <v>51</v>
      </c>
      <c r="I1040" s="62">
        <v>130</v>
      </c>
      <c r="J1040" s="62">
        <v>52</v>
      </c>
      <c r="V1040" s="62">
        <v>12</v>
      </c>
      <c r="AH1040" s="62">
        <v>0.87</v>
      </c>
    </row>
    <row r="1041" spans="1:34" s="36" customFormat="1" x14ac:dyDescent="0.35">
      <c r="A1041" s="57">
        <v>2010</v>
      </c>
      <c r="B1041" s="36">
        <v>8</v>
      </c>
      <c r="C1041" s="62">
        <v>0.7</v>
      </c>
      <c r="D1041" s="62">
        <v>0.26</v>
      </c>
      <c r="E1041" s="62">
        <v>6.5</v>
      </c>
      <c r="F1041" s="62">
        <v>190</v>
      </c>
      <c r="G1041" s="62">
        <v>7.8</v>
      </c>
      <c r="H1041" s="62">
        <v>19</v>
      </c>
      <c r="I1041" s="62">
        <v>41</v>
      </c>
      <c r="J1041" s="61"/>
      <c r="V1041" s="62">
        <v>12</v>
      </c>
      <c r="AH1041" s="62">
        <v>0.39</v>
      </c>
    </row>
    <row r="1042" spans="1:34" s="36" customFormat="1" x14ac:dyDescent="0.3">
      <c r="A1042" s="57">
        <v>2010</v>
      </c>
      <c r="B1042" s="36">
        <v>9</v>
      </c>
      <c r="C1042" s="62">
        <v>0.75</v>
      </c>
      <c r="D1042" s="62">
        <v>0.85</v>
      </c>
      <c r="E1042" s="62">
        <v>8.4</v>
      </c>
      <c r="F1042" s="62">
        <v>130</v>
      </c>
      <c r="G1042" s="62">
        <v>2.5</v>
      </c>
      <c r="H1042" s="62">
        <v>3.5</v>
      </c>
      <c r="I1042" s="62">
        <v>19</v>
      </c>
      <c r="J1042" s="62">
        <v>5.8</v>
      </c>
      <c r="V1042" s="62">
        <v>2.9</v>
      </c>
      <c r="AH1042" s="62">
        <v>0.28000000000000003</v>
      </c>
    </row>
    <row r="1043" spans="1:34" s="36" customFormat="1" x14ac:dyDescent="0.35">
      <c r="A1043" s="57">
        <v>2010</v>
      </c>
      <c r="B1043" s="36">
        <v>10</v>
      </c>
      <c r="C1043" s="61"/>
      <c r="D1043" s="61"/>
      <c r="E1043" s="61"/>
      <c r="F1043" s="61"/>
      <c r="G1043" s="61"/>
      <c r="H1043" s="61"/>
      <c r="I1043" s="61"/>
      <c r="J1043" s="61"/>
      <c r="V1043" s="62">
        <v>0.37</v>
      </c>
      <c r="AH1043" s="61"/>
    </row>
    <row r="1044" spans="1:34" s="36" customFormat="1" x14ac:dyDescent="0.35">
      <c r="A1044" s="57">
        <v>2010</v>
      </c>
      <c r="B1044" s="36">
        <v>11</v>
      </c>
      <c r="C1044" s="61"/>
      <c r="D1044" s="61"/>
      <c r="E1044" s="61"/>
      <c r="F1044" s="61"/>
      <c r="G1044" s="61"/>
      <c r="H1044" s="61"/>
      <c r="I1044" s="61"/>
      <c r="J1044" s="61"/>
      <c r="V1044" s="62">
        <v>5.7000000000000002E-2</v>
      </c>
      <c r="AH1044" s="61"/>
    </row>
    <row r="1045" spans="1:34" s="49" customFormat="1" x14ac:dyDescent="0.35">
      <c r="A1045" s="58">
        <v>2010</v>
      </c>
      <c r="B1045" s="49">
        <v>12</v>
      </c>
      <c r="C1045" s="61"/>
      <c r="D1045" s="61"/>
      <c r="E1045" s="61"/>
      <c r="F1045" s="61"/>
      <c r="G1045" s="61"/>
      <c r="H1045" s="61"/>
      <c r="I1045" s="61"/>
      <c r="J1045" s="61"/>
      <c r="V1045" s="62">
        <v>6.0999999999999999E-2</v>
      </c>
      <c r="AH1045" s="61"/>
    </row>
    <row r="1046" spans="1:34" s="45" customFormat="1" x14ac:dyDescent="0.35">
      <c r="A1046" s="56">
        <v>2011</v>
      </c>
      <c r="B1046" s="45">
        <v>1</v>
      </c>
      <c r="C1046" s="61"/>
      <c r="D1046" s="61"/>
      <c r="E1046" s="61"/>
      <c r="F1046" s="61"/>
      <c r="G1046" s="61"/>
      <c r="H1046" s="61"/>
      <c r="I1046" s="61"/>
      <c r="J1046" s="61"/>
      <c r="M1046" s="61"/>
      <c r="V1046" s="62">
        <v>0.13</v>
      </c>
      <c r="AH1046" s="61"/>
    </row>
    <row r="1047" spans="1:34" s="36" customFormat="1" x14ac:dyDescent="0.35">
      <c r="A1047" s="57">
        <v>2011</v>
      </c>
      <c r="B1047" s="36">
        <v>2</v>
      </c>
      <c r="C1047" s="61"/>
      <c r="D1047" s="61"/>
      <c r="E1047" s="61"/>
      <c r="F1047" s="61"/>
      <c r="G1047" s="61"/>
      <c r="H1047" s="61"/>
      <c r="I1047" s="61"/>
      <c r="J1047" s="61"/>
      <c r="M1047" s="61"/>
      <c r="V1047" s="62">
        <v>0.12</v>
      </c>
      <c r="AH1047" s="61"/>
    </row>
    <row r="1048" spans="1:34" s="36" customFormat="1" x14ac:dyDescent="0.35">
      <c r="A1048" s="57">
        <v>2011</v>
      </c>
      <c r="B1048" s="36">
        <v>3</v>
      </c>
      <c r="C1048" s="62">
        <v>1.2</v>
      </c>
      <c r="D1048" s="61"/>
      <c r="E1048" s="61"/>
      <c r="F1048" s="61"/>
      <c r="G1048" s="61"/>
      <c r="H1048" s="61"/>
      <c r="I1048" s="61"/>
      <c r="J1048" s="61"/>
      <c r="M1048" s="61"/>
      <c r="V1048" s="62">
        <v>9.5000000000000001E-2</v>
      </c>
      <c r="AH1048" s="61"/>
    </row>
    <row r="1049" spans="1:34" s="36" customFormat="1" x14ac:dyDescent="0.3">
      <c r="A1049" s="57">
        <v>2011</v>
      </c>
      <c r="B1049" s="36">
        <v>4</v>
      </c>
      <c r="C1049" s="62">
        <v>0.72</v>
      </c>
      <c r="D1049" s="62">
        <v>1.5</v>
      </c>
      <c r="E1049" s="62">
        <v>0.34</v>
      </c>
      <c r="F1049" s="62">
        <v>3.8</v>
      </c>
      <c r="G1049" s="62">
        <v>0.18</v>
      </c>
      <c r="H1049" s="62">
        <v>0.16</v>
      </c>
      <c r="I1049" s="62">
        <v>11</v>
      </c>
      <c r="J1049" s="62">
        <v>1.4</v>
      </c>
      <c r="M1049" s="62">
        <v>1.8</v>
      </c>
      <c r="V1049" s="62">
        <v>0.17</v>
      </c>
      <c r="AH1049" s="62">
        <v>0.26</v>
      </c>
    </row>
    <row r="1050" spans="1:34" s="36" customFormat="1" x14ac:dyDescent="0.3">
      <c r="A1050" s="57">
        <v>2011</v>
      </c>
      <c r="B1050" s="36">
        <v>5</v>
      </c>
      <c r="C1050" s="62">
        <v>4.3</v>
      </c>
      <c r="D1050" s="62">
        <v>0.49</v>
      </c>
      <c r="E1050" s="62">
        <v>2.2000000000000002</v>
      </c>
      <c r="F1050" s="62">
        <v>30</v>
      </c>
      <c r="G1050" s="62">
        <v>0.55000000000000004</v>
      </c>
      <c r="H1050" s="62">
        <v>0.38</v>
      </c>
      <c r="I1050" s="62">
        <v>74</v>
      </c>
      <c r="J1050" s="62">
        <v>3.4</v>
      </c>
      <c r="M1050" s="62">
        <v>15</v>
      </c>
      <c r="V1050" s="62">
        <v>0.56000000000000005</v>
      </c>
      <c r="AH1050" s="62">
        <v>0.26</v>
      </c>
    </row>
    <row r="1051" spans="1:34" s="36" customFormat="1" x14ac:dyDescent="0.3">
      <c r="A1051" s="57">
        <v>2011</v>
      </c>
      <c r="B1051" s="36">
        <v>6</v>
      </c>
      <c r="C1051" s="62">
        <v>3.2</v>
      </c>
      <c r="D1051" s="62">
        <v>4.7</v>
      </c>
      <c r="E1051" s="62">
        <v>3.9</v>
      </c>
      <c r="F1051" s="62">
        <v>99</v>
      </c>
      <c r="G1051" s="62">
        <v>6.3</v>
      </c>
      <c r="H1051" s="62">
        <v>7.8</v>
      </c>
      <c r="I1051" s="62">
        <v>230</v>
      </c>
      <c r="J1051" s="62">
        <v>29</v>
      </c>
      <c r="M1051" s="62">
        <v>47</v>
      </c>
      <c r="V1051" s="62">
        <v>8.1</v>
      </c>
      <c r="AH1051" s="62">
        <v>4.5999999999999996</v>
      </c>
    </row>
    <row r="1052" spans="1:34" s="36" customFormat="1" x14ac:dyDescent="0.3">
      <c r="A1052" s="57">
        <v>2011</v>
      </c>
      <c r="B1052" s="36">
        <v>7</v>
      </c>
      <c r="C1052" s="62">
        <v>0.44</v>
      </c>
      <c r="D1052" s="62">
        <v>2.1</v>
      </c>
      <c r="E1052" s="62">
        <v>5.2</v>
      </c>
      <c r="F1052" s="62">
        <v>420</v>
      </c>
      <c r="G1052" s="62">
        <v>14</v>
      </c>
      <c r="H1052" s="62">
        <v>22</v>
      </c>
      <c r="I1052" s="62">
        <v>120</v>
      </c>
      <c r="J1052" s="62">
        <v>39</v>
      </c>
      <c r="M1052" s="62">
        <v>57</v>
      </c>
      <c r="V1052" s="62">
        <v>12</v>
      </c>
      <c r="AH1052" s="62">
        <v>4.2</v>
      </c>
    </row>
    <row r="1053" spans="1:34" s="36" customFormat="1" x14ac:dyDescent="0.3">
      <c r="A1053" s="57">
        <v>2011</v>
      </c>
      <c r="B1053" s="36">
        <v>8</v>
      </c>
      <c r="C1053" s="62">
        <v>1.4</v>
      </c>
      <c r="D1053" s="62">
        <v>0.14000000000000001</v>
      </c>
      <c r="E1053" s="62">
        <v>3.2</v>
      </c>
      <c r="F1053" s="62">
        <v>220</v>
      </c>
      <c r="G1053" s="62">
        <v>7.2</v>
      </c>
      <c r="H1053" s="62">
        <v>8.8000000000000007</v>
      </c>
      <c r="I1053" s="62">
        <v>38</v>
      </c>
      <c r="J1053" s="62">
        <v>32</v>
      </c>
      <c r="M1053" s="62">
        <v>56</v>
      </c>
      <c r="V1053" s="62">
        <v>5.3</v>
      </c>
      <c r="AH1053" s="62">
        <v>3.5</v>
      </c>
    </row>
    <row r="1054" spans="1:34" s="36" customFormat="1" x14ac:dyDescent="0.3">
      <c r="A1054" s="57">
        <v>2011</v>
      </c>
      <c r="B1054" s="36">
        <v>9</v>
      </c>
      <c r="C1054" s="62">
        <v>0.46</v>
      </c>
      <c r="D1054" s="62">
        <v>0.57999999999999996</v>
      </c>
      <c r="E1054" s="62">
        <v>0.89</v>
      </c>
      <c r="F1054" s="62">
        <v>18</v>
      </c>
      <c r="G1054" s="62">
        <v>0.89</v>
      </c>
      <c r="H1054" s="62">
        <v>0.94</v>
      </c>
      <c r="I1054" s="62">
        <v>15</v>
      </c>
      <c r="J1054" s="62">
        <v>2.2000000000000002</v>
      </c>
      <c r="M1054" s="62">
        <v>3.4</v>
      </c>
      <c r="V1054" s="62">
        <v>11</v>
      </c>
      <c r="AH1054" s="62">
        <v>0.51</v>
      </c>
    </row>
    <row r="1055" spans="1:34" s="36" customFormat="1" x14ac:dyDescent="0.35">
      <c r="A1055" s="57">
        <v>2011</v>
      </c>
      <c r="B1055" s="36">
        <v>10</v>
      </c>
      <c r="C1055" s="61"/>
      <c r="D1055" s="61"/>
      <c r="E1055" s="61"/>
      <c r="F1055" s="61"/>
      <c r="G1055" s="61"/>
      <c r="H1055" s="61"/>
      <c r="I1055" s="61"/>
      <c r="J1055" s="61"/>
      <c r="M1055" s="61"/>
      <c r="V1055" s="62">
        <v>7.3</v>
      </c>
      <c r="AH1055" s="61"/>
    </row>
    <row r="1056" spans="1:34" s="36" customFormat="1" x14ac:dyDescent="0.35">
      <c r="A1056" s="57">
        <v>2011</v>
      </c>
      <c r="B1056" s="36">
        <v>11</v>
      </c>
      <c r="C1056" s="61"/>
      <c r="D1056" s="61"/>
      <c r="E1056" s="61"/>
      <c r="F1056" s="61"/>
      <c r="G1056" s="61"/>
      <c r="H1056" s="61"/>
      <c r="I1056" s="61"/>
      <c r="J1056" s="61"/>
      <c r="M1056" s="61"/>
      <c r="V1056" s="62">
        <v>0.37</v>
      </c>
      <c r="AH1056" s="61"/>
    </row>
    <row r="1057" spans="1:34" s="36" customFormat="1" x14ac:dyDescent="0.35">
      <c r="A1057" s="57">
        <v>2011</v>
      </c>
      <c r="B1057" s="36">
        <v>12</v>
      </c>
      <c r="C1057" s="61"/>
      <c r="D1057" s="61"/>
      <c r="E1057" s="61"/>
      <c r="F1057" s="61"/>
      <c r="G1057" s="61"/>
      <c r="H1057" s="61"/>
      <c r="I1057" s="61"/>
      <c r="J1057" s="61"/>
      <c r="M1057" s="65"/>
      <c r="V1057" s="62">
        <v>0.25</v>
      </c>
      <c r="AH1057" s="61"/>
    </row>
    <row r="1058" spans="1:34" s="45" customFormat="1" x14ac:dyDescent="0.35">
      <c r="A1058" s="56">
        <v>2012</v>
      </c>
      <c r="B1058" s="45">
        <v>1</v>
      </c>
      <c r="C1058" s="61"/>
      <c r="D1058" s="61"/>
      <c r="E1058" s="61"/>
      <c r="F1058" s="61"/>
      <c r="G1058" s="61"/>
      <c r="H1058" s="61"/>
      <c r="I1058" s="61"/>
      <c r="J1058" s="61"/>
      <c r="M1058" s="61"/>
      <c r="V1058" s="62">
        <v>8.3000000000000004E-2</v>
      </c>
      <c r="AH1058" s="61"/>
    </row>
    <row r="1059" spans="1:34" s="36" customFormat="1" x14ac:dyDescent="0.35">
      <c r="A1059" s="57">
        <v>2012</v>
      </c>
      <c r="B1059" s="36">
        <v>2</v>
      </c>
      <c r="C1059" s="61"/>
      <c r="D1059" s="61"/>
      <c r="E1059" s="61"/>
      <c r="F1059" s="61"/>
      <c r="G1059" s="61"/>
      <c r="H1059" s="61"/>
      <c r="I1059" s="61"/>
      <c r="J1059" s="61"/>
      <c r="M1059" s="61"/>
      <c r="V1059" s="62">
        <v>4.8000000000000001E-2</v>
      </c>
      <c r="AH1059" s="61"/>
    </row>
    <row r="1060" spans="1:34" s="36" customFormat="1" x14ac:dyDescent="0.35">
      <c r="A1060" s="57">
        <v>2012</v>
      </c>
      <c r="B1060" s="36">
        <v>3</v>
      </c>
      <c r="C1060" s="62">
        <v>1.1000000000000001</v>
      </c>
      <c r="D1060" s="61"/>
      <c r="E1060" s="61"/>
      <c r="F1060" s="61"/>
      <c r="G1060" s="61"/>
      <c r="H1060" s="61"/>
      <c r="I1060" s="61"/>
      <c r="J1060" s="61"/>
      <c r="M1060" s="61"/>
      <c r="V1060" s="62">
        <v>7.9000000000000001E-2</v>
      </c>
      <c r="AH1060" s="61"/>
    </row>
    <row r="1061" spans="1:34" s="36" customFormat="1" x14ac:dyDescent="0.3">
      <c r="A1061" s="57">
        <v>2012</v>
      </c>
      <c r="B1061" s="36">
        <v>4</v>
      </c>
      <c r="C1061" s="62">
        <v>2.5</v>
      </c>
      <c r="D1061" s="62">
        <v>2.1</v>
      </c>
      <c r="E1061" s="62">
        <v>0.43</v>
      </c>
      <c r="F1061" s="62">
        <v>21</v>
      </c>
      <c r="G1061" s="62">
        <v>1.3</v>
      </c>
      <c r="H1061" s="62">
        <v>1</v>
      </c>
      <c r="I1061" s="62">
        <v>25</v>
      </c>
      <c r="J1061" s="62">
        <v>17</v>
      </c>
      <c r="M1061" s="62">
        <v>4.7</v>
      </c>
      <c r="V1061" s="62">
        <v>1.1000000000000001</v>
      </c>
      <c r="AH1061" s="62">
        <v>7.0999999999999994E-2</v>
      </c>
    </row>
    <row r="1062" spans="1:34" s="36" customFormat="1" x14ac:dyDescent="0.3">
      <c r="A1062" s="57">
        <v>2012</v>
      </c>
      <c r="B1062" s="36">
        <v>5</v>
      </c>
      <c r="C1062" s="62">
        <v>1.7</v>
      </c>
      <c r="D1062" s="62">
        <v>0.12</v>
      </c>
      <c r="E1062" s="62">
        <v>3.8</v>
      </c>
      <c r="F1062" s="62">
        <v>37</v>
      </c>
      <c r="G1062" s="62">
        <v>2.4</v>
      </c>
      <c r="H1062" s="62">
        <v>1.9</v>
      </c>
      <c r="I1062" s="62">
        <v>40</v>
      </c>
      <c r="J1062" s="62">
        <v>5.3</v>
      </c>
      <c r="M1062" s="62">
        <v>16</v>
      </c>
      <c r="V1062" s="62">
        <v>0.77</v>
      </c>
      <c r="AH1062" s="62">
        <v>0.19</v>
      </c>
    </row>
    <row r="1063" spans="1:34" s="36" customFormat="1" x14ac:dyDescent="0.3">
      <c r="A1063" s="57">
        <v>2012</v>
      </c>
      <c r="B1063" s="36">
        <v>6</v>
      </c>
      <c r="C1063" s="62">
        <v>3.9</v>
      </c>
      <c r="D1063" s="62">
        <v>0.18</v>
      </c>
      <c r="E1063" s="62">
        <v>1.3</v>
      </c>
      <c r="F1063" s="62">
        <v>140</v>
      </c>
      <c r="G1063" s="62">
        <v>13</v>
      </c>
      <c r="H1063" s="62">
        <v>9.3000000000000007</v>
      </c>
      <c r="I1063" s="62">
        <v>100</v>
      </c>
      <c r="J1063" s="62">
        <v>44</v>
      </c>
      <c r="M1063" s="62">
        <v>45</v>
      </c>
      <c r="V1063" s="62">
        <v>13</v>
      </c>
      <c r="AH1063" s="62">
        <v>11</v>
      </c>
    </row>
    <row r="1064" spans="1:34" s="36" customFormat="1" x14ac:dyDescent="0.3">
      <c r="A1064" s="57">
        <v>2012</v>
      </c>
      <c r="B1064" s="36">
        <v>7</v>
      </c>
      <c r="C1064" s="62">
        <v>4.4000000000000004</v>
      </c>
      <c r="D1064" s="62">
        <v>8.5000000000000006E-2</v>
      </c>
      <c r="E1064" s="62">
        <v>12</v>
      </c>
      <c r="F1064" s="62">
        <v>200</v>
      </c>
      <c r="G1064" s="62">
        <v>13</v>
      </c>
      <c r="H1064" s="62">
        <v>10</v>
      </c>
      <c r="I1064" s="62">
        <v>100</v>
      </c>
      <c r="J1064" s="62">
        <v>25</v>
      </c>
      <c r="M1064" s="62">
        <v>69</v>
      </c>
      <c r="V1064" s="62">
        <v>14</v>
      </c>
      <c r="AH1064" s="62">
        <v>1.7</v>
      </c>
    </row>
    <row r="1065" spans="1:34" s="36" customFormat="1" x14ac:dyDescent="0.3">
      <c r="A1065" s="57">
        <v>2012</v>
      </c>
      <c r="B1065" s="36">
        <v>8</v>
      </c>
      <c r="C1065" s="62">
        <v>1.3</v>
      </c>
      <c r="D1065" s="62">
        <v>9.2999999999999999E-2</v>
      </c>
      <c r="E1065" s="62">
        <v>6.2</v>
      </c>
      <c r="F1065" s="62">
        <v>260</v>
      </c>
      <c r="G1065" s="62">
        <v>13</v>
      </c>
      <c r="H1065" s="62">
        <v>26</v>
      </c>
      <c r="I1065" s="62">
        <v>89</v>
      </c>
      <c r="J1065" s="62">
        <v>55</v>
      </c>
      <c r="M1065" s="62">
        <v>21</v>
      </c>
      <c r="V1065" s="62">
        <v>10</v>
      </c>
      <c r="AH1065" s="62">
        <v>2.2000000000000002</v>
      </c>
    </row>
    <row r="1066" spans="1:34" s="36" customFormat="1" x14ac:dyDescent="0.35">
      <c r="A1066" s="57">
        <v>2012</v>
      </c>
      <c r="B1066" s="36">
        <v>9</v>
      </c>
      <c r="C1066" s="62">
        <v>0.94</v>
      </c>
      <c r="D1066" s="62">
        <v>0.5</v>
      </c>
      <c r="E1066" s="62">
        <v>5</v>
      </c>
      <c r="F1066" s="62">
        <v>45</v>
      </c>
      <c r="G1066" s="62">
        <v>3.1</v>
      </c>
      <c r="H1066" s="62">
        <v>4.5999999999999996</v>
      </c>
      <c r="I1066" s="61"/>
      <c r="J1066" s="62">
        <v>3.1</v>
      </c>
      <c r="M1066" s="62">
        <v>2.7</v>
      </c>
      <c r="V1066" s="62">
        <v>3.8</v>
      </c>
      <c r="AH1066" s="62">
        <v>0.46</v>
      </c>
    </row>
    <row r="1067" spans="1:34" s="36" customFormat="1" x14ac:dyDescent="0.35">
      <c r="A1067" s="57">
        <v>2012</v>
      </c>
      <c r="B1067" s="36">
        <v>10</v>
      </c>
      <c r="C1067" s="61"/>
      <c r="D1067" s="61"/>
      <c r="E1067" s="61"/>
      <c r="F1067" s="61"/>
      <c r="G1067" s="61"/>
      <c r="H1067" s="61"/>
      <c r="I1067" s="61"/>
      <c r="J1067" s="61"/>
      <c r="M1067" s="61"/>
      <c r="V1067" s="62">
        <v>0.75</v>
      </c>
      <c r="AH1067" s="61"/>
    </row>
    <row r="1068" spans="1:34" s="36" customFormat="1" x14ac:dyDescent="0.35">
      <c r="A1068" s="57">
        <v>2012</v>
      </c>
      <c r="B1068" s="36">
        <v>11</v>
      </c>
      <c r="C1068" s="61"/>
      <c r="D1068" s="61"/>
      <c r="E1068" s="61"/>
      <c r="F1068" s="61"/>
      <c r="G1068" s="61"/>
      <c r="H1068" s="61"/>
      <c r="I1068" s="61"/>
      <c r="J1068" s="61"/>
      <c r="M1068" s="61"/>
      <c r="V1068" s="62">
        <v>0.38</v>
      </c>
      <c r="AH1068" s="61"/>
    </row>
    <row r="1069" spans="1:34" s="49" customFormat="1" x14ac:dyDescent="0.35">
      <c r="A1069" s="58">
        <v>2012</v>
      </c>
      <c r="B1069" s="49">
        <v>12</v>
      </c>
      <c r="C1069" s="61"/>
      <c r="D1069" s="61"/>
      <c r="E1069" s="61"/>
      <c r="F1069" s="61"/>
      <c r="G1069" s="61"/>
      <c r="H1069" s="61"/>
      <c r="I1069" s="61"/>
      <c r="J1069" s="61"/>
      <c r="M1069" s="61"/>
      <c r="V1069" s="62">
        <v>6.5000000000000002E-2</v>
      </c>
      <c r="AH1069" s="61"/>
    </row>
    <row r="1070" spans="1:34" s="45" customFormat="1" x14ac:dyDescent="0.35">
      <c r="A1070" s="56">
        <v>2013</v>
      </c>
      <c r="B1070" s="45">
        <v>1</v>
      </c>
      <c r="D1070" s="61"/>
      <c r="E1070" s="61"/>
      <c r="F1070" s="61"/>
      <c r="G1070" s="61"/>
      <c r="H1070" s="61"/>
      <c r="I1070" s="61"/>
      <c r="J1070" s="61"/>
      <c r="M1070" s="61"/>
      <c r="V1070" s="61"/>
    </row>
    <row r="1071" spans="1:34" s="36" customFormat="1" x14ac:dyDescent="0.35">
      <c r="A1071" s="57">
        <v>2013</v>
      </c>
      <c r="B1071" s="36">
        <v>2</v>
      </c>
      <c r="D1071" s="61"/>
      <c r="E1071" s="61"/>
      <c r="F1071" s="61"/>
      <c r="G1071" s="61"/>
      <c r="H1071" s="61"/>
      <c r="I1071" s="61"/>
      <c r="J1071" s="61"/>
      <c r="M1071" s="61"/>
      <c r="V1071" s="61"/>
    </row>
    <row r="1072" spans="1:34" s="36" customFormat="1" x14ac:dyDescent="0.35">
      <c r="A1072" s="57">
        <v>2013</v>
      </c>
      <c r="B1072" s="36">
        <v>3</v>
      </c>
      <c r="D1072" s="61"/>
      <c r="E1072" s="61"/>
      <c r="F1072" s="61"/>
      <c r="G1072" s="61"/>
      <c r="H1072" s="61"/>
      <c r="I1072" s="61"/>
      <c r="J1072" s="61"/>
      <c r="M1072" s="61"/>
      <c r="V1072" s="61"/>
    </row>
    <row r="1073" spans="1:34" s="36" customFormat="1" x14ac:dyDescent="0.3">
      <c r="A1073" s="57">
        <v>2013</v>
      </c>
      <c r="B1073" s="36">
        <v>4</v>
      </c>
      <c r="D1073" s="62">
        <v>1.1000000000000001</v>
      </c>
      <c r="E1073" s="62">
        <v>0.36</v>
      </c>
      <c r="F1073" s="62">
        <v>9.1</v>
      </c>
      <c r="G1073" s="62">
        <v>0.47</v>
      </c>
      <c r="H1073" s="62">
        <v>0.54</v>
      </c>
      <c r="I1073" s="62">
        <v>30</v>
      </c>
      <c r="J1073" s="62">
        <v>5</v>
      </c>
      <c r="M1073" s="62">
        <v>1.5</v>
      </c>
      <c r="V1073" s="62">
        <v>0.65</v>
      </c>
    </row>
    <row r="1074" spans="1:34" s="36" customFormat="1" x14ac:dyDescent="0.3">
      <c r="A1074" s="57">
        <v>2013</v>
      </c>
      <c r="B1074" s="36">
        <v>5</v>
      </c>
      <c r="D1074" s="62">
        <v>0.57999999999999996</v>
      </c>
      <c r="E1074" s="62">
        <v>3.5</v>
      </c>
      <c r="F1074" s="62">
        <v>51</v>
      </c>
      <c r="G1074" s="62">
        <v>5.0999999999999996</v>
      </c>
      <c r="H1074" s="62">
        <v>4.0999999999999996</v>
      </c>
      <c r="I1074" s="62">
        <v>45</v>
      </c>
      <c r="J1074" s="62">
        <v>11</v>
      </c>
      <c r="M1074" s="62">
        <v>5</v>
      </c>
      <c r="V1074" s="62">
        <v>4.7</v>
      </c>
    </row>
    <row r="1075" spans="1:34" s="36" customFormat="1" x14ac:dyDescent="0.3">
      <c r="A1075" s="57">
        <v>2013</v>
      </c>
      <c r="B1075" s="36">
        <v>6</v>
      </c>
      <c r="D1075" s="62">
        <v>1.6</v>
      </c>
      <c r="E1075" s="62">
        <v>4.5</v>
      </c>
      <c r="F1075" s="62">
        <v>92</v>
      </c>
      <c r="G1075" s="62">
        <v>14</v>
      </c>
      <c r="H1075" s="62">
        <v>3.4</v>
      </c>
      <c r="I1075" s="62">
        <v>67</v>
      </c>
      <c r="J1075" s="62">
        <v>13</v>
      </c>
      <c r="M1075" s="62">
        <v>3.3</v>
      </c>
      <c r="V1075" s="62">
        <v>3.1</v>
      </c>
    </row>
    <row r="1076" spans="1:34" s="36" customFormat="1" x14ac:dyDescent="0.3">
      <c r="A1076" s="57">
        <v>2013</v>
      </c>
      <c r="B1076" s="36">
        <v>7</v>
      </c>
      <c r="D1076" s="62">
        <v>0.75</v>
      </c>
      <c r="E1076" s="62">
        <v>10</v>
      </c>
      <c r="F1076" s="62">
        <v>310</v>
      </c>
      <c r="G1076" s="62">
        <v>20</v>
      </c>
      <c r="H1076" s="62">
        <v>16</v>
      </c>
      <c r="I1076" s="62">
        <v>54</v>
      </c>
      <c r="J1076" s="62">
        <v>50</v>
      </c>
      <c r="M1076" s="62">
        <v>17</v>
      </c>
      <c r="V1076" s="62">
        <v>11</v>
      </c>
    </row>
    <row r="1077" spans="1:34" s="36" customFormat="1" x14ac:dyDescent="0.3">
      <c r="A1077" s="57">
        <v>2013</v>
      </c>
      <c r="B1077" s="36">
        <v>8</v>
      </c>
      <c r="D1077" s="62">
        <v>0.22</v>
      </c>
      <c r="E1077" s="62">
        <v>10</v>
      </c>
      <c r="F1077" s="62">
        <v>120</v>
      </c>
      <c r="G1077" s="62">
        <v>3.3</v>
      </c>
      <c r="H1077" s="62">
        <v>14</v>
      </c>
      <c r="I1077" s="62">
        <v>89</v>
      </c>
      <c r="J1077" s="62">
        <v>6.9</v>
      </c>
      <c r="M1077" s="62">
        <v>8.8000000000000007</v>
      </c>
      <c r="V1077" s="62">
        <v>4.5</v>
      </c>
    </row>
    <row r="1078" spans="1:34" s="36" customFormat="1" x14ac:dyDescent="0.3">
      <c r="A1078" s="57">
        <v>2013</v>
      </c>
      <c r="B1078" s="36">
        <v>9</v>
      </c>
      <c r="D1078" s="62">
        <v>0.3</v>
      </c>
      <c r="E1078" s="62">
        <v>1.8</v>
      </c>
      <c r="F1078" s="62">
        <v>20</v>
      </c>
      <c r="G1078" s="62">
        <v>1.3</v>
      </c>
      <c r="H1078" s="62">
        <v>45</v>
      </c>
      <c r="I1078" s="62">
        <v>97</v>
      </c>
      <c r="J1078" s="62">
        <v>9.6999999999999993</v>
      </c>
      <c r="M1078" s="62">
        <v>0.46</v>
      </c>
      <c r="V1078" s="62">
        <v>2.8</v>
      </c>
    </row>
    <row r="1079" spans="1:34" s="36" customFormat="1" x14ac:dyDescent="0.35">
      <c r="A1079" s="57">
        <v>2013</v>
      </c>
      <c r="B1079" s="36">
        <v>10</v>
      </c>
      <c r="D1079" s="61"/>
      <c r="E1079" s="61"/>
      <c r="F1079" s="61"/>
      <c r="G1079" s="61"/>
      <c r="H1079" s="61"/>
      <c r="I1079" s="61"/>
      <c r="J1079" s="61"/>
      <c r="M1079" s="61"/>
      <c r="V1079" s="61"/>
    </row>
    <row r="1080" spans="1:34" s="36" customFormat="1" x14ac:dyDescent="0.35">
      <c r="A1080" s="57">
        <v>2013</v>
      </c>
      <c r="B1080" s="36">
        <v>11</v>
      </c>
      <c r="D1080" s="61"/>
      <c r="E1080" s="61"/>
      <c r="F1080" s="61"/>
      <c r="G1080" s="61"/>
      <c r="H1080" s="61"/>
      <c r="I1080" s="61"/>
      <c r="J1080" s="61"/>
      <c r="M1080" s="61"/>
      <c r="V1080" s="61"/>
    </row>
    <row r="1081" spans="1:34" s="49" customFormat="1" x14ac:dyDescent="0.35">
      <c r="A1081" s="58">
        <v>2013</v>
      </c>
      <c r="B1081" s="49">
        <v>12</v>
      </c>
      <c r="D1081" s="61"/>
      <c r="E1081" s="61"/>
      <c r="F1081" s="61"/>
      <c r="G1081" s="61"/>
      <c r="H1081" s="61"/>
      <c r="I1081" s="61"/>
      <c r="J1081" s="61"/>
      <c r="M1081" s="61"/>
      <c r="V1081" s="61"/>
    </row>
    <row r="1082" spans="1:34" s="45" customFormat="1" x14ac:dyDescent="0.35">
      <c r="A1082" s="56">
        <v>2014</v>
      </c>
      <c r="B1082" s="45">
        <v>1</v>
      </c>
      <c r="C1082" s="61"/>
      <c r="D1082" s="61"/>
      <c r="J1082" s="61"/>
      <c r="V1082" s="61"/>
      <c r="AH1082" s="61"/>
    </row>
    <row r="1083" spans="1:34" s="36" customFormat="1" x14ac:dyDescent="0.35">
      <c r="A1083" s="57">
        <v>2014</v>
      </c>
      <c r="B1083" s="36">
        <v>2</v>
      </c>
      <c r="C1083" s="61"/>
      <c r="D1083" s="61"/>
      <c r="J1083" s="61"/>
      <c r="V1083" s="61"/>
      <c r="AH1083" s="61"/>
    </row>
    <row r="1084" spans="1:34" s="36" customFormat="1" x14ac:dyDescent="0.35">
      <c r="A1084" s="57">
        <v>2014</v>
      </c>
      <c r="B1084" s="36">
        <v>3</v>
      </c>
      <c r="C1084" s="62">
        <v>0.34</v>
      </c>
      <c r="D1084" s="61"/>
      <c r="J1084" s="61"/>
      <c r="V1084" s="61"/>
      <c r="AH1084" s="61"/>
    </row>
    <row r="1085" spans="1:34" s="36" customFormat="1" x14ac:dyDescent="0.3">
      <c r="A1085" s="57">
        <v>2014</v>
      </c>
      <c r="B1085" s="36">
        <v>4</v>
      </c>
      <c r="C1085" s="62">
        <v>1.8</v>
      </c>
      <c r="D1085" s="62">
        <v>6.5000000000000002E-2</v>
      </c>
      <c r="J1085" s="62">
        <v>0.56999999999999995</v>
      </c>
      <c r="V1085" s="62">
        <v>0.16</v>
      </c>
      <c r="AH1085" s="62">
        <v>6.0999999999999999E-2</v>
      </c>
    </row>
    <row r="1086" spans="1:34" s="36" customFormat="1" x14ac:dyDescent="0.3">
      <c r="A1086" s="57">
        <v>2014</v>
      </c>
      <c r="B1086" s="36">
        <v>5</v>
      </c>
      <c r="C1086" s="62">
        <v>0.42</v>
      </c>
      <c r="D1086" s="62">
        <v>0.93</v>
      </c>
      <c r="J1086" s="62">
        <v>39</v>
      </c>
      <c r="V1086" s="62">
        <v>1.5</v>
      </c>
      <c r="AH1086" s="62">
        <v>0.24</v>
      </c>
    </row>
    <row r="1087" spans="1:34" s="36" customFormat="1" x14ac:dyDescent="0.3">
      <c r="A1087" s="57">
        <v>2014</v>
      </c>
      <c r="B1087" s="36">
        <v>6</v>
      </c>
      <c r="C1087" s="62">
        <v>0.98</v>
      </c>
      <c r="D1087" s="62">
        <v>0.32</v>
      </c>
      <c r="J1087" s="62">
        <v>4</v>
      </c>
      <c r="V1087" s="62">
        <v>0.99</v>
      </c>
      <c r="AH1087" s="62">
        <v>2</v>
      </c>
    </row>
    <row r="1088" spans="1:34" s="36" customFormat="1" x14ac:dyDescent="0.3">
      <c r="A1088" s="57">
        <v>2014</v>
      </c>
      <c r="B1088" s="36">
        <v>7</v>
      </c>
      <c r="C1088" s="62">
        <v>0.92</v>
      </c>
      <c r="D1088" s="62">
        <v>0.43</v>
      </c>
      <c r="J1088" s="62">
        <v>12</v>
      </c>
      <c r="V1088" s="62">
        <v>3.3</v>
      </c>
      <c r="AH1088" s="62">
        <v>5.4</v>
      </c>
    </row>
    <row r="1089" spans="1:34" s="36" customFormat="1" x14ac:dyDescent="0.3">
      <c r="A1089" s="57">
        <v>2014</v>
      </c>
      <c r="B1089" s="36">
        <v>8</v>
      </c>
      <c r="C1089" s="62">
        <v>0.63</v>
      </c>
      <c r="D1089" s="62">
        <v>0.24</v>
      </c>
      <c r="J1089" s="62">
        <v>11</v>
      </c>
      <c r="V1089" s="62">
        <v>5.5</v>
      </c>
      <c r="AH1089" s="62">
        <v>4.0999999999999996</v>
      </c>
    </row>
    <row r="1090" spans="1:34" s="36" customFormat="1" x14ac:dyDescent="0.3">
      <c r="A1090" s="57">
        <v>2014</v>
      </c>
      <c r="B1090" s="36">
        <v>9</v>
      </c>
      <c r="C1090" s="62">
        <v>0.51</v>
      </c>
      <c r="D1090" s="62">
        <v>0.1</v>
      </c>
      <c r="J1090" s="62">
        <v>5.6</v>
      </c>
      <c r="V1090" s="62">
        <v>12</v>
      </c>
      <c r="AH1090" s="62">
        <v>2.6</v>
      </c>
    </row>
    <row r="1091" spans="1:34" s="36" customFormat="1" x14ac:dyDescent="0.35">
      <c r="A1091" s="57">
        <v>2014</v>
      </c>
      <c r="B1091" s="36">
        <v>10</v>
      </c>
      <c r="C1091" s="61"/>
      <c r="D1091" s="61"/>
      <c r="J1091" s="61"/>
      <c r="V1091" s="61"/>
      <c r="AH1091" s="61"/>
    </row>
    <row r="1092" spans="1:34" s="36" customFormat="1" x14ac:dyDescent="0.35">
      <c r="A1092" s="57">
        <v>2014</v>
      </c>
      <c r="B1092" s="36">
        <v>11</v>
      </c>
      <c r="C1092" s="61"/>
      <c r="D1092" s="61"/>
      <c r="J1092" s="61"/>
      <c r="V1092" s="61"/>
      <c r="AH1092" s="61"/>
    </row>
    <row r="1093" spans="1:34" s="49" customFormat="1" x14ac:dyDescent="0.35">
      <c r="A1093" s="58">
        <v>2014</v>
      </c>
      <c r="B1093" s="49">
        <v>12</v>
      </c>
      <c r="C1093" s="61"/>
      <c r="D1093" s="61"/>
      <c r="J1093" s="61"/>
      <c r="V1093" s="61"/>
      <c r="AH1093" s="61"/>
    </row>
    <row r="1094" spans="1:34" s="45" customFormat="1" x14ac:dyDescent="0.35">
      <c r="A1094" s="56">
        <v>2015</v>
      </c>
      <c r="B1094" s="45">
        <v>1</v>
      </c>
      <c r="C1094" s="61"/>
      <c r="D1094" s="61"/>
      <c r="J1094" s="61"/>
      <c r="V1094" s="61"/>
      <c r="AH1094" s="61"/>
    </row>
    <row r="1095" spans="1:34" s="36" customFormat="1" x14ac:dyDescent="0.35">
      <c r="A1095" s="57">
        <v>2015</v>
      </c>
      <c r="B1095" s="36">
        <v>2</v>
      </c>
      <c r="C1095" s="61"/>
      <c r="D1095" s="61"/>
      <c r="J1095" s="61"/>
      <c r="V1095" s="61"/>
      <c r="AH1095" s="61"/>
    </row>
    <row r="1096" spans="1:34" s="36" customFormat="1" x14ac:dyDescent="0.35">
      <c r="A1096" s="57">
        <v>2015</v>
      </c>
      <c r="B1096" s="36">
        <v>3</v>
      </c>
      <c r="C1096" s="62">
        <v>0.21</v>
      </c>
      <c r="D1096" s="61"/>
      <c r="J1096" s="61"/>
      <c r="V1096" s="61"/>
      <c r="AH1096" s="61"/>
    </row>
    <row r="1097" spans="1:34" s="36" customFormat="1" x14ac:dyDescent="0.3">
      <c r="A1097" s="57">
        <v>2015</v>
      </c>
      <c r="B1097" s="36">
        <v>4</v>
      </c>
      <c r="C1097" s="62">
        <v>0.59</v>
      </c>
      <c r="D1097" s="62">
        <v>5.0999999999999997E-2</v>
      </c>
      <c r="J1097" s="62">
        <v>3.4</v>
      </c>
      <c r="V1097" s="62">
        <v>9.5000000000000001E-2</v>
      </c>
      <c r="AH1097" s="62">
        <v>3.7999999999999999E-2</v>
      </c>
    </row>
    <row r="1098" spans="1:34" s="36" customFormat="1" x14ac:dyDescent="0.3">
      <c r="A1098" s="57">
        <v>2015</v>
      </c>
      <c r="B1098" s="36">
        <v>5</v>
      </c>
      <c r="C1098" s="62">
        <v>4.2</v>
      </c>
      <c r="D1098" s="62">
        <v>0.47</v>
      </c>
      <c r="J1098" s="62">
        <v>3</v>
      </c>
      <c r="V1098" s="62">
        <v>0.37</v>
      </c>
      <c r="AH1098" s="62">
        <v>0.17</v>
      </c>
    </row>
    <row r="1099" spans="1:34" s="36" customFormat="1" x14ac:dyDescent="0.3">
      <c r="A1099" s="57">
        <v>2015</v>
      </c>
      <c r="B1099" s="36">
        <v>6</v>
      </c>
      <c r="C1099" s="62">
        <v>1.7</v>
      </c>
      <c r="D1099" s="62">
        <v>0.67</v>
      </c>
      <c r="J1099" s="62">
        <v>16</v>
      </c>
      <c r="V1099" s="62">
        <v>1.1000000000000001</v>
      </c>
      <c r="AH1099" s="62">
        <v>3.1</v>
      </c>
    </row>
    <row r="1100" spans="1:34" s="36" customFormat="1" x14ac:dyDescent="0.3">
      <c r="A1100" s="57">
        <v>2015</v>
      </c>
      <c r="B1100" s="36">
        <v>7</v>
      </c>
      <c r="C1100" s="62">
        <v>0.99</v>
      </c>
      <c r="D1100" s="62">
        <v>0.3</v>
      </c>
      <c r="J1100" s="62">
        <v>12</v>
      </c>
      <c r="V1100" s="62">
        <v>2.1</v>
      </c>
      <c r="AH1100" s="62">
        <v>17</v>
      </c>
    </row>
    <row r="1101" spans="1:34" s="36" customFormat="1" x14ac:dyDescent="0.3">
      <c r="A1101" s="57">
        <v>2015</v>
      </c>
      <c r="B1101" s="36">
        <v>8</v>
      </c>
      <c r="C1101" s="62">
        <v>1.3</v>
      </c>
      <c r="D1101" s="62">
        <v>0.72</v>
      </c>
      <c r="J1101" s="62">
        <v>48</v>
      </c>
      <c r="V1101" s="62">
        <v>1.5</v>
      </c>
      <c r="AH1101" s="62">
        <v>2.2000000000000002</v>
      </c>
    </row>
    <row r="1102" spans="1:34" s="36" customFormat="1" x14ac:dyDescent="0.35">
      <c r="A1102" s="57">
        <v>2015</v>
      </c>
      <c r="B1102" s="36">
        <v>9</v>
      </c>
      <c r="C1102" s="62">
        <v>0.82</v>
      </c>
      <c r="D1102" s="62">
        <v>0.32</v>
      </c>
      <c r="J1102" s="62">
        <v>0.67</v>
      </c>
      <c r="V1102" s="62">
        <v>1.1000000000000001</v>
      </c>
      <c r="AH1102" s="61"/>
    </row>
    <row r="1103" spans="1:34" s="36" customFormat="1" x14ac:dyDescent="0.35">
      <c r="A1103" s="57">
        <v>2015</v>
      </c>
      <c r="B1103" s="36">
        <v>10</v>
      </c>
      <c r="C1103" s="61"/>
      <c r="D1103" s="61"/>
      <c r="J1103" s="61"/>
      <c r="V1103" s="61"/>
      <c r="AH1103" s="61"/>
    </row>
    <row r="1104" spans="1:34" s="36" customFormat="1" x14ac:dyDescent="0.35">
      <c r="A1104" s="57">
        <v>2015</v>
      </c>
      <c r="B1104" s="36">
        <v>11</v>
      </c>
      <c r="C1104" s="61"/>
      <c r="D1104" s="61"/>
      <c r="J1104" s="61"/>
      <c r="V1104" s="61"/>
      <c r="AH1104" s="61"/>
    </row>
    <row r="1105" spans="1:34" s="49" customFormat="1" x14ac:dyDescent="0.35">
      <c r="A1105" s="58">
        <v>2015</v>
      </c>
      <c r="B1105" s="49">
        <v>12</v>
      </c>
      <c r="C1105" s="61"/>
      <c r="D1105" s="61"/>
      <c r="J1105" s="61"/>
      <c r="V1105" s="61"/>
      <c r="AH1105" s="61"/>
    </row>
    <row r="1106" spans="1:34" s="45" customFormat="1" x14ac:dyDescent="0.35">
      <c r="A1106" s="56">
        <v>2016</v>
      </c>
      <c r="B1106" s="45">
        <v>1</v>
      </c>
      <c r="C1106" s="61"/>
      <c r="D1106" s="61"/>
      <c r="E1106" s="61"/>
      <c r="F1106" s="61"/>
      <c r="G1106" s="61"/>
      <c r="H1106" s="61"/>
      <c r="I1106" s="61"/>
      <c r="J1106" s="61"/>
      <c r="M1106" s="61"/>
      <c r="V1106" s="61"/>
      <c r="AH1106" s="61"/>
    </row>
    <row r="1107" spans="1:34" s="36" customFormat="1" x14ac:dyDescent="0.35">
      <c r="A1107" s="57">
        <v>2016</v>
      </c>
      <c r="B1107" s="36">
        <v>2</v>
      </c>
      <c r="C1107" s="61"/>
      <c r="D1107" s="61"/>
      <c r="E1107" s="61"/>
      <c r="F1107" s="61"/>
      <c r="G1107" s="61"/>
      <c r="H1107" s="61"/>
      <c r="I1107" s="61"/>
      <c r="J1107" s="61"/>
      <c r="M1107" s="61"/>
      <c r="V1107" s="61"/>
      <c r="AH1107" s="61"/>
    </row>
    <row r="1108" spans="1:34" s="36" customFormat="1" x14ac:dyDescent="0.35">
      <c r="A1108" s="57">
        <v>2016</v>
      </c>
      <c r="B1108" s="36">
        <v>3</v>
      </c>
      <c r="C1108" s="62">
        <v>0.28000000000000003</v>
      </c>
      <c r="D1108" s="61"/>
      <c r="E1108" s="61"/>
      <c r="F1108" s="61"/>
      <c r="G1108" s="61"/>
      <c r="H1108" s="61"/>
      <c r="I1108" s="61"/>
      <c r="J1108" s="61"/>
      <c r="M1108" s="61"/>
      <c r="V1108" s="61"/>
      <c r="AH1108" s="61"/>
    </row>
    <row r="1109" spans="1:34" s="36" customFormat="1" x14ac:dyDescent="0.3">
      <c r="A1109" s="57">
        <v>2016</v>
      </c>
      <c r="B1109" s="36">
        <v>4</v>
      </c>
      <c r="C1109" s="62">
        <v>0.71</v>
      </c>
      <c r="D1109" s="62">
        <v>0.8</v>
      </c>
      <c r="E1109" s="62">
        <v>1.4</v>
      </c>
      <c r="F1109" s="62">
        <v>6.9</v>
      </c>
      <c r="G1109" s="62">
        <v>0.34</v>
      </c>
      <c r="H1109" s="62">
        <v>0.56999999999999995</v>
      </c>
      <c r="I1109" s="62">
        <v>40</v>
      </c>
      <c r="J1109" s="62">
        <v>0.73</v>
      </c>
      <c r="M1109" s="62">
        <v>0.13</v>
      </c>
      <c r="V1109" s="62">
        <v>0.95</v>
      </c>
      <c r="AH1109" s="62">
        <v>5.6000000000000001E-2</v>
      </c>
    </row>
    <row r="1110" spans="1:34" s="36" customFormat="1" x14ac:dyDescent="0.3">
      <c r="A1110" s="57">
        <v>2016</v>
      </c>
      <c r="B1110" s="36">
        <v>5</v>
      </c>
      <c r="C1110" s="62">
        <v>3.1</v>
      </c>
      <c r="D1110" s="62">
        <v>0.54</v>
      </c>
      <c r="E1110" s="62">
        <v>1.4</v>
      </c>
      <c r="F1110" s="62">
        <v>22</v>
      </c>
      <c r="G1110" s="62">
        <v>1.8</v>
      </c>
      <c r="H1110" s="62">
        <v>3.7</v>
      </c>
      <c r="I1110" s="62">
        <v>43</v>
      </c>
      <c r="J1110" s="62">
        <v>2.5</v>
      </c>
      <c r="M1110" s="62">
        <v>6</v>
      </c>
      <c r="V1110" s="62">
        <v>0.35</v>
      </c>
      <c r="AH1110" s="62">
        <v>0.13</v>
      </c>
    </row>
    <row r="1111" spans="1:34" s="36" customFormat="1" x14ac:dyDescent="0.3">
      <c r="A1111" s="57">
        <v>2016</v>
      </c>
      <c r="B1111" s="36">
        <v>6</v>
      </c>
      <c r="C1111" s="62">
        <v>13</v>
      </c>
      <c r="D1111" s="62">
        <v>3.8</v>
      </c>
      <c r="E1111" s="62">
        <v>8</v>
      </c>
      <c r="F1111" s="62">
        <v>84</v>
      </c>
      <c r="G1111" s="62">
        <v>20</v>
      </c>
      <c r="H1111" s="62">
        <v>11</v>
      </c>
      <c r="I1111" s="62">
        <v>200</v>
      </c>
      <c r="J1111" s="62">
        <v>17</v>
      </c>
      <c r="M1111" s="62">
        <v>16</v>
      </c>
      <c r="V1111" s="62">
        <v>1.2</v>
      </c>
      <c r="AH1111" s="62">
        <v>2.2000000000000002</v>
      </c>
    </row>
    <row r="1112" spans="1:34" s="36" customFormat="1" x14ac:dyDescent="0.3">
      <c r="A1112" s="57">
        <v>2016</v>
      </c>
      <c r="B1112" s="36">
        <v>7</v>
      </c>
      <c r="C1112" s="62">
        <v>3.5</v>
      </c>
      <c r="D1112" s="62">
        <v>1.4</v>
      </c>
      <c r="E1112" s="62">
        <v>7.4</v>
      </c>
      <c r="F1112" s="62">
        <v>220</v>
      </c>
      <c r="G1112" s="62">
        <v>51</v>
      </c>
      <c r="H1112" s="62">
        <v>51</v>
      </c>
      <c r="I1112" s="62">
        <v>150</v>
      </c>
      <c r="J1112" s="62">
        <v>67</v>
      </c>
      <c r="M1112" s="62">
        <v>8.4</v>
      </c>
      <c r="V1112" s="62">
        <v>5.5</v>
      </c>
      <c r="AH1112" s="62">
        <v>5.3</v>
      </c>
    </row>
    <row r="1113" spans="1:34" s="36" customFormat="1" x14ac:dyDescent="0.3">
      <c r="A1113" s="57">
        <v>2016</v>
      </c>
      <c r="B1113" s="36">
        <v>8</v>
      </c>
      <c r="C1113" s="62">
        <v>0.35</v>
      </c>
      <c r="D1113" s="62">
        <v>5.1999999999999998E-2</v>
      </c>
      <c r="E1113" s="62">
        <v>13</v>
      </c>
      <c r="F1113" s="62">
        <v>200</v>
      </c>
      <c r="G1113" s="62">
        <v>15</v>
      </c>
      <c r="H1113" s="62">
        <v>24</v>
      </c>
      <c r="I1113" s="62">
        <v>110</v>
      </c>
      <c r="J1113" s="62">
        <v>7</v>
      </c>
      <c r="M1113" s="62">
        <v>0.55000000000000004</v>
      </c>
      <c r="V1113" s="62">
        <v>4.8</v>
      </c>
      <c r="AH1113" s="62">
        <v>1.3</v>
      </c>
    </row>
    <row r="1114" spans="1:34" s="36" customFormat="1" x14ac:dyDescent="0.3">
      <c r="A1114" s="57">
        <v>2016</v>
      </c>
      <c r="B1114" s="36">
        <v>9</v>
      </c>
      <c r="C1114" s="62">
        <v>0.25</v>
      </c>
      <c r="D1114" s="62">
        <v>4.2999999999999997E-2</v>
      </c>
      <c r="E1114" s="62">
        <v>2.1</v>
      </c>
      <c r="F1114" s="62">
        <v>53</v>
      </c>
      <c r="G1114" s="62">
        <v>1.9</v>
      </c>
      <c r="H1114" s="62">
        <v>4.5</v>
      </c>
      <c r="I1114" s="62">
        <v>83</v>
      </c>
      <c r="J1114" s="62">
        <v>0.67</v>
      </c>
      <c r="M1114" s="62">
        <v>0.28000000000000003</v>
      </c>
      <c r="V1114" s="62">
        <v>0.66</v>
      </c>
      <c r="AH1114" s="62">
        <v>0.25</v>
      </c>
    </row>
    <row r="1115" spans="1:34" s="36" customFormat="1" x14ac:dyDescent="0.35">
      <c r="A1115" s="57">
        <v>2016</v>
      </c>
      <c r="B1115" s="36">
        <v>10</v>
      </c>
      <c r="C1115" s="61"/>
      <c r="D1115" s="61"/>
      <c r="E1115" s="61"/>
      <c r="F1115" s="61"/>
      <c r="G1115" s="61"/>
      <c r="H1115" s="61"/>
      <c r="I1115" s="61"/>
      <c r="J1115" s="61"/>
      <c r="M1115" s="61"/>
      <c r="V1115" s="61"/>
      <c r="AH1115" s="61"/>
    </row>
    <row r="1116" spans="1:34" s="36" customFormat="1" x14ac:dyDescent="0.35">
      <c r="A1116" s="57">
        <v>2016</v>
      </c>
      <c r="B1116" s="36">
        <v>11</v>
      </c>
      <c r="C1116" s="61"/>
      <c r="D1116" s="61"/>
      <c r="E1116" s="61"/>
      <c r="F1116" s="61"/>
      <c r="G1116" s="61"/>
      <c r="H1116" s="61"/>
      <c r="I1116" s="61"/>
      <c r="J1116" s="61"/>
      <c r="M1116" s="61"/>
      <c r="V1116" s="61"/>
      <c r="AH1116" s="61"/>
    </row>
    <row r="1117" spans="1:34" s="49" customFormat="1" x14ac:dyDescent="0.35">
      <c r="A1117" s="58">
        <v>2016</v>
      </c>
      <c r="B1117" s="49">
        <v>12</v>
      </c>
      <c r="C1117" s="61"/>
      <c r="D1117" s="61"/>
      <c r="E1117" s="61"/>
      <c r="F1117" s="61"/>
      <c r="G1117" s="61"/>
      <c r="H1117" s="61"/>
      <c r="I1117" s="61"/>
      <c r="J1117" s="61"/>
      <c r="M1117" s="61"/>
      <c r="V1117" s="61"/>
      <c r="AH1117" s="61"/>
    </row>
    <row r="1118" spans="1:34" s="45" customFormat="1" x14ac:dyDescent="0.35">
      <c r="A1118" s="56">
        <v>2017</v>
      </c>
      <c r="B1118" s="45">
        <v>1</v>
      </c>
      <c r="C1118" s="61"/>
      <c r="D1118" s="61"/>
      <c r="E1118" s="61"/>
      <c r="F1118" s="61"/>
      <c r="G1118" s="61"/>
      <c r="H1118" s="61"/>
      <c r="I1118" s="61"/>
      <c r="J1118" s="61"/>
      <c r="M1118" s="61"/>
      <c r="V1118" s="61"/>
      <c r="AH1118" s="61"/>
    </row>
    <row r="1119" spans="1:34" s="36" customFormat="1" x14ac:dyDescent="0.35">
      <c r="A1119" s="57">
        <v>2017</v>
      </c>
      <c r="B1119" s="36">
        <v>2</v>
      </c>
      <c r="C1119" s="61"/>
      <c r="D1119" s="61"/>
      <c r="E1119" s="61"/>
      <c r="F1119" s="61"/>
      <c r="G1119" s="61"/>
      <c r="H1119" s="61"/>
      <c r="I1119" s="61"/>
      <c r="J1119" s="61"/>
      <c r="M1119" s="61"/>
      <c r="V1119" s="61"/>
      <c r="AH1119" s="61"/>
    </row>
    <row r="1120" spans="1:34" s="36" customFormat="1" x14ac:dyDescent="0.35">
      <c r="A1120" s="57">
        <v>2017</v>
      </c>
      <c r="B1120" s="36">
        <v>3</v>
      </c>
      <c r="C1120" s="62">
        <v>0.28999999999999998</v>
      </c>
      <c r="D1120" s="61"/>
      <c r="E1120" s="61"/>
      <c r="F1120" s="61"/>
      <c r="G1120" s="61"/>
      <c r="H1120" s="61"/>
      <c r="I1120" s="61"/>
      <c r="J1120" s="61"/>
      <c r="M1120" s="61"/>
      <c r="V1120" s="61"/>
      <c r="AH1120" s="61"/>
    </row>
    <row r="1121" spans="1:34" s="36" customFormat="1" x14ac:dyDescent="0.3">
      <c r="A1121" s="57">
        <v>2017</v>
      </c>
      <c r="B1121" s="36">
        <v>4</v>
      </c>
      <c r="C1121" s="62">
        <v>1.5</v>
      </c>
      <c r="D1121" s="62">
        <v>0.23</v>
      </c>
      <c r="E1121" s="62">
        <v>0.17</v>
      </c>
      <c r="F1121" s="62">
        <v>2.1</v>
      </c>
      <c r="G1121" s="62">
        <v>0.57999999999999996</v>
      </c>
      <c r="H1121" s="62">
        <v>0.37</v>
      </c>
      <c r="I1121" s="62">
        <v>28</v>
      </c>
      <c r="J1121" s="62">
        <v>1.5</v>
      </c>
      <c r="M1121" s="62">
        <v>0.11</v>
      </c>
      <c r="V1121" s="62">
        <v>9.0999999999999998E-2</v>
      </c>
      <c r="AH1121" s="62">
        <v>7.8E-2</v>
      </c>
    </row>
    <row r="1122" spans="1:34" s="36" customFormat="1" x14ac:dyDescent="0.3">
      <c r="A1122" s="57">
        <v>2017</v>
      </c>
      <c r="B1122" s="36">
        <v>5</v>
      </c>
      <c r="C1122" s="62">
        <v>3.9</v>
      </c>
      <c r="D1122" s="62">
        <v>1.3</v>
      </c>
      <c r="E1122" s="62">
        <v>7.7</v>
      </c>
      <c r="F1122" s="62">
        <v>17</v>
      </c>
      <c r="G1122" s="62">
        <v>1.8</v>
      </c>
      <c r="H1122" s="62">
        <v>5.9</v>
      </c>
      <c r="I1122" s="62">
        <v>56</v>
      </c>
      <c r="J1122" s="62">
        <v>10</v>
      </c>
      <c r="M1122" s="62">
        <v>0.62</v>
      </c>
      <c r="V1122" s="62">
        <v>0.22</v>
      </c>
      <c r="AH1122" s="62">
        <v>0.19</v>
      </c>
    </row>
    <row r="1123" spans="1:34" s="36" customFormat="1" x14ac:dyDescent="0.3">
      <c r="A1123" s="57">
        <v>2017</v>
      </c>
      <c r="B1123" s="36">
        <v>6</v>
      </c>
      <c r="C1123" s="62">
        <v>14</v>
      </c>
      <c r="D1123" s="62">
        <v>1.1000000000000001</v>
      </c>
      <c r="E1123" s="62">
        <v>16</v>
      </c>
      <c r="F1123" s="62">
        <v>140</v>
      </c>
      <c r="G1123" s="62">
        <v>8.8000000000000007</v>
      </c>
      <c r="H1123" s="62">
        <v>7.2</v>
      </c>
      <c r="I1123" s="62">
        <v>150</v>
      </c>
      <c r="J1123" s="62">
        <v>17</v>
      </c>
      <c r="M1123" s="62">
        <v>4.0999999999999996</v>
      </c>
      <c r="V1123" s="62">
        <v>0.9</v>
      </c>
      <c r="AH1123" s="62">
        <v>0.51</v>
      </c>
    </row>
    <row r="1124" spans="1:34" s="36" customFormat="1" x14ac:dyDescent="0.3">
      <c r="A1124" s="57">
        <v>2017</v>
      </c>
      <c r="B1124" s="36">
        <v>7</v>
      </c>
      <c r="C1124" s="62">
        <v>3.5</v>
      </c>
      <c r="D1124" s="62">
        <v>0.62</v>
      </c>
      <c r="E1124" s="62">
        <v>7.1</v>
      </c>
      <c r="F1124" s="62">
        <v>190</v>
      </c>
      <c r="G1124" s="62">
        <v>17</v>
      </c>
      <c r="H1124" s="62">
        <v>55</v>
      </c>
      <c r="I1124" s="62">
        <v>79</v>
      </c>
      <c r="J1124" s="62">
        <v>69</v>
      </c>
      <c r="M1124" s="62">
        <v>4.0999999999999996</v>
      </c>
      <c r="V1124" s="62">
        <v>7.7</v>
      </c>
      <c r="AH1124" s="62">
        <v>12</v>
      </c>
    </row>
    <row r="1125" spans="1:34" s="36" customFormat="1" x14ac:dyDescent="0.3">
      <c r="A1125" s="57">
        <v>2017</v>
      </c>
      <c r="B1125" s="36">
        <v>8</v>
      </c>
      <c r="C1125" s="62">
        <v>0.4</v>
      </c>
      <c r="D1125" s="62">
        <v>6.0999999999999999E-2</v>
      </c>
      <c r="E1125" s="62">
        <v>15</v>
      </c>
      <c r="F1125" s="62">
        <v>240</v>
      </c>
      <c r="G1125" s="62">
        <v>4.7</v>
      </c>
      <c r="H1125" s="62">
        <v>23</v>
      </c>
      <c r="I1125" s="62">
        <v>84</v>
      </c>
      <c r="J1125" s="62">
        <v>24</v>
      </c>
      <c r="M1125" s="62">
        <v>0.44</v>
      </c>
      <c r="V1125" s="62">
        <v>2.6</v>
      </c>
      <c r="AH1125" s="62">
        <v>0.36</v>
      </c>
    </row>
    <row r="1126" spans="1:34" s="36" customFormat="1" x14ac:dyDescent="0.3">
      <c r="A1126" s="57">
        <v>2017</v>
      </c>
      <c r="B1126" s="36">
        <v>9</v>
      </c>
      <c r="C1126" s="62">
        <v>0.17</v>
      </c>
      <c r="D1126" s="62">
        <v>2.8000000000000001E-2</v>
      </c>
      <c r="E1126" s="62">
        <v>26</v>
      </c>
      <c r="F1126" s="62">
        <v>110</v>
      </c>
      <c r="G1126" s="62">
        <v>11</v>
      </c>
      <c r="H1126" s="62">
        <v>16</v>
      </c>
      <c r="I1126" s="62">
        <v>74</v>
      </c>
      <c r="J1126" s="62">
        <v>3.1</v>
      </c>
      <c r="M1126" s="62">
        <v>0.25</v>
      </c>
      <c r="V1126" s="62">
        <v>7.4</v>
      </c>
      <c r="AH1126" s="62">
        <v>0.24</v>
      </c>
    </row>
    <row r="1127" spans="1:34" s="36" customFormat="1" x14ac:dyDescent="0.35">
      <c r="A1127" s="57">
        <v>2017</v>
      </c>
      <c r="B1127" s="36">
        <v>10</v>
      </c>
      <c r="C1127" s="61"/>
      <c r="D1127" s="61"/>
      <c r="E1127" s="61"/>
      <c r="F1127" s="61"/>
      <c r="G1127" s="61"/>
      <c r="H1127" s="61"/>
      <c r="I1127" s="61"/>
      <c r="J1127" s="61"/>
      <c r="M1127" s="61"/>
      <c r="V1127" s="61"/>
      <c r="AH1127" s="61"/>
    </row>
    <row r="1128" spans="1:34" s="36" customFormat="1" x14ac:dyDescent="0.35">
      <c r="A1128" s="57">
        <v>2017</v>
      </c>
      <c r="B1128" s="36">
        <v>11</v>
      </c>
      <c r="C1128" s="61"/>
      <c r="D1128" s="61"/>
      <c r="E1128" s="61"/>
      <c r="F1128" s="61"/>
      <c r="G1128" s="61"/>
      <c r="H1128" s="61"/>
      <c r="I1128" s="61"/>
      <c r="J1128" s="61"/>
      <c r="M1128" s="61"/>
      <c r="V1128" s="61"/>
      <c r="AH1128" s="61"/>
    </row>
    <row r="1129" spans="1:34" s="49" customFormat="1" x14ac:dyDescent="0.35">
      <c r="A1129" s="58">
        <v>2017</v>
      </c>
      <c r="B1129" s="49">
        <v>12</v>
      </c>
      <c r="C1129" s="61"/>
      <c r="D1129" s="61"/>
      <c r="E1129" s="61"/>
      <c r="F1129" s="61"/>
      <c r="G1129" s="61"/>
      <c r="H1129" s="61"/>
      <c r="I1129" s="61"/>
      <c r="J1129" s="61"/>
      <c r="M1129" s="61"/>
      <c r="V1129" s="61"/>
      <c r="AH1129" s="61"/>
    </row>
    <row r="1130" spans="1:34" s="45" customFormat="1" x14ac:dyDescent="0.35">
      <c r="A1130" s="56">
        <v>2018</v>
      </c>
      <c r="B1130" s="45">
        <v>1</v>
      </c>
      <c r="C1130" s="61"/>
      <c r="D1130" s="61"/>
      <c r="E1130" s="61"/>
      <c r="F1130" s="61"/>
      <c r="G1130" s="61"/>
      <c r="H1130" s="61"/>
      <c r="I1130" s="61"/>
      <c r="J1130" s="61"/>
      <c r="M1130" s="61"/>
      <c r="V1130" s="61"/>
      <c r="AH1130" s="61"/>
    </row>
    <row r="1131" spans="1:34" s="36" customFormat="1" x14ac:dyDescent="0.35">
      <c r="A1131" s="57">
        <v>2018</v>
      </c>
      <c r="B1131" s="36">
        <v>2</v>
      </c>
      <c r="C1131" s="61"/>
      <c r="D1131" s="61"/>
      <c r="E1131" s="61"/>
      <c r="F1131" s="61"/>
      <c r="G1131" s="61"/>
      <c r="H1131" s="61"/>
      <c r="I1131" s="61"/>
      <c r="J1131" s="61"/>
      <c r="M1131" s="61"/>
      <c r="V1131" s="61"/>
      <c r="AH1131" s="61"/>
    </row>
    <row r="1132" spans="1:34" s="36" customFormat="1" x14ac:dyDescent="0.35">
      <c r="A1132" s="57">
        <v>2018</v>
      </c>
      <c r="B1132" s="36">
        <v>3</v>
      </c>
      <c r="C1132" s="62">
        <v>1.4</v>
      </c>
      <c r="D1132" s="61"/>
      <c r="E1132" s="61"/>
      <c r="F1132" s="61"/>
      <c r="G1132" s="61"/>
      <c r="H1132" s="61"/>
      <c r="I1132" s="61"/>
      <c r="J1132" s="61"/>
      <c r="M1132" s="61"/>
      <c r="V1132" s="61"/>
      <c r="AH1132" s="61"/>
    </row>
    <row r="1133" spans="1:34" s="36" customFormat="1" x14ac:dyDescent="0.3">
      <c r="A1133" s="57">
        <v>2018</v>
      </c>
      <c r="B1133" s="36">
        <v>4</v>
      </c>
      <c r="C1133" s="62">
        <v>9.0999999999999998E-2</v>
      </c>
      <c r="D1133" s="62">
        <v>0.26</v>
      </c>
      <c r="E1133" s="62">
        <v>1.8</v>
      </c>
      <c r="F1133" s="62">
        <v>17</v>
      </c>
      <c r="G1133" s="62">
        <v>1</v>
      </c>
      <c r="H1133" s="62">
        <v>2.1</v>
      </c>
      <c r="I1133" s="62">
        <v>29</v>
      </c>
      <c r="J1133" s="62">
        <v>0.65</v>
      </c>
      <c r="M1133" s="62">
        <v>0.18</v>
      </c>
      <c r="V1133" s="62">
        <v>6.4000000000000001E-2</v>
      </c>
      <c r="AH1133" s="62">
        <v>3.7999999999999999E-2</v>
      </c>
    </row>
    <row r="1134" spans="1:34" s="36" customFormat="1" x14ac:dyDescent="0.3">
      <c r="A1134" s="57">
        <v>2018</v>
      </c>
      <c r="B1134" s="36">
        <v>5</v>
      </c>
      <c r="C1134" s="62">
        <v>0.39</v>
      </c>
      <c r="D1134" s="62">
        <v>0.86</v>
      </c>
      <c r="E1134" s="62">
        <v>11</v>
      </c>
      <c r="F1134" s="62">
        <v>36</v>
      </c>
      <c r="G1134" s="62">
        <v>0.93</v>
      </c>
      <c r="H1134" s="62">
        <v>5.0999999999999996</v>
      </c>
      <c r="I1134" s="62">
        <v>42</v>
      </c>
      <c r="J1134" s="62">
        <v>5</v>
      </c>
      <c r="M1134" s="62">
        <v>0.32</v>
      </c>
      <c r="V1134" s="62">
        <v>0.45</v>
      </c>
      <c r="AH1134" s="62">
        <v>9.8000000000000004E-2</v>
      </c>
    </row>
    <row r="1135" spans="1:34" s="36" customFormat="1" x14ac:dyDescent="0.3">
      <c r="A1135" s="57">
        <v>2018</v>
      </c>
      <c r="B1135" s="36">
        <v>6</v>
      </c>
      <c r="C1135" s="62">
        <v>1.5</v>
      </c>
      <c r="D1135" s="62">
        <v>0.49</v>
      </c>
      <c r="E1135" s="62">
        <v>25</v>
      </c>
      <c r="F1135" s="62">
        <v>110</v>
      </c>
      <c r="G1135" s="62">
        <v>8.4</v>
      </c>
      <c r="H1135" s="62">
        <v>12</v>
      </c>
      <c r="I1135" s="62">
        <v>100</v>
      </c>
      <c r="J1135" s="62">
        <v>5.5</v>
      </c>
      <c r="M1135" s="62">
        <v>7.3</v>
      </c>
      <c r="V1135" s="62">
        <v>0.53</v>
      </c>
      <c r="AH1135" s="62">
        <v>1.3</v>
      </c>
    </row>
    <row r="1136" spans="1:34" s="36" customFormat="1" x14ac:dyDescent="0.3">
      <c r="A1136" s="57">
        <v>2018</v>
      </c>
      <c r="B1136" s="36">
        <v>7</v>
      </c>
      <c r="C1136" s="62">
        <v>0.34</v>
      </c>
      <c r="D1136" s="62">
        <v>0.37</v>
      </c>
      <c r="E1136" s="62">
        <v>93</v>
      </c>
      <c r="F1136" s="62">
        <v>280</v>
      </c>
      <c r="G1136" s="62">
        <v>21</v>
      </c>
      <c r="H1136" s="62">
        <v>42</v>
      </c>
      <c r="I1136" s="62">
        <v>97</v>
      </c>
      <c r="J1136" s="62">
        <v>11</v>
      </c>
      <c r="M1136" s="62">
        <v>0.98</v>
      </c>
      <c r="V1136" s="62">
        <v>3.8</v>
      </c>
      <c r="AH1136" s="62">
        <v>11</v>
      </c>
    </row>
    <row r="1137" spans="1:34" s="36" customFormat="1" x14ac:dyDescent="0.3">
      <c r="A1137" s="57">
        <v>2018</v>
      </c>
      <c r="B1137" s="36">
        <v>8</v>
      </c>
      <c r="C1137" s="62">
        <v>0.32</v>
      </c>
      <c r="D1137" s="62">
        <v>0.99</v>
      </c>
      <c r="E1137" s="62">
        <v>28</v>
      </c>
      <c r="F1137" s="62">
        <v>95</v>
      </c>
      <c r="G1137" s="62">
        <v>9.4</v>
      </c>
      <c r="H1137" s="62">
        <v>24</v>
      </c>
      <c r="I1137" s="62">
        <v>130</v>
      </c>
      <c r="J1137" s="62">
        <v>13</v>
      </c>
      <c r="M1137" s="62">
        <v>2.6</v>
      </c>
      <c r="V1137" s="62">
        <v>1.5</v>
      </c>
      <c r="AH1137" s="62">
        <v>3.4</v>
      </c>
    </row>
    <row r="1138" spans="1:34" s="36" customFormat="1" x14ac:dyDescent="0.3">
      <c r="A1138" s="57">
        <v>2018</v>
      </c>
      <c r="B1138" s="36">
        <v>9</v>
      </c>
      <c r="C1138" s="62">
        <v>3.9E-2</v>
      </c>
      <c r="D1138" s="62">
        <v>0.8</v>
      </c>
      <c r="E1138" s="62">
        <v>6.6</v>
      </c>
      <c r="F1138" s="62">
        <v>94</v>
      </c>
      <c r="G1138" s="62">
        <v>4.7</v>
      </c>
      <c r="H1138" s="62">
        <v>7.4</v>
      </c>
      <c r="I1138" s="62">
        <v>50</v>
      </c>
      <c r="J1138" s="62">
        <v>2.2999999999999998</v>
      </c>
      <c r="M1138" s="62">
        <v>1.5</v>
      </c>
      <c r="V1138" s="62">
        <v>0.53</v>
      </c>
      <c r="AH1138" s="62">
        <v>0.23</v>
      </c>
    </row>
    <row r="1139" spans="1:34" s="36" customFormat="1" x14ac:dyDescent="0.35">
      <c r="A1139" s="57">
        <v>2018</v>
      </c>
      <c r="B1139" s="36">
        <v>10</v>
      </c>
      <c r="C1139" s="61"/>
      <c r="D1139" s="61"/>
      <c r="E1139" s="61"/>
      <c r="F1139" s="61"/>
      <c r="G1139" s="61"/>
      <c r="H1139" s="61"/>
      <c r="I1139" s="61"/>
      <c r="J1139" s="61"/>
      <c r="M1139" s="61"/>
      <c r="V1139" s="61"/>
      <c r="AH1139" s="61"/>
    </row>
    <row r="1140" spans="1:34" s="36" customFormat="1" x14ac:dyDescent="0.35">
      <c r="A1140" s="57">
        <v>2018</v>
      </c>
      <c r="B1140" s="36">
        <v>11</v>
      </c>
      <c r="C1140" s="61"/>
      <c r="D1140" s="61"/>
      <c r="E1140" s="61"/>
      <c r="F1140" s="61"/>
      <c r="G1140" s="61"/>
      <c r="H1140" s="61"/>
      <c r="I1140" s="61"/>
      <c r="J1140" s="61"/>
      <c r="M1140" s="61"/>
      <c r="V1140" s="61"/>
      <c r="AH1140" s="61"/>
    </row>
    <row r="1141" spans="1:34" s="49" customFormat="1" x14ac:dyDescent="0.35">
      <c r="A1141" s="58">
        <v>2018</v>
      </c>
      <c r="B1141" s="49">
        <v>12</v>
      </c>
      <c r="C1141" s="61"/>
      <c r="D1141" s="61"/>
      <c r="E1141" s="61"/>
      <c r="F1141" s="61"/>
      <c r="G1141" s="61"/>
      <c r="H1141" s="61"/>
      <c r="I1141" s="61"/>
      <c r="J1141" s="61"/>
      <c r="M1141" s="61"/>
      <c r="V1141" s="61"/>
      <c r="AH1141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F29E-D084-484F-8EB8-332B314DDABD}">
  <dimension ref="A1:AM95"/>
  <sheetViews>
    <sheetView zoomScaleNormal="100" workbookViewId="0">
      <pane xSplit="1" ySplit="1" topLeftCell="B76" activePane="bottomRight" state="frozen"/>
      <selection pane="topRight" activeCell="B1" sqref="B1"/>
      <selection pane="bottomLeft" activeCell="A2" sqref="A2"/>
      <selection pane="bottomRight" sqref="A1:AM95"/>
    </sheetView>
  </sheetViews>
  <sheetFormatPr defaultRowHeight="14.5" x14ac:dyDescent="0.35"/>
  <cols>
    <col min="1" max="1" width="8.7265625" style="24"/>
    <col min="2" max="16384" width="8.7265625" style="23"/>
  </cols>
  <sheetData>
    <row r="1" spans="1:39" x14ac:dyDescent="0.35">
      <c r="A1" s="24" t="s">
        <v>64</v>
      </c>
      <c r="B1" s="28" t="s">
        <v>91</v>
      </c>
      <c r="C1" s="28" t="s">
        <v>94</v>
      </c>
      <c r="D1" s="28" t="s">
        <v>92</v>
      </c>
      <c r="E1" s="75" t="s">
        <v>93</v>
      </c>
      <c r="F1" s="75" t="s">
        <v>115</v>
      </c>
      <c r="G1" s="75" t="s">
        <v>96</v>
      </c>
      <c r="H1" s="75" t="s">
        <v>97</v>
      </c>
      <c r="I1" s="75" t="s">
        <v>116</v>
      </c>
      <c r="J1" s="75" t="s">
        <v>128</v>
      </c>
      <c r="K1" s="75" t="s">
        <v>99</v>
      </c>
      <c r="L1" s="75" t="s">
        <v>110</v>
      </c>
      <c r="M1" s="75" t="s">
        <v>100</v>
      </c>
      <c r="N1" s="75" t="s">
        <v>111</v>
      </c>
      <c r="O1" s="75" t="s">
        <v>112</v>
      </c>
      <c r="P1" s="75" t="s">
        <v>101</v>
      </c>
      <c r="Q1" s="75" t="s">
        <v>98</v>
      </c>
      <c r="R1" s="75" t="s">
        <v>102</v>
      </c>
      <c r="S1" s="75" t="s">
        <v>103</v>
      </c>
      <c r="T1" s="75" t="s">
        <v>113</v>
      </c>
      <c r="U1" s="75" t="s">
        <v>114</v>
      </c>
      <c r="V1" s="75" t="s">
        <v>104</v>
      </c>
      <c r="W1" s="75" t="s">
        <v>105</v>
      </c>
      <c r="X1" s="75" t="s">
        <v>106</v>
      </c>
      <c r="Y1" s="75" t="s">
        <v>107</v>
      </c>
      <c r="Z1" s="75" t="s">
        <v>108</v>
      </c>
      <c r="AA1" s="75" t="s">
        <v>109</v>
      </c>
      <c r="AB1" s="75" t="s">
        <v>117</v>
      </c>
      <c r="AC1" s="75" t="s">
        <v>118</v>
      </c>
      <c r="AD1" s="75" t="s">
        <v>119</v>
      </c>
      <c r="AE1" s="75" t="s">
        <v>129</v>
      </c>
      <c r="AF1" s="75" t="s">
        <v>120</v>
      </c>
      <c r="AG1" s="75" t="s">
        <v>121</v>
      </c>
      <c r="AH1" s="75" t="s">
        <v>122</v>
      </c>
      <c r="AI1" s="75" t="s">
        <v>123</v>
      </c>
      <c r="AJ1" s="75" t="s">
        <v>124</v>
      </c>
      <c r="AK1" s="75" t="s">
        <v>125</v>
      </c>
      <c r="AL1" s="75" t="s">
        <v>126</v>
      </c>
      <c r="AM1" s="75" t="s">
        <v>127</v>
      </c>
    </row>
    <row r="2" spans="1:39" x14ac:dyDescent="0.35">
      <c r="A2" s="24">
        <v>1925</v>
      </c>
      <c r="B2" s="18"/>
      <c r="L2" s="37"/>
      <c r="N2" s="23">
        <v>1200</v>
      </c>
      <c r="P2" s="23">
        <v>4200</v>
      </c>
      <c r="U2" s="69"/>
      <c r="W2" s="23">
        <v>78</v>
      </c>
      <c r="Z2" s="23">
        <v>120</v>
      </c>
      <c r="AC2" s="23">
        <v>230</v>
      </c>
      <c r="AG2" s="69"/>
    </row>
    <row r="3" spans="1:39" x14ac:dyDescent="0.35">
      <c r="A3" s="24">
        <v>1926</v>
      </c>
      <c r="B3" s="18"/>
      <c r="C3" s="23">
        <v>13</v>
      </c>
      <c r="N3" s="23">
        <v>1200</v>
      </c>
      <c r="S3" s="23">
        <v>63</v>
      </c>
      <c r="W3" s="23">
        <v>62</v>
      </c>
      <c r="Z3" s="23">
        <v>47</v>
      </c>
      <c r="AC3" s="23">
        <v>100</v>
      </c>
      <c r="AJ3" s="23">
        <v>1200</v>
      </c>
      <c r="AM3" s="23">
        <v>1100</v>
      </c>
    </row>
    <row r="4" spans="1:39" x14ac:dyDescent="0.35">
      <c r="A4" s="24">
        <v>1927</v>
      </c>
      <c r="B4" s="18"/>
      <c r="J4" s="23">
        <v>150</v>
      </c>
      <c r="N4" s="23">
        <v>3800</v>
      </c>
      <c r="P4" s="23">
        <v>5900</v>
      </c>
      <c r="S4" s="23">
        <v>580</v>
      </c>
      <c r="W4" s="23">
        <v>29</v>
      </c>
      <c r="X4" s="23">
        <v>7</v>
      </c>
      <c r="Z4" s="23">
        <v>190</v>
      </c>
      <c r="AC4" s="23">
        <v>860</v>
      </c>
    </row>
    <row r="5" spans="1:39" x14ac:dyDescent="0.35">
      <c r="A5" s="24">
        <v>1928</v>
      </c>
      <c r="B5" s="18"/>
      <c r="J5" s="23">
        <v>67</v>
      </c>
      <c r="N5" s="23">
        <v>1300</v>
      </c>
      <c r="P5" s="23">
        <v>8700</v>
      </c>
      <c r="S5" s="23">
        <v>120</v>
      </c>
      <c r="T5" s="23">
        <v>16</v>
      </c>
      <c r="W5" s="23">
        <v>4.4000000000000004</v>
      </c>
      <c r="Z5" s="23">
        <v>13</v>
      </c>
      <c r="AC5" s="23">
        <v>37</v>
      </c>
      <c r="AF5" s="23">
        <v>16</v>
      </c>
      <c r="AH5" s="23">
        <v>72</v>
      </c>
      <c r="AJ5" s="23">
        <v>930</v>
      </c>
      <c r="AK5" s="23">
        <v>14000</v>
      </c>
      <c r="AM5" s="23">
        <v>1500</v>
      </c>
    </row>
    <row r="6" spans="1:39" x14ac:dyDescent="0.35">
      <c r="A6" s="24">
        <v>1929</v>
      </c>
      <c r="B6" s="18"/>
      <c r="D6" s="23">
        <v>31</v>
      </c>
      <c r="J6" s="23">
        <v>350</v>
      </c>
      <c r="L6" s="23">
        <v>1300</v>
      </c>
      <c r="N6" s="23">
        <v>1900</v>
      </c>
      <c r="P6" s="23">
        <v>3800</v>
      </c>
      <c r="S6" s="23">
        <v>1300</v>
      </c>
      <c r="W6" s="23">
        <v>55</v>
      </c>
      <c r="Z6" s="23">
        <v>70</v>
      </c>
      <c r="AC6" s="23">
        <v>1100</v>
      </c>
      <c r="AH6" s="23">
        <v>200</v>
      </c>
      <c r="AJ6" s="23">
        <v>1200</v>
      </c>
      <c r="AK6" s="23">
        <v>3700</v>
      </c>
      <c r="AM6" s="23">
        <v>1700</v>
      </c>
    </row>
    <row r="7" spans="1:39" x14ac:dyDescent="0.35">
      <c r="A7" s="24">
        <v>1930</v>
      </c>
      <c r="B7" s="18"/>
      <c r="D7" s="23">
        <v>41</v>
      </c>
      <c r="H7" s="23">
        <v>3100</v>
      </c>
      <c r="J7" s="23">
        <v>90</v>
      </c>
      <c r="N7" s="23">
        <v>2400</v>
      </c>
      <c r="P7" s="23">
        <v>2300</v>
      </c>
      <c r="S7" s="23">
        <v>93</v>
      </c>
      <c r="W7" s="23">
        <v>12</v>
      </c>
      <c r="X7" s="23">
        <v>8.9</v>
      </c>
      <c r="Z7" s="23">
        <v>45</v>
      </c>
      <c r="AH7" s="23">
        <v>2200</v>
      </c>
      <c r="AJ7" s="23">
        <v>540</v>
      </c>
      <c r="AM7" s="23">
        <v>2000</v>
      </c>
    </row>
    <row r="8" spans="1:39" x14ac:dyDescent="0.35">
      <c r="A8" s="24">
        <v>1931</v>
      </c>
      <c r="B8" s="18"/>
      <c r="D8" s="23">
        <v>92</v>
      </c>
      <c r="H8" s="23">
        <v>1700</v>
      </c>
      <c r="J8" s="23">
        <v>200</v>
      </c>
      <c r="L8" s="23">
        <v>1100</v>
      </c>
      <c r="N8" s="23">
        <v>2800</v>
      </c>
      <c r="P8" s="23">
        <v>7800</v>
      </c>
      <c r="R8" s="23">
        <v>29</v>
      </c>
      <c r="S8" s="23">
        <v>160</v>
      </c>
      <c r="Z8" s="23">
        <v>190</v>
      </c>
      <c r="AB8" s="23">
        <v>930</v>
      </c>
      <c r="AC8" s="23">
        <v>160</v>
      </c>
      <c r="AH8" s="23">
        <v>210</v>
      </c>
      <c r="AJ8" s="23">
        <v>3700</v>
      </c>
      <c r="AK8" s="23">
        <v>9300</v>
      </c>
      <c r="AL8" s="23">
        <v>1300</v>
      </c>
      <c r="AM8" s="23">
        <v>1500</v>
      </c>
    </row>
    <row r="9" spans="1:39" x14ac:dyDescent="0.35">
      <c r="A9" s="24">
        <v>1932</v>
      </c>
      <c r="B9" s="18"/>
      <c r="D9" s="23">
        <v>20</v>
      </c>
      <c r="H9" s="23">
        <v>950</v>
      </c>
      <c r="J9" s="23">
        <v>90</v>
      </c>
      <c r="L9" s="23">
        <v>140</v>
      </c>
      <c r="M9" s="23">
        <v>670</v>
      </c>
      <c r="N9" s="23">
        <v>1900</v>
      </c>
      <c r="P9" s="23">
        <v>5100</v>
      </c>
      <c r="R9" s="23">
        <v>110</v>
      </c>
      <c r="S9" s="23">
        <v>100</v>
      </c>
      <c r="Z9" s="23">
        <v>140</v>
      </c>
      <c r="AB9" s="23">
        <v>330</v>
      </c>
      <c r="AC9" s="23">
        <v>93</v>
      </c>
      <c r="AD9" s="23">
        <v>530</v>
      </c>
      <c r="AE9" s="23">
        <v>21</v>
      </c>
      <c r="AH9" s="23">
        <v>65</v>
      </c>
      <c r="AK9" s="23">
        <v>4300</v>
      </c>
      <c r="AL9" s="23">
        <v>680</v>
      </c>
      <c r="AM9" s="23">
        <v>1400</v>
      </c>
    </row>
    <row r="10" spans="1:39" x14ac:dyDescent="0.35">
      <c r="A10" s="24">
        <v>1933</v>
      </c>
      <c r="B10" s="18"/>
      <c r="D10" s="23">
        <v>29</v>
      </c>
      <c r="F10" s="23">
        <v>72</v>
      </c>
      <c r="G10" s="23">
        <v>62</v>
      </c>
      <c r="H10" s="23">
        <v>550</v>
      </c>
      <c r="J10" s="23">
        <v>270</v>
      </c>
      <c r="L10" s="23">
        <v>200</v>
      </c>
      <c r="M10" s="23">
        <v>510</v>
      </c>
      <c r="N10" s="23">
        <v>2600</v>
      </c>
      <c r="O10" s="23">
        <v>1000</v>
      </c>
      <c r="P10" s="23">
        <v>3700</v>
      </c>
      <c r="R10" s="23">
        <v>170</v>
      </c>
      <c r="S10" s="23">
        <v>24</v>
      </c>
      <c r="Y10" s="23">
        <v>54</v>
      </c>
      <c r="AB10" s="23">
        <v>84</v>
      </c>
      <c r="AC10" s="23">
        <v>180</v>
      </c>
      <c r="AD10" s="23">
        <v>2300</v>
      </c>
      <c r="AE10" s="23">
        <v>8.5</v>
      </c>
      <c r="AH10" s="23">
        <v>150</v>
      </c>
      <c r="AK10" s="23">
        <v>3500</v>
      </c>
      <c r="AL10" s="23">
        <v>500</v>
      </c>
      <c r="AM10" s="23">
        <v>1800</v>
      </c>
    </row>
    <row r="11" spans="1:39" x14ac:dyDescent="0.35">
      <c r="A11" s="24">
        <v>1934</v>
      </c>
      <c r="B11" s="23">
        <v>5.5</v>
      </c>
      <c r="D11" s="23">
        <v>210</v>
      </c>
      <c r="F11" s="23">
        <v>12</v>
      </c>
      <c r="G11" s="23">
        <v>61</v>
      </c>
      <c r="H11" s="23">
        <v>370</v>
      </c>
      <c r="J11" s="23">
        <v>96</v>
      </c>
      <c r="L11" s="23">
        <v>170</v>
      </c>
      <c r="M11" s="23">
        <v>650</v>
      </c>
      <c r="N11" s="23">
        <v>3400</v>
      </c>
      <c r="O11" s="23">
        <v>1500</v>
      </c>
      <c r="P11" s="23">
        <v>3300</v>
      </c>
      <c r="Q11" s="23">
        <v>2200</v>
      </c>
      <c r="R11" s="23">
        <v>26</v>
      </c>
      <c r="S11" s="23">
        <v>84</v>
      </c>
      <c r="T11" s="23">
        <v>67</v>
      </c>
      <c r="Y11" s="23">
        <v>32</v>
      </c>
      <c r="AB11" s="23">
        <v>1100</v>
      </c>
      <c r="AC11" s="23">
        <v>110</v>
      </c>
      <c r="AD11" s="23">
        <v>640</v>
      </c>
      <c r="AE11" s="23">
        <v>6.5</v>
      </c>
      <c r="AF11" s="23">
        <v>67</v>
      </c>
      <c r="AH11" s="23">
        <v>100</v>
      </c>
      <c r="AJ11" s="23">
        <v>470</v>
      </c>
      <c r="AK11" s="23">
        <v>1600</v>
      </c>
      <c r="AL11" s="23">
        <v>1200</v>
      </c>
      <c r="AM11" s="23">
        <v>1900</v>
      </c>
    </row>
    <row r="12" spans="1:39" x14ac:dyDescent="0.35">
      <c r="A12" s="24">
        <v>1935</v>
      </c>
      <c r="D12" s="23">
        <v>70</v>
      </c>
      <c r="E12" s="23">
        <v>1000</v>
      </c>
      <c r="F12" s="23">
        <v>56</v>
      </c>
      <c r="H12" s="23">
        <v>560</v>
      </c>
      <c r="L12" s="23">
        <v>290</v>
      </c>
      <c r="M12" s="23">
        <v>470</v>
      </c>
      <c r="N12" s="23">
        <v>1000</v>
      </c>
      <c r="O12" s="23">
        <v>1200</v>
      </c>
      <c r="P12" s="23">
        <v>5400</v>
      </c>
      <c r="Q12" s="23">
        <v>1700</v>
      </c>
      <c r="R12" s="23">
        <v>39</v>
      </c>
      <c r="T12" s="23">
        <v>11</v>
      </c>
      <c r="W12" s="23">
        <v>12</v>
      </c>
      <c r="X12" s="23">
        <v>20</v>
      </c>
      <c r="Y12" s="23">
        <v>30</v>
      </c>
      <c r="AB12" s="23">
        <v>110</v>
      </c>
      <c r="AC12" s="23">
        <v>150</v>
      </c>
      <c r="AD12" s="23">
        <v>520</v>
      </c>
      <c r="AE12" s="23">
        <v>22</v>
      </c>
      <c r="AF12" s="23">
        <v>11</v>
      </c>
      <c r="AH12" s="23">
        <v>140</v>
      </c>
      <c r="AJ12" s="23">
        <v>300</v>
      </c>
      <c r="AK12" s="23">
        <v>1100</v>
      </c>
      <c r="AL12" s="23">
        <v>420</v>
      </c>
      <c r="AM12" s="23">
        <v>1200</v>
      </c>
    </row>
    <row r="13" spans="1:39" x14ac:dyDescent="0.35">
      <c r="A13" s="24">
        <v>1936</v>
      </c>
      <c r="B13" s="23">
        <v>640</v>
      </c>
      <c r="C13" s="23">
        <v>36</v>
      </c>
      <c r="D13" s="23">
        <v>64</v>
      </c>
      <c r="E13" s="23">
        <v>1600</v>
      </c>
      <c r="F13" s="23">
        <v>140</v>
      </c>
      <c r="H13" s="23">
        <v>970</v>
      </c>
      <c r="L13" s="23">
        <v>680</v>
      </c>
      <c r="M13" s="23">
        <v>620</v>
      </c>
      <c r="N13" s="23">
        <v>2200</v>
      </c>
      <c r="O13" s="23">
        <v>1800</v>
      </c>
      <c r="P13" s="23">
        <v>7400</v>
      </c>
      <c r="Q13" s="23">
        <v>5600</v>
      </c>
      <c r="R13" s="23">
        <v>25</v>
      </c>
      <c r="S13" s="23">
        <v>400</v>
      </c>
      <c r="V13" s="23">
        <v>37</v>
      </c>
      <c r="X13" s="23">
        <v>38</v>
      </c>
      <c r="Y13" s="23">
        <v>88</v>
      </c>
      <c r="AB13" s="23">
        <v>250</v>
      </c>
      <c r="AC13" s="23">
        <v>420</v>
      </c>
      <c r="AD13" s="23">
        <v>1100</v>
      </c>
      <c r="AH13" s="23">
        <v>370</v>
      </c>
      <c r="AJ13" s="23">
        <v>2300</v>
      </c>
      <c r="AK13" s="23">
        <v>4200</v>
      </c>
      <c r="AL13" s="23">
        <v>1300</v>
      </c>
      <c r="AM13" s="23">
        <v>2200</v>
      </c>
    </row>
    <row r="14" spans="1:39" x14ac:dyDescent="0.35">
      <c r="A14" s="24">
        <v>1937</v>
      </c>
      <c r="B14" s="23">
        <v>130</v>
      </c>
      <c r="C14" s="23">
        <v>39</v>
      </c>
      <c r="D14" s="23">
        <v>39</v>
      </c>
      <c r="F14" s="23">
        <v>570</v>
      </c>
      <c r="G14" s="23">
        <v>310</v>
      </c>
      <c r="H14" s="23">
        <v>1300</v>
      </c>
      <c r="J14" s="23">
        <v>4500</v>
      </c>
      <c r="L14" s="23">
        <v>1600</v>
      </c>
      <c r="M14" s="23">
        <v>1300</v>
      </c>
      <c r="N14" s="23">
        <v>2700</v>
      </c>
      <c r="O14" s="23">
        <v>3400</v>
      </c>
      <c r="P14" s="23">
        <v>6200</v>
      </c>
      <c r="Q14" s="23">
        <v>3500</v>
      </c>
      <c r="R14" s="23">
        <v>24</v>
      </c>
      <c r="T14" s="23">
        <v>91</v>
      </c>
      <c r="V14" s="23">
        <v>150</v>
      </c>
      <c r="X14" s="23">
        <v>500</v>
      </c>
      <c r="Y14" s="23">
        <v>120</v>
      </c>
      <c r="AB14" s="23">
        <v>340</v>
      </c>
      <c r="AD14" s="23">
        <v>1000</v>
      </c>
      <c r="AE14" s="23">
        <v>73</v>
      </c>
      <c r="AF14" s="23">
        <v>91</v>
      </c>
      <c r="AH14" s="23">
        <v>340</v>
      </c>
      <c r="AJ14" s="23">
        <v>830</v>
      </c>
      <c r="AK14" s="23">
        <v>2900</v>
      </c>
      <c r="AL14" s="23">
        <v>640</v>
      </c>
      <c r="AM14" s="23">
        <v>2900</v>
      </c>
    </row>
    <row r="15" spans="1:39" x14ac:dyDescent="0.35">
      <c r="A15" s="24">
        <v>1938</v>
      </c>
      <c r="B15" s="23">
        <v>37</v>
      </c>
      <c r="C15" s="23">
        <v>130</v>
      </c>
      <c r="D15" s="23">
        <v>130</v>
      </c>
      <c r="E15" s="23">
        <v>1600</v>
      </c>
      <c r="F15" s="23">
        <v>79</v>
      </c>
      <c r="H15" s="23">
        <v>4900</v>
      </c>
      <c r="J15" s="23">
        <v>190</v>
      </c>
      <c r="L15" s="23">
        <v>550</v>
      </c>
      <c r="M15" s="23">
        <v>2500</v>
      </c>
      <c r="N15" s="23">
        <v>1600</v>
      </c>
      <c r="O15" s="23">
        <v>1900</v>
      </c>
      <c r="P15" s="23">
        <v>19000</v>
      </c>
      <c r="Q15" s="23">
        <v>3000</v>
      </c>
      <c r="S15" s="23">
        <v>260</v>
      </c>
      <c r="X15" s="23">
        <v>92</v>
      </c>
      <c r="AB15" s="23">
        <v>380</v>
      </c>
      <c r="AD15" s="23">
        <v>1400</v>
      </c>
      <c r="AH15" s="23">
        <v>790</v>
      </c>
      <c r="AJ15" s="23">
        <v>230</v>
      </c>
      <c r="AK15" s="23">
        <v>2300</v>
      </c>
      <c r="AL15" s="23">
        <v>1900</v>
      </c>
    </row>
    <row r="16" spans="1:39" x14ac:dyDescent="0.35">
      <c r="A16" s="24">
        <v>1939</v>
      </c>
      <c r="B16" s="23">
        <v>280</v>
      </c>
      <c r="C16" s="23">
        <v>220</v>
      </c>
      <c r="D16" s="23">
        <v>86</v>
      </c>
      <c r="E16" s="23">
        <v>4100</v>
      </c>
      <c r="F16" s="23">
        <v>120</v>
      </c>
      <c r="H16" s="23">
        <v>2400</v>
      </c>
      <c r="J16" s="23">
        <v>450</v>
      </c>
      <c r="L16" s="23">
        <v>870</v>
      </c>
      <c r="M16" s="23">
        <v>2600</v>
      </c>
      <c r="N16" s="23">
        <v>4600</v>
      </c>
      <c r="O16" s="23">
        <v>3900</v>
      </c>
      <c r="P16" s="23">
        <v>6600</v>
      </c>
      <c r="Q16" s="23">
        <v>22000</v>
      </c>
      <c r="S16" s="23">
        <v>530</v>
      </c>
      <c r="X16" s="23">
        <v>100</v>
      </c>
      <c r="AB16" s="23">
        <v>980</v>
      </c>
      <c r="AH16" s="23">
        <v>2100</v>
      </c>
      <c r="AJ16" s="23">
        <v>1900</v>
      </c>
      <c r="AK16" s="23">
        <v>14000</v>
      </c>
      <c r="AL16" s="23">
        <v>3000</v>
      </c>
    </row>
    <row r="17" spans="1:39" x14ac:dyDescent="0.35">
      <c r="A17" s="24">
        <v>1940</v>
      </c>
      <c r="B17" s="23">
        <v>160</v>
      </c>
      <c r="C17" s="23">
        <v>2300</v>
      </c>
      <c r="D17" s="23">
        <v>46</v>
      </c>
      <c r="E17" s="23">
        <v>1900</v>
      </c>
      <c r="F17" s="23">
        <v>44</v>
      </c>
      <c r="H17" s="23">
        <v>2700</v>
      </c>
      <c r="J17" s="23">
        <v>980</v>
      </c>
      <c r="L17" s="23">
        <v>6200</v>
      </c>
      <c r="M17" s="23">
        <v>3500</v>
      </c>
      <c r="O17" s="23">
        <v>5100</v>
      </c>
      <c r="P17" s="23">
        <v>13000</v>
      </c>
      <c r="Q17" s="23">
        <v>8500</v>
      </c>
      <c r="S17" s="23">
        <v>530</v>
      </c>
      <c r="AB17" s="23">
        <v>580</v>
      </c>
      <c r="AH17" s="23">
        <v>1100</v>
      </c>
      <c r="AJ17" s="23">
        <v>630</v>
      </c>
      <c r="AK17" s="23">
        <v>22000</v>
      </c>
      <c r="AL17" s="23">
        <v>960</v>
      </c>
    </row>
    <row r="18" spans="1:39" x14ac:dyDescent="0.35">
      <c r="A18" s="24">
        <v>1941</v>
      </c>
      <c r="C18" s="23">
        <v>560</v>
      </c>
      <c r="E18" s="23">
        <v>970</v>
      </c>
      <c r="F18" s="23">
        <v>120</v>
      </c>
      <c r="H18" s="23">
        <v>2500</v>
      </c>
      <c r="O18" s="23">
        <v>3000</v>
      </c>
      <c r="P18" s="23">
        <v>3400</v>
      </c>
      <c r="Q18" s="23">
        <v>15000</v>
      </c>
      <c r="S18" s="23">
        <v>470</v>
      </c>
      <c r="AJ18" s="23">
        <v>4200</v>
      </c>
      <c r="AL18" s="23">
        <v>2600</v>
      </c>
    </row>
    <row r="19" spans="1:39" x14ac:dyDescent="0.35">
      <c r="A19" s="24">
        <v>1942</v>
      </c>
      <c r="C19" s="23">
        <v>3.4</v>
      </c>
    </row>
    <row r="20" spans="1:39" x14ac:dyDescent="0.35">
      <c r="A20" s="24">
        <v>1943</v>
      </c>
    </row>
    <row r="21" spans="1:39" x14ac:dyDescent="0.35">
      <c r="A21" s="24">
        <v>1944</v>
      </c>
      <c r="L21" s="23">
        <v>7900</v>
      </c>
      <c r="Q21" s="23">
        <v>23000</v>
      </c>
      <c r="AJ21" s="23">
        <v>6700</v>
      </c>
    </row>
    <row r="22" spans="1:39" x14ac:dyDescent="0.35">
      <c r="A22" s="24">
        <v>1945</v>
      </c>
      <c r="L22" s="23">
        <v>700</v>
      </c>
      <c r="Q22" s="23">
        <v>5000</v>
      </c>
      <c r="AJ22" s="23">
        <v>2200</v>
      </c>
    </row>
    <row r="23" spans="1:39" x14ac:dyDescent="0.35">
      <c r="A23" s="24">
        <v>1946</v>
      </c>
      <c r="K23" s="23">
        <v>100</v>
      </c>
      <c r="L23" s="23">
        <v>570</v>
      </c>
      <c r="P23" s="23">
        <v>19000</v>
      </c>
      <c r="Q23" s="23">
        <v>1300</v>
      </c>
      <c r="AJ23" s="23">
        <v>1300</v>
      </c>
    </row>
    <row r="24" spans="1:39" x14ac:dyDescent="0.35">
      <c r="A24" s="24">
        <v>1947</v>
      </c>
      <c r="H24" s="23">
        <v>610</v>
      </c>
      <c r="K24" s="23">
        <v>2600</v>
      </c>
      <c r="L24" s="23">
        <v>1200</v>
      </c>
      <c r="P24" s="23">
        <v>2100</v>
      </c>
      <c r="Q24" s="23">
        <v>3100</v>
      </c>
      <c r="AJ24" s="23">
        <v>400</v>
      </c>
    </row>
    <row r="25" spans="1:39" x14ac:dyDescent="0.35">
      <c r="A25" s="24">
        <v>1948</v>
      </c>
      <c r="H25" s="23">
        <v>3000</v>
      </c>
      <c r="K25" s="23">
        <v>4500</v>
      </c>
      <c r="L25" s="23">
        <v>950</v>
      </c>
      <c r="O25" s="23">
        <v>5700</v>
      </c>
      <c r="P25" s="23">
        <v>6000</v>
      </c>
      <c r="Q25" s="23">
        <v>5800</v>
      </c>
      <c r="AJ25" s="23">
        <v>1100</v>
      </c>
    </row>
    <row r="26" spans="1:39" x14ac:dyDescent="0.35">
      <c r="A26" s="24">
        <v>1949</v>
      </c>
      <c r="E26" s="23">
        <v>1420</v>
      </c>
      <c r="H26" s="23">
        <v>2000</v>
      </c>
      <c r="K26" s="23">
        <v>2400</v>
      </c>
      <c r="L26" s="23">
        <v>8200</v>
      </c>
      <c r="O26" s="23">
        <v>2200</v>
      </c>
      <c r="P26" s="23">
        <v>3500</v>
      </c>
      <c r="Q26" s="23">
        <v>2800</v>
      </c>
      <c r="AJ26" s="23">
        <v>600</v>
      </c>
    </row>
    <row r="27" spans="1:39" x14ac:dyDescent="0.35">
      <c r="A27" s="24">
        <v>1950</v>
      </c>
      <c r="E27" s="23">
        <v>1800</v>
      </c>
      <c r="H27" s="23">
        <v>680</v>
      </c>
      <c r="K27" s="23">
        <v>960</v>
      </c>
      <c r="L27" s="23">
        <v>1500</v>
      </c>
      <c r="O27" s="23">
        <v>1600</v>
      </c>
      <c r="P27" s="23">
        <v>1700</v>
      </c>
      <c r="Q27" s="23">
        <v>2100</v>
      </c>
      <c r="S27" s="23">
        <v>200</v>
      </c>
      <c r="AB27" s="23">
        <v>580</v>
      </c>
      <c r="AJ27" s="23">
        <v>370</v>
      </c>
      <c r="AK27" s="23">
        <v>1700</v>
      </c>
      <c r="AM27" s="23">
        <v>1500</v>
      </c>
    </row>
    <row r="28" spans="1:39" x14ac:dyDescent="0.35">
      <c r="A28" s="24">
        <v>1951</v>
      </c>
      <c r="D28" s="23">
        <v>78</v>
      </c>
      <c r="E28" s="23">
        <v>1400</v>
      </c>
      <c r="G28" s="23">
        <v>280</v>
      </c>
      <c r="H28" s="23">
        <v>770</v>
      </c>
      <c r="K28" s="23">
        <v>3700</v>
      </c>
      <c r="L28" s="23">
        <v>1100</v>
      </c>
      <c r="M28" s="23">
        <v>5200</v>
      </c>
      <c r="O28" s="23">
        <v>5900</v>
      </c>
      <c r="P28" s="23">
        <v>5400</v>
      </c>
      <c r="Q28" s="23">
        <v>6100</v>
      </c>
      <c r="S28" s="23">
        <v>52</v>
      </c>
      <c r="V28" s="23">
        <v>18</v>
      </c>
      <c r="AB28" s="23">
        <v>550</v>
      </c>
      <c r="AI28" s="23">
        <v>9.8000000000000007</v>
      </c>
      <c r="AJ28" s="23">
        <v>2600</v>
      </c>
      <c r="AK28" s="23">
        <v>7300</v>
      </c>
      <c r="AM28" s="23">
        <v>2600</v>
      </c>
    </row>
    <row r="29" spans="1:39" x14ac:dyDescent="0.35">
      <c r="A29" s="24">
        <v>1952</v>
      </c>
      <c r="D29" s="23">
        <v>74</v>
      </c>
      <c r="E29" s="23">
        <v>1500</v>
      </c>
      <c r="G29" s="23">
        <v>440</v>
      </c>
      <c r="H29" s="23">
        <v>2900</v>
      </c>
      <c r="K29" s="23">
        <v>370</v>
      </c>
      <c r="L29" s="23">
        <v>510</v>
      </c>
      <c r="M29" s="23">
        <v>940</v>
      </c>
      <c r="O29" s="23">
        <v>2200</v>
      </c>
      <c r="P29" s="23">
        <v>6600</v>
      </c>
      <c r="Q29" s="23">
        <v>5200</v>
      </c>
      <c r="S29" s="23">
        <v>140</v>
      </c>
      <c r="V29" s="23">
        <v>31</v>
      </c>
      <c r="X29" s="23">
        <v>42</v>
      </c>
      <c r="AA29" s="23">
        <v>480</v>
      </c>
      <c r="AB29" s="23">
        <v>530</v>
      </c>
      <c r="AI29" s="23">
        <v>39</v>
      </c>
      <c r="AJ29" s="23">
        <v>1800</v>
      </c>
      <c r="AK29" s="23">
        <v>4100</v>
      </c>
      <c r="AM29" s="23">
        <v>760</v>
      </c>
    </row>
    <row r="30" spans="1:39" x14ac:dyDescent="0.35">
      <c r="A30" s="24">
        <v>1953</v>
      </c>
      <c r="D30" s="23">
        <v>93</v>
      </c>
      <c r="E30" s="23">
        <v>6300</v>
      </c>
      <c r="G30" s="23">
        <v>7600</v>
      </c>
      <c r="H30" s="23">
        <v>8300</v>
      </c>
      <c r="K30" s="23">
        <v>110000</v>
      </c>
      <c r="L30" s="23">
        <v>71000</v>
      </c>
      <c r="M30" s="23">
        <v>10000</v>
      </c>
      <c r="O30" s="23">
        <v>11000</v>
      </c>
      <c r="P30" s="23">
        <v>7600</v>
      </c>
      <c r="Q30" s="23">
        <v>6400</v>
      </c>
      <c r="S30" s="23">
        <v>20000</v>
      </c>
      <c r="V30" s="23">
        <v>3000</v>
      </c>
      <c r="X30" s="23">
        <v>7400</v>
      </c>
      <c r="AA30" s="23">
        <v>65</v>
      </c>
      <c r="AB30" s="23">
        <v>1600</v>
      </c>
      <c r="AI30" s="23">
        <v>6.6</v>
      </c>
      <c r="AJ30" s="23">
        <v>1600</v>
      </c>
      <c r="AK30" s="23">
        <v>9400</v>
      </c>
      <c r="AM30" s="23">
        <v>1400</v>
      </c>
    </row>
    <row r="31" spans="1:39" x14ac:dyDescent="0.35">
      <c r="A31" s="24">
        <v>1954</v>
      </c>
      <c r="D31" s="23">
        <v>160</v>
      </c>
      <c r="E31" s="23">
        <v>6700</v>
      </c>
      <c r="G31" s="23">
        <v>270</v>
      </c>
      <c r="H31" s="23">
        <v>2400</v>
      </c>
      <c r="L31" s="23">
        <v>1200</v>
      </c>
      <c r="M31" s="23">
        <v>2000</v>
      </c>
      <c r="O31" s="23">
        <v>5300</v>
      </c>
      <c r="P31" s="23">
        <v>3800</v>
      </c>
      <c r="Q31" s="23">
        <v>3000</v>
      </c>
      <c r="S31" s="23">
        <v>370</v>
      </c>
      <c r="V31" s="23">
        <v>18</v>
      </c>
      <c r="X31" s="23">
        <v>62</v>
      </c>
      <c r="AB31" s="23">
        <v>1300</v>
      </c>
      <c r="AI31" s="23">
        <v>250</v>
      </c>
      <c r="AJ31" s="23">
        <v>590</v>
      </c>
      <c r="AK31" s="23">
        <v>460</v>
      </c>
      <c r="AM31" s="23">
        <v>1300</v>
      </c>
    </row>
    <row r="32" spans="1:39" x14ac:dyDescent="0.35">
      <c r="A32" s="24">
        <v>1955</v>
      </c>
      <c r="D32" s="23">
        <v>100</v>
      </c>
      <c r="E32" s="23">
        <v>1300</v>
      </c>
      <c r="G32" s="23">
        <v>200</v>
      </c>
      <c r="H32" s="23">
        <v>2000</v>
      </c>
      <c r="L32" s="23">
        <v>770</v>
      </c>
      <c r="M32" s="23">
        <v>450</v>
      </c>
      <c r="O32" s="23">
        <v>1400</v>
      </c>
      <c r="P32" s="23">
        <v>1200</v>
      </c>
      <c r="Q32" s="23">
        <v>1800</v>
      </c>
      <c r="S32" s="23">
        <v>1100</v>
      </c>
      <c r="V32" s="23">
        <v>11</v>
      </c>
      <c r="X32" s="23">
        <v>65</v>
      </c>
      <c r="AB32" s="23">
        <v>180</v>
      </c>
      <c r="AI32" s="23">
        <v>1.7</v>
      </c>
      <c r="AJ32" s="23">
        <v>890</v>
      </c>
      <c r="AK32" s="23">
        <v>1100</v>
      </c>
      <c r="AM32" s="23">
        <v>1100</v>
      </c>
    </row>
    <row r="33" spans="1:39" x14ac:dyDescent="0.35">
      <c r="A33" s="24">
        <v>1956</v>
      </c>
      <c r="D33" s="23">
        <v>30</v>
      </c>
      <c r="E33" s="23">
        <v>750</v>
      </c>
      <c r="G33" s="23">
        <v>210</v>
      </c>
      <c r="H33" s="23">
        <v>1800</v>
      </c>
      <c r="L33" s="23">
        <v>1500</v>
      </c>
      <c r="M33" s="23">
        <v>820</v>
      </c>
      <c r="O33" s="23">
        <v>1800</v>
      </c>
      <c r="P33" s="23">
        <v>2600</v>
      </c>
      <c r="Q33" s="23">
        <v>1300</v>
      </c>
      <c r="S33" s="23">
        <v>1700</v>
      </c>
      <c r="V33" s="23">
        <v>9.8000000000000007</v>
      </c>
      <c r="X33" s="23">
        <v>70</v>
      </c>
      <c r="AB33" s="23">
        <v>230</v>
      </c>
      <c r="AI33" s="23">
        <v>49</v>
      </c>
      <c r="AJ33" s="23">
        <v>1100</v>
      </c>
      <c r="AK33" s="23">
        <v>2800</v>
      </c>
      <c r="AM33" s="23">
        <v>870</v>
      </c>
    </row>
    <row r="34" spans="1:39" x14ac:dyDescent="0.35">
      <c r="A34" s="24">
        <v>1957</v>
      </c>
      <c r="D34" s="23">
        <v>130</v>
      </c>
      <c r="E34" s="23">
        <v>980</v>
      </c>
      <c r="G34" s="23">
        <v>600</v>
      </c>
      <c r="H34" s="23">
        <v>1400</v>
      </c>
      <c r="L34" s="23">
        <v>440</v>
      </c>
      <c r="M34" s="23">
        <v>480</v>
      </c>
      <c r="O34" s="23">
        <v>1600</v>
      </c>
      <c r="P34" s="23">
        <v>3000</v>
      </c>
      <c r="Q34" s="23">
        <v>1200</v>
      </c>
      <c r="S34" s="23">
        <v>320</v>
      </c>
      <c r="V34" s="23">
        <v>11</v>
      </c>
      <c r="AB34" s="23">
        <v>210</v>
      </c>
      <c r="AI34" s="23">
        <v>0.76</v>
      </c>
      <c r="AJ34" s="23">
        <v>1100</v>
      </c>
      <c r="AK34" s="23">
        <v>4200</v>
      </c>
      <c r="AM34" s="23">
        <v>1000</v>
      </c>
    </row>
    <row r="35" spans="1:39" x14ac:dyDescent="0.35">
      <c r="A35" s="24">
        <v>1958</v>
      </c>
      <c r="D35" s="23">
        <v>640</v>
      </c>
      <c r="E35" s="23">
        <v>8300</v>
      </c>
      <c r="G35" s="23">
        <v>910</v>
      </c>
      <c r="H35" s="23">
        <v>1700</v>
      </c>
      <c r="L35" s="23">
        <v>2800</v>
      </c>
      <c r="M35" s="23">
        <v>2800</v>
      </c>
      <c r="O35" s="23">
        <v>1900</v>
      </c>
      <c r="P35" s="23">
        <v>25000</v>
      </c>
      <c r="Q35" s="23">
        <v>9000</v>
      </c>
      <c r="S35" s="23">
        <v>920</v>
      </c>
      <c r="V35" s="23">
        <v>27</v>
      </c>
      <c r="AB35" s="23">
        <v>880</v>
      </c>
      <c r="AI35" s="23">
        <v>5.0999999999999996</v>
      </c>
      <c r="AJ35" s="23">
        <v>22000</v>
      </c>
      <c r="AM35" s="23">
        <v>39000</v>
      </c>
    </row>
    <row r="36" spans="1:39" x14ac:dyDescent="0.35">
      <c r="A36" s="24">
        <v>1959</v>
      </c>
      <c r="D36" s="23">
        <v>120</v>
      </c>
      <c r="E36" s="23">
        <v>4800</v>
      </c>
      <c r="G36" s="23">
        <v>1300</v>
      </c>
      <c r="H36" s="23">
        <v>2600</v>
      </c>
      <c r="L36" s="23">
        <v>3400</v>
      </c>
      <c r="M36" s="23">
        <v>2100</v>
      </c>
      <c r="O36" s="23">
        <v>2600</v>
      </c>
      <c r="P36" s="23">
        <v>6700</v>
      </c>
      <c r="Q36" s="23">
        <v>5800</v>
      </c>
      <c r="S36" s="23">
        <v>1600</v>
      </c>
      <c r="V36" s="23">
        <v>110</v>
      </c>
      <c r="AB36" s="23">
        <v>3600</v>
      </c>
      <c r="AI36" s="23">
        <v>1.7</v>
      </c>
      <c r="AJ36" s="23">
        <v>7600</v>
      </c>
      <c r="AK36" s="23">
        <v>3900</v>
      </c>
      <c r="AM36" s="23">
        <v>660</v>
      </c>
    </row>
    <row r="37" spans="1:39" x14ac:dyDescent="0.35">
      <c r="A37" s="24">
        <v>1960</v>
      </c>
      <c r="D37" s="23">
        <v>230</v>
      </c>
      <c r="E37" s="23">
        <v>20000</v>
      </c>
      <c r="G37" s="23">
        <v>360</v>
      </c>
      <c r="H37" s="23">
        <v>2200</v>
      </c>
      <c r="L37" s="23">
        <v>4600</v>
      </c>
      <c r="M37" s="23">
        <v>1700</v>
      </c>
      <c r="O37" s="23">
        <v>1500</v>
      </c>
      <c r="P37" s="23">
        <v>6900</v>
      </c>
      <c r="Q37" s="23">
        <v>3600</v>
      </c>
      <c r="S37" s="23">
        <v>2400</v>
      </c>
      <c r="V37" s="23">
        <v>14</v>
      </c>
      <c r="AB37" s="23">
        <v>350</v>
      </c>
      <c r="AI37" s="23">
        <v>2</v>
      </c>
      <c r="AJ37" s="23">
        <v>1700</v>
      </c>
      <c r="AK37" s="23">
        <v>2500</v>
      </c>
      <c r="AM37" s="23">
        <v>1900</v>
      </c>
    </row>
    <row r="38" spans="1:39" x14ac:dyDescent="0.35">
      <c r="A38" s="24">
        <v>1961</v>
      </c>
      <c r="D38" s="23">
        <v>280</v>
      </c>
      <c r="E38" s="23">
        <v>11000</v>
      </c>
      <c r="G38" s="23">
        <v>170</v>
      </c>
      <c r="H38" s="23">
        <v>1700</v>
      </c>
      <c r="L38" s="23">
        <v>24000</v>
      </c>
      <c r="M38" s="23">
        <v>2900</v>
      </c>
      <c r="P38" s="23">
        <v>13000</v>
      </c>
      <c r="Q38" s="23">
        <v>6600</v>
      </c>
      <c r="S38" s="23">
        <v>670</v>
      </c>
      <c r="V38" s="23">
        <v>100</v>
      </c>
      <c r="AB38" s="23">
        <v>220</v>
      </c>
      <c r="AI38" s="23">
        <v>4.8</v>
      </c>
      <c r="AK38" s="23">
        <v>5300</v>
      </c>
      <c r="AM38" s="23">
        <v>1600</v>
      </c>
    </row>
    <row r="39" spans="1:39" x14ac:dyDescent="0.35">
      <c r="A39" s="24">
        <v>1962</v>
      </c>
      <c r="D39" s="23">
        <v>84</v>
      </c>
      <c r="E39" s="23">
        <v>8400</v>
      </c>
      <c r="G39" s="23">
        <v>290</v>
      </c>
      <c r="H39" s="23">
        <v>490</v>
      </c>
      <c r="L39" s="23">
        <v>2500</v>
      </c>
      <c r="M39" s="23">
        <v>560</v>
      </c>
      <c r="O39" s="23">
        <v>1200</v>
      </c>
      <c r="P39" s="23">
        <v>6000</v>
      </c>
      <c r="Q39" s="23">
        <v>4200</v>
      </c>
      <c r="S39" s="23">
        <v>380</v>
      </c>
      <c r="V39" s="23">
        <v>53</v>
      </c>
      <c r="AI39" s="23">
        <v>13</v>
      </c>
      <c r="AK39" s="23">
        <v>3300</v>
      </c>
      <c r="AM39" s="23">
        <v>2800</v>
      </c>
    </row>
    <row r="40" spans="1:39" x14ac:dyDescent="0.35">
      <c r="A40" s="24">
        <v>1963</v>
      </c>
      <c r="C40" s="23">
        <v>48</v>
      </c>
      <c r="D40" s="23">
        <v>200</v>
      </c>
      <c r="G40" s="23">
        <v>220</v>
      </c>
      <c r="H40" s="23">
        <v>2300</v>
      </c>
      <c r="L40" s="23">
        <v>1300</v>
      </c>
      <c r="M40" s="23">
        <v>5400</v>
      </c>
      <c r="P40" s="23">
        <v>12000</v>
      </c>
      <c r="Q40" s="23">
        <v>11000</v>
      </c>
      <c r="S40" s="23">
        <v>1100</v>
      </c>
      <c r="V40" s="23">
        <v>53</v>
      </c>
      <c r="AI40" s="23">
        <v>17</v>
      </c>
      <c r="AM40" s="23">
        <v>3900</v>
      </c>
    </row>
    <row r="41" spans="1:39" x14ac:dyDescent="0.35">
      <c r="A41" s="24">
        <v>1964</v>
      </c>
      <c r="B41" s="23">
        <v>14</v>
      </c>
      <c r="C41" s="23">
        <v>35</v>
      </c>
      <c r="D41" s="23">
        <v>110</v>
      </c>
      <c r="F41" s="23">
        <v>160</v>
      </c>
      <c r="G41" s="23">
        <v>94</v>
      </c>
      <c r="H41" s="23">
        <v>1300</v>
      </c>
      <c r="L41" s="23">
        <v>590</v>
      </c>
      <c r="P41" s="23">
        <v>21000</v>
      </c>
      <c r="Q41" s="23">
        <v>8700</v>
      </c>
      <c r="S41" s="23">
        <v>190</v>
      </c>
      <c r="AM41" s="23">
        <v>2400</v>
      </c>
    </row>
    <row r="42" spans="1:39" x14ac:dyDescent="0.35">
      <c r="A42" s="24">
        <v>1965</v>
      </c>
      <c r="B42" s="23">
        <v>17</v>
      </c>
      <c r="C42" s="23">
        <v>15</v>
      </c>
      <c r="D42" s="23">
        <v>240</v>
      </c>
      <c r="F42" s="23">
        <v>230</v>
      </c>
      <c r="G42" s="23">
        <v>120</v>
      </c>
      <c r="H42" s="23">
        <v>1300</v>
      </c>
      <c r="L42" s="23">
        <v>840</v>
      </c>
      <c r="P42" s="23">
        <v>11000</v>
      </c>
      <c r="Q42" s="23">
        <v>2700</v>
      </c>
      <c r="S42" s="23">
        <v>92</v>
      </c>
      <c r="AM42" s="23">
        <v>810</v>
      </c>
    </row>
    <row r="43" spans="1:39" x14ac:dyDescent="0.35">
      <c r="A43" s="24">
        <v>1966</v>
      </c>
      <c r="B43" s="23">
        <v>36</v>
      </c>
      <c r="C43" s="23">
        <v>110</v>
      </c>
      <c r="D43" s="23">
        <v>320</v>
      </c>
      <c r="E43" s="23">
        <v>10000</v>
      </c>
      <c r="F43" s="23">
        <v>1300</v>
      </c>
      <c r="G43" s="23">
        <v>1200</v>
      </c>
      <c r="H43" s="23">
        <v>1600</v>
      </c>
      <c r="I43" s="23">
        <v>1200</v>
      </c>
      <c r="L43" s="23">
        <v>2900</v>
      </c>
      <c r="P43" s="23">
        <v>8000</v>
      </c>
      <c r="Q43" s="23">
        <v>10000</v>
      </c>
      <c r="S43" s="23">
        <v>520</v>
      </c>
      <c r="AK43" s="23">
        <v>13000</v>
      </c>
      <c r="AM43" s="23">
        <v>1500</v>
      </c>
    </row>
    <row r="44" spans="1:39" x14ac:dyDescent="0.35">
      <c r="A44" s="24">
        <v>1967</v>
      </c>
      <c r="B44" s="23">
        <v>340</v>
      </c>
      <c r="C44" s="23">
        <v>280</v>
      </c>
      <c r="D44" s="23">
        <v>340</v>
      </c>
      <c r="E44" s="23">
        <v>4300</v>
      </c>
      <c r="F44" s="23">
        <v>300</v>
      </c>
      <c r="G44" s="23">
        <v>250</v>
      </c>
      <c r="H44" s="23">
        <v>5800</v>
      </c>
      <c r="L44" s="23">
        <v>32000</v>
      </c>
      <c r="P44" s="23">
        <v>16000</v>
      </c>
      <c r="Q44" s="23">
        <v>10000</v>
      </c>
      <c r="S44" s="23">
        <v>5000</v>
      </c>
      <c r="AK44" s="23">
        <v>28000</v>
      </c>
      <c r="AM44" s="23">
        <v>1900</v>
      </c>
    </row>
    <row r="45" spans="1:39" x14ac:dyDescent="0.35">
      <c r="A45" s="24">
        <v>1968</v>
      </c>
      <c r="B45" s="23">
        <v>160</v>
      </c>
      <c r="C45" s="23">
        <v>140</v>
      </c>
      <c r="D45" s="23">
        <v>160</v>
      </c>
      <c r="E45" s="23">
        <v>650</v>
      </c>
      <c r="F45" s="23">
        <v>560</v>
      </c>
      <c r="G45" s="23">
        <v>700</v>
      </c>
      <c r="H45" s="23">
        <v>1200</v>
      </c>
      <c r="I45" s="23">
        <v>99</v>
      </c>
      <c r="L45" s="23">
        <v>870</v>
      </c>
      <c r="P45" s="23">
        <v>18000</v>
      </c>
      <c r="Q45" s="23">
        <v>10000</v>
      </c>
      <c r="S45" s="23">
        <v>360</v>
      </c>
      <c r="AK45" s="23">
        <v>11000</v>
      </c>
      <c r="AM45" s="23">
        <v>450</v>
      </c>
    </row>
    <row r="46" spans="1:39" x14ac:dyDescent="0.35">
      <c r="A46" s="24">
        <v>1969</v>
      </c>
      <c r="B46" s="23">
        <v>210</v>
      </c>
      <c r="C46" s="23">
        <v>840</v>
      </c>
      <c r="D46" s="23">
        <v>62</v>
      </c>
      <c r="E46" s="23">
        <v>720</v>
      </c>
      <c r="F46" s="23">
        <v>39</v>
      </c>
      <c r="G46" s="23">
        <v>200</v>
      </c>
      <c r="H46" s="23">
        <v>1500</v>
      </c>
      <c r="I46" s="23">
        <v>300</v>
      </c>
      <c r="L46" s="23">
        <v>230</v>
      </c>
      <c r="P46" s="23">
        <v>9500</v>
      </c>
      <c r="Q46" s="23">
        <v>5200</v>
      </c>
      <c r="S46" s="23">
        <v>190</v>
      </c>
      <c r="AK46" s="23">
        <v>9000</v>
      </c>
      <c r="AM46" s="23">
        <v>530</v>
      </c>
    </row>
    <row r="47" spans="1:39" x14ac:dyDescent="0.35">
      <c r="A47" s="24">
        <v>1970</v>
      </c>
      <c r="B47" s="23">
        <v>200</v>
      </c>
      <c r="C47" s="23">
        <v>1700</v>
      </c>
      <c r="D47" s="23">
        <v>77</v>
      </c>
      <c r="E47" s="23">
        <v>1000</v>
      </c>
      <c r="F47" s="23">
        <v>170</v>
      </c>
      <c r="G47" s="23">
        <v>240</v>
      </c>
      <c r="H47" s="23">
        <v>2400</v>
      </c>
      <c r="I47" s="23">
        <v>340</v>
      </c>
      <c r="L47" s="23">
        <v>1200</v>
      </c>
      <c r="P47" s="23">
        <v>18000</v>
      </c>
      <c r="Q47" s="23">
        <v>5900</v>
      </c>
      <c r="S47" s="23">
        <v>230</v>
      </c>
      <c r="AK47" s="23">
        <v>16000</v>
      </c>
      <c r="AM47" s="23">
        <v>1500</v>
      </c>
    </row>
    <row r="48" spans="1:39" x14ac:dyDescent="0.35">
      <c r="A48" s="24">
        <v>1971</v>
      </c>
    </row>
    <row r="49" spans="1:39" x14ac:dyDescent="0.35">
      <c r="A49" s="24">
        <v>1972</v>
      </c>
    </row>
    <row r="50" spans="1:39" x14ac:dyDescent="0.35">
      <c r="A50" s="24">
        <v>1973</v>
      </c>
    </row>
    <row r="51" spans="1:39" x14ac:dyDescent="0.35">
      <c r="A51" s="24">
        <v>1974</v>
      </c>
    </row>
    <row r="52" spans="1:39" x14ac:dyDescent="0.35">
      <c r="A52" s="24">
        <v>1975</v>
      </c>
    </row>
    <row r="53" spans="1:39" x14ac:dyDescent="0.35">
      <c r="A53" s="24">
        <v>1976</v>
      </c>
      <c r="B53" s="23">
        <v>42</v>
      </c>
      <c r="C53" s="23">
        <v>380</v>
      </c>
      <c r="D53" s="23">
        <v>92</v>
      </c>
      <c r="E53" s="23">
        <v>1400</v>
      </c>
      <c r="F53" s="23">
        <v>150</v>
      </c>
      <c r="G53" s="23">
        <v>300</v>
      </c>
      <c r="H53" s="23">
        <v>5000</v>
      </c>
      <c r="I53" s="23">
        <v>210</v>
      </c>
      <c r="L53" s="23">
        <v>440</v>
      </c>
      <c r="P53" s="23">
        <v>11000</v>
      </c>
      <c r="Q53" s="23">
        <v>3600</v>
      </c>
      <c r="S53" s="23">
        <v>110</v>
      </c>
      <c r="AK53" s="23">
        <v>14000</v>
      </c>
      <c r="AM53" s="23">
        <v>620</v>
      </c>
    </row>
    <row r="54" spans="1:39" x14ac:dyDescent="0.35">
      <c r="A54" s="24">
        <v>1977</v>
      </c>
      <c r="B54" s="23">
        <v>25</v>
      </c>
      <c r="C54" s="23">
        <v>88</v>
      </c>
      <c r="D54" s="23">
        <v>280</v>
      </c>
      <c r="E54" s="23">
        <v>4100</v>
      </c>
      <c r="F54" s="23">
        <v>440</v>
      </c>
      <c r="G54" s="23">
        <v>310</v>
      </c>
      <c r="H54" s="23">
        <v>16000</v>
      </c>
      <c r="I54" s="23">
        <v>130</v>
      </c>
      <c r="L54" s="23">
        <v>690</v>
      </c>
      <c r="P54" s="23">
        <v>7300</v>
      </c>
      <c r="Q54" s="23">
        <v>8800</v>
      </c>
      <c r="S54" s="23">
        <v>65</v>
      </c>
      <c r="AF54" s="23">
        <v>23</v>
      </c>
      <c r="AK54" s="23">
        <v>17000</v>
      </c>
      <c r="AM54" s="23">
        <v>670</v>
      </c>
    </row>
    <row r="55" spans="1:39" x14ac:dyDescent="0.35">
      <c r="A55" s="24">
        <v>1978</v>
      </c>
      <c r="B55" s="23">
        <v>42</v>
      </c>
      <c r="C55" s="23">
        <v>290</v>
      </c>
      <c r="D55" s="23">
        <v>70</v>
      </c>
      <c r="E55" s="23">
        <v>4200</v>
      </c>
      <c r="F55" s="23">
        <v>57</v>
      </c>
      <c r="G55" s="23">
        <v>350</v>
      </c>
      <c r="H55" s="23">
        <v>13000</v>
      </c>
      <c r="I55" s="23">
        <v>280</v>
      </c>
      <c r="L55" s="23">
        <v>1100</v>
      </c>
      <c r="P55" s="23">
        <v>13000</v>
      </c>
      <c r="Q55" s="23">
        <v>7300</v>
      </c>
      <c r="S55" s="23">
        <v>100</v>
      </c>
      <c r="AF55" s="23">
        <v>270</v>
      </c>
      <c r="AK55" s="23">
        <v>20000</v>
      </c>
      <c r="AM55" s="23">
        <v>370</v>
      </c>
    </row>
    <row r="56" spans="1:39" x14ac:dyDescent="0.35">
      <c r="A56" s="24">
        <v>1979</v>
      </c>
      <c r="B56" s="23">
        <v>55</v>
      </c>
      <c r="C56" s="23">
        <v>6.8</v>
      </c>
      <c r="D56" s="23">
        <v>49</v>
      </c>
      <c r="E56" s="23">
        <v>1200</v>
      </c>
      <c r="F56" s="23">
        <v>92</v>
      </c>
      <c r="G56" s="23">
        <v>110</v>
      </c>
      <c r="H56" s="23">
        <v>7100</v>
      </c>
      <c r="I56" s="23">
        <v>210</v>
      </c>
      <c r="L56" s="23">
        <v>3200</v>
      </c>
      <c r="P56" s="23">
        <v>9700</v>
      </c>
      <c r="Q56" s="23">
        <v>3100</v>
      </c>
      <c r="S56" s="23">
        <v>55</v>
      </c>
      <c r="AF56" s="23">
        <v>50</v>
      </c>
      <c r="AM56" s="23">
        <v>480</v>
      </c>
    </row>
    <row r="57" spans="1:39" x14ac:dyDescent="0.35">
      <c r="A57" s="24">
        <v>1980</v>
      </c>
      <c r="B57" s="23">
        <v>22</v>
      </c>
      <c r="C57" s="23">
        <v>4.4000000000000004</v>
      </c>
      <c r="D57" s="23">
        <v>71</v>
      </c>
      <c r="E57" s="23">
        <v>990</v>
      </c>
      <c r="F57" s="23">
        <v>94</v>
      </c>
      <c r="G57" s="23">
        <v>190</v>
      </c>
      <c r="H57" s="23">
        <v>5200</v>
      </c>
      <c r="I57" s="23">
        <v>220</v>
      </c>
      <c r="L57" s="23">
        <v>990</v>
      </c>
      <c r="P57" s="23">
        <v>6900</v>
      </c>
      <c r="Q57" s="23">
        <v>5200</v>
      </c>
      <c r="S57" s="23">
        <v>22</v>
      </c>
      <c r="AF57" s="23">
        <v>76</v>
      </c>
      <c r="AK57" s="23">
        <v>170</v>
      </c>
      <c r="AM57" s="23">
        <v>420</v>
      </c>
    </row>
    <row r="58" spans="1:39" x14ac:dyDescent="0.35">
      <c r="A58" s="24">
        <v>1981</v>
      </c>
    </row>
    <row r="59" spans="1:39" x14ac:dyDescent="0.35">
      <c r="A59" s="24">
        <v>1982</v>
      </c>
    </row>
    <row r="60" spans="1:39" x14ac:dyDescent="0.35">
      <c r="A60" s="24">
        <v>1983</v>
      </c>
    </row>
    <row r="61" spans="1:39" x14ac:dyDescent="0.35">
      <c r="A61" s="24">
        <v>1984</v>
      </c>
      <c r="B61" s="23">
        <v>1300</v>
      </c>
      <c r="C61" s="23">
        <v>110</v>
      </c>
      <c r="D61" s="23">
        <v>1000</v>
      </c>
      <c r="E61" s="23">
        <v>6500</v>
      </c>
      <c r="F61" s="23">
        <v>940</v>
      </c>
      <c r="G61" s="23">
        <v>770</v>
      </c>
      <c r="H61" s="23">
        <v>2100</v>
      </c>
      <c r="I61" s="23">
        <v>1600</v>
      </c>
      <c r="L61" s="23">
        <v>3200</v>
      </c>
      <c r="P61" s="23">
        <v>7400</v>
      </c>
      <c r="Q61" s="23">
        <v>5300</v>
      </c>
      <c r="S61" s="23">
        <v>1300</v>
      </c>
      <c r="AF61" s="23">
        <v>430</v>
      </c>
      <c r="AK61" s="23">
        <v>7900</v>
      </c>
    </row>
    <row r="62" spans="1:39" x14ac:dyDescent="0.35">
      <c r="A62" s="24">
        <v>1985</v>
      </c>
    </row>
    <row r="63" spans="1:39" x14ac:dyDescent="0.35">
      <c r="A63" s="24">
        <v>1986</v>
      </c>
      <c r="B63" s="23">
        <v>110</v>
      </c>
      <c r="D63" s="23">
        <v>200</v>
      </c>
      <c r="E63" s="23">
        <v>730</v>
      </c>
      <c r="F63" s="23">
        <v>430</v>
      </c>
      <c r="G63" s="23">
        <v>320</v>
      </c>
      <c r="H63" s="23">
        <v>2300</v>
      </c>
      <c r="I63" s="23">
        <v>1500</v>
      </c>
      <c r="L63" s="23">
        <v>1400</v>
      </c>
      <c r="P63" s="23">
        <v>6200</v>
      </c>
      <c r="S63" s="23">
        <v>690</v>
      </c>
      <c r="AF63" s="23">
        <v>53</v>
      </c>
      <c r="AK63" s="23">
        <v>4600</v>
      </c>
    </row>
    <row r="64" spans="1:39" x14ac:dyDescent="0.35">
      <c r="A64" s="24">
        <v>1987</v>
      </c>
    </row>
    <row r="65" spans="1:32" x14ac:dyDescent="0.35">
      <c r="A65" s="24">
        <v>1988</v>
      </c>
    </row>
    <row r="66" spans="1:32" x14ac:dyDescent="0.35">
      <c r="A66" s="24">
        <v>1989</v>
      </c>
    </row>
    <row r="67" spans="1:32" x14ac:dyDescent="0.35">
      <c r="A67" s="24">
        <v>1990</v>
      </c>
    </row>
    <row r="68" spans="1:32" x14ac:dyDescent="0.35">
      <c r="A68" s="24">
        <v>1991</v>
      </c>
    </row>
    <row r="69" spans="1:32" x14ac:dyDescent="0.35">
      <c r="A69" s="24">
        <v>1992</v>
      </c>
    </row>
    <row r="70" spans="1:32" x14ac:dyDescent="0.35">
      <c r="A70" s="24">
        <v>1993</v>
      </c>
    </row>
    <row r="71" spans="1:32" x14ac:dyDescent="0.35">
      <c r="A71" s="24">
        <v>1994</v>
      </c>
    </row>
    <row r="72" spans="1:32" x14ac:dyDescent="0.35">
      <c r="A72" s="24">
        <v>1995</v>
      </c>
    </row>
    <row r="73" spans="1:32" x14ac:dyDescent="0.35">
      <c r="A73" s="24">
        <v>1996</v>
      </c>
    </row>
    <row r="74" spans="1:32" x14ac:dyDescent="0.35">
      <c r="A74" s="24">
        <v>1997</v>
      </c>
      <c r="C74" s="23">
        <v>30</v>
      </c>
      <c r="D74" s="23">
        <v>150</v>
      </c>
      <c r="E74" s="23">
        <v>440</v>
      </c>
      <c r="F74" s="23">
        <v>62</v>
      </c>
      <c r="H74" s="23">
        <v>3400</v>
      </c>
      <c r="I74" s="23">
        <v>330</v>
      </c>
      <c r="L74" s="23">
        <v>2200</v>
      </c>
      <c r="S74" s="23">
        <v>260</v>
      </c>
      <c r="AF74" s="23">
        <v>13</v>
      </c>
    </row>
    <row r="75" spans="1:32" x14ac:dyDescent="0.35">
      <c r="A75" s="24">
        <v>1998</v>
      </c>
      <c r="C75" s="23">
        <v>61</v>
      </c>
      <c r="D75" s="23">
        <v>60</v>
      </c>
      <c r="E75" s="23">
        <v>1500</v>
      </c>
      <c r="F75" s="23">
        <v>32</v>
      </c>
      <c r="H75" s="23">
        <v>2600</v>
      </c>
      <c r="I75" s="23">
        <v>1900</v>
      </c>
      <c r="L75" s="23">
        <v>4300</v>
      </c>
      <c r="S75" s="23">
        <v>28</v>
      </c>
      <c r="AF75" s="23">
        <v>29</v>
      </c>
    </row>
    <row r="76" spans="1:32" x14ac:dyDescent="0.35">
      <c r="A76" s="24">
        <v>1999</v>
      </c>
      <c r="B76" s="23">
        <v>4.9000000000000004</v>
      </c>
      <c r="C76" s="23">
        <v>180</v>
      </c>
      <c r="D76" s="23">
        <v>43</v>
      </c>
      <c r="E76" s="23">
        <v>740</v>
      </c>
      <c r="F76" s="23">
        <v>110</v>
      </c>
      <c r="H76" s="23">
        <v>1200</v>
      </c>
      <c r="I76" s="23">
        <v>580</v>
      </c>
      <c r="L76" s="23">
        <v>5800</v>
      </c>
      <c r="S76" s="23">
        <v>38</v>
      </c>
      <c r="AF76" s="23">
        <v>8.1999999999999993</v>
      </c>
    </row>
    <row r="77" spans="1:32" x14ac:dyDescent="0.35">
      <c r="A77" s="24">
        <v>2000</v>
      </c>
      <c r="B77" s="23">
        <v>74</v>
      </c>
      <c r="C77" s="23">
        <v>43</v>
      </c>
      <c r="D77" s="23">
        <v>71</v>
      </c>
      <c r="E77" s="23">
        <v>1900</v>
      </c>
      <c r="F77" s="23">
        <v>160</v>
      </c>
      <c r="H77" s="23">
        <v>1300</v>
      </c>
      <c r="I77" s="23">
        <v>1100</v>
      </c>
      <c r="L77" s="23">
        <v>1700</v>
      </c>
      <c r="S77" s="23">
        <v>20</v>
      </c>
      <c r="AF77" s="23">
        <v>6.4</v>
      </c>
    </row>
    <row r="78" spans="1:32" x14ac:dyDescent="0.35">
      <c r="A78" s="24">
        <v>2001</v>
      </c>
      <c r="B78" s="23">
        <v>64</v>
      </c>
      <c r="C78" s="23">
        <v>140</v>
      </c>
      <c r="D78" s="23">
        <v>110</v>
      </c>
      <c r="E78" s="23">
        <v>700</v>
      </c>
      <c r="F78" s="23">
        <v>130</v>
      </c>
      <c r="H78" s="23">
        <v>5900</v>
      </c>
      <c r="I78" s="23">
        <v>1300</v>
      </c>
      <c r="L78" s="23">
        <v>460</v>
      </c>
      <c r="S78" s="23">
        <v>17</v>
      </c>
      <c r="AF78" s="23">
        <v>59</v>
      </c>
    </row>
    <row r="79" spans="1:32" x14ac:dyDescent="0.35">
      <c r="A79" s="24">
        <v>2002</v>
      </c>
      <c r="B79" s="23">
        <v>11</v>
      </c>
      <c r="C79" s="23">
        <v>250</v>
      </c>
      <c r="D79" s="23">
        <v>810</v>
      </c>
      <c r="E79" s="23">
        <v>4400</v>
      </c>
      <c r="F79" s="23">
        <v>550</v>
      </c>
      <c r="H79" s="23">
        <v>7200</v>
      </c>
      <c r="I79" s="23">
        <v>1300</v>
      </c>
      <c r="L79" s="23">
        <v>2400</v>
      </c>
      <c r="S79" s="23">
        <v>360</v>
      </c>
      <c r="AF79" s="23">
        <v>28</v>
      </c>
    </row>
    <row r="80" spans="1:32" x14ac:dyDescent="0.35">
      <c r="A80" s="24">
        <v>2003</v>
      </c>
      <c r="C80" s="23">
        <v>32</v>
      </c>
      <c r="D80" s="23">
        <v>240</v>
      </c>
      <c r="E80" s="23">
        <v>950</v>
      </c>
      <c r="F80" s="23">
        <v>9.9</v>
      </c>
      <c r="H80" s="23">
        <v>2100</v>
      </c>
      <c r="I80" s="23">
        <v>620</v>
      </c>
      <c r="L80" s="23">
        <v>240</v>
      </c>
      <c r="U80" s="23">
        <v>240</v>
      </c>
    </row>
    <row r="81" spans="1:33" x14ac:dyDescent="0.35">
      <c r="A81" s="24">
        <v>2004</v>
      </c>
      <c r="B81" s="23">
        <v>8.6</v>
      </c>
      <c r="C81" s="23">
        <v>150</v>
      </c>
      <c r="D81" s="23">
        <v>22</v>
      </c>
      <c r="E81" s="23">
        <v>630</v>
      </c>
      <c r="F81" s="23">
        <v>51</v>
      </c>
      <c r="H81" s="23">
        <v>4100</v>
      </c>
      <c r="I81" s="23">
        <v>4600</v>
      </c>
      <c r="L81" s="23">
        <v>950</v>
      </c>
    </row>
    <row r="82" spans="1:33" x14ac:dyDescent="0.35">
      <c r="A82" s="24">
        <v>2005</v>
      </c>
      <c r="B82" s="23">
        <v>20</v>
      </c>
      <c r="C82" s="23">
        <v>120</v>
      </c>
      <c r="D82" s="23">
        <v>96</v>
      </c>
      <c r="E82" s="23">
        <v>640</v>
      </c>
      <c r="F82" s="23">
        <v>140</v>
      </c>
      <c r="H82" s="23">
        <v>2100</v>
      </c>
      <c r="I82" s="23">
        <v>260</v>
      </c>
    </row>
    <row r="83" spans="1:33" x14ac:dyDescent="0.35">
      <c r="A83" s="24">
        <v>2006</v>
      </c>
      <c r="B83" s="23">
        <v>6.7</v>
      </c>
      <c r="C83" s="23">
        <v>94</v>
      </c>
      <c r="D83" s="23">
        <v>460</v>
      </c>
      <c r="E83" s="23">
        <v>2000</v>
      </c>
      <c r="F83" s="23">
        <v>47</v>
      </c>
      <c r="H83" s="23">
        <v>2500</v>
      </c>
    </row>
    <row r="84" spans="1:33" x14ac:dyDescent="0.35">
      <c r="A84" s="24">
        <v>2007</v>
      </c>
      <c r="B84" s="23">
        <v>5.9</v>
      </c>
      <c r="C84" s="23">
        <v>48</v>
      </c>
      <c r="D84" s="23">
        <v>140</v>
      </c>
      <c r="E84" s="23">
        <v>2200</v>
      </c>
      <c r="F84" s="23">
        <v>360</v>
      </c>
      <c r="H84" s="23">
        <v>460</v>
      </c>
      <c r="I84" s="23">
        <v>640</v>
      </c>
      <c r="U84" s="23">
        <v>84</v>
      </c>
      <c r="AG84" s="23">
        <v>11</v>
      </c>
    </row>
    <row r="85" spans="1:33" x14ac:dyDescent="0.35">
      <c r="A85" s="24">
        <v>2008</v>
      </c>
      <c r="B85" s="23">
        <v>85</v>
      </c>
      <c r="C85" s="23">
        <v>49</v>
      </c>
      <c r="D85" s="23">
        <v>48</v>
      </c>
      <c r="E85" s="23">
        <v>1700</v>
      </c>
      <c r="F85" s="23">
        <v>190</v>
      </c>
      <c r="H85" s="23">
        <v>660</v>
      </c>
      <c r="I85" s="23">
        <v>380</v>
      </c>
      <c r="U85" s="23">
        <v>42</v>
      </c>
      <c r="AG85" s="23">
        <v>18</v>
      </c>
    </row>
    <row r="86" spans="1:33" x14ac:dyDescent="0.35">
      <c r="A86" s="24">
        <v>2009</v>
      </c>
      <c r="B86" s="23">
        <v>14</v>
      </c>
      <c r="C86" s="23">
        <v>40</v>
      </c>
      <c r="D86" s="23">
        <v>100</v>
      </c>
      <c r="E86" s="23">
        <v>1100</v>
      </c>
      <c r="F86" s="23">
        <v>34</v>
      </c>
      <c r="G86" s="23">
        <v>37</v>
      </c>
      <c r="H86" s="23">
        <v>1000</v>
      </c>
      <c r="I86" s="23">
        <v>820</v>
      </c>
      <c r="L86" s="23">
        <v>350</v>
      </c>
      <c r="U86" s="23">
        <v>26</v>
      </c>
    </row>
    <row r="87" spans="1:33" x14ac:dyDescent="0.35">
      <c r="A87" s="24">
        <v>2010</v>
      </c>
      <c r="B87" s="23">
        <v>5.6</v>
      </c>
      <c r="C87" s="23">
        <v>67</v>
      </c>
      <c r="D87" s="23">
        <v>62</v>
      </c>
      <c r="E87" s="23">
        <v>1100</v>
      </c>
      <c r="F87" s="23">
        <v>92</v>
      </c>
      <c r="G87" s="23">
        <v>260</v>
      </c>
      <c r="H87" s="23">
        <v>500</v>
      </c>
      <c r="I87" s="23">
        <v>890</v>
      </c>
      <c r="U87" s="23">
        <v>59</v>
      </c>
      <c r="AG87" s="23">
        <v>3.1</v>
      </c>
    </row>
    <row r="88" spans="1:33" x14ac:dyDescent="0.35">
      <c r="A88" s="24">
        <v>2011</v>
      </c>
      <c r="B88" s="23">
        <v>64</v>
      </c>
      <c r="C88" s="23">
        <v>35</v>
      </c>
      <c r="D88" s="23">
        <v>18</v>
      </c>
      <c r="E88" s="23">
        <v>790</v>
      </c>
      <c r="F88" s="23">
        <v>51</v>
      </c>
      <c r="G88" s="23">
        <v>100</v>
      </c>
      <c r="H88" s="23">
        <v>750</v>
      </c>
      <c r="I88" s="23">
        <v>170</v>
      </c>
      <c r="L88" s="23">
        <v>250</v>
      </c>
      <c r="U88" s="23">
        <v>63</v>
      </c>
      <c r="AG88" s="23">
        <v>23</v>
      </c>
    </row>
    <row r="89" spans="1:33" x14ac:dyDescent="0.35">
      <c r="A89" s="24">
        <v>2012</v>
      </c>
      <c r="B89" s="23">
        <v>46</v>
      </c>
      <c r="C89" s="23">
        <v>19</v>
      </c>
      <c r="D89" s="23">
        <v>38</v>
      </c>
      <c r="E89" s="23">
        <v>510</v>
      </c>
      <c r="F89" s="23">
        <v>38</v>
      </c>
      <c r="G89" s="23">
        <v>79</v>
      </c>
      <c r="H89" s="23">
        <v>270</v>
      </c>
      <c r="I89" s="23">
        <v>550</v>
      </c>
      <c r="L89" s="23">
        <v>140</v>
      </c>
      <c r="U89" s="23">
        <v>41</v>
      </c>
      <c r="AG89" s="23">
        <v>110</v>
      </c>
    </row>
    <row r="90" spans="1:33" x14ac:dyDescent="0.35">
      <c r="A90" s="24">
        <v>2013</v>
      </c>
      <c r="C90" s="23">
        <v>14</v>
      </c>
      <c r="D90" s="23">
        <v>50</v>
      </c>
      <c r="E90" s="23">
        <v>720</v>
      </c>
      <c r="F90" s="23">
        <v>210</v>
      </c>
      <c r="G90" s="23">
        <v>440</v>
      </c>
      <c r="H90" s="23">
        <v>240</v>
      </c>
      <c r="I90" s="23">
        <v>470</v>
      </c>
      <c r="L90" s="23">
        <v>39</v>
      </c>
      <c r="U90" s="23">
        <v>70</v>
      </c>
    </row>
    <row r="91" spans="1:33" x14ac:dyDescent="0.35">
      <c r="A91" s="24">
        <v>2014</v>
      </c>
      <c r="B91" s="23">
        <v>32</v>
      </c>
      <c r="C91" s="23">
        <v>5.8</v>
      </c>
      <c r="I91" s="23">
        <v>850</v>
      </c>
      <c r="U91" s="23">
        <v>40</v>
      </c>
      <c r="AG91" s="23">
        <v>24</v>
      </c>
    </row>
    <row r="92" spans="1:33" x14ac:dyDescent="0.35">
      <c r="A92" s="24">
        <v>2015</v>
      </c>
      <c r="B92" s="23">
        <v>23</v>
      </c>
      <c r="C92" s="23">
        <v>3.9</v>
      </c>
      <c r="I92" s="23">
        <v>260</v>
      </c>
      <c r="U92" s="23">
        <v>6.9</v>
      </c>
      <c r="AG92" s="23">
        <v>160</v>
      </c>
    </row>
    <row r="93" spans="1:33" x14ac:dyDescent="0.35">
      <c r="A93" s="24">
        <v>2016</v>
      </c>
      <c r="B93" s="23">
        <v>240</v>
      </c>
      <c r="C93" s="23">
        <v>23</v>
      </c>
      <c r="D93" s="23">
        <v>25</v>
      </c>
      <c r="E93" s="23">
        <v>490</v>
      </c>
      <c r="F93" s="23">
        <v>230</v>
      </c>
      <c r="G93" s="23">
        <v>240</v>
      </c>
      <c r="H93" s="23">
        <v>640</v>
      </c>
      <c r="I93" s="23">
        <v>910</v>
      </c>
      <c r="L93" s="23">
        <v>31</v>
      </c>
      <c r="U93" s="23">
        <v>21</v>
      </c>
      <c r="AG93" s="23">
        <v>18</v>
      </c>
    </row>
    <row r="94" spans="1:33" x14ac:dyDescent="0.35">
      <c r="A94" s="24">
        <v>2017</v>
      </c>
      <c r="B94" s="23">
        <v>69</v>
      </c>
      <c r="C94" s="23">
        <v>5.2</v>
      </c>
      <c r="D94" s="23">
        <v>89</v>
      </c>
      <c r="E94" s="23">
        <v>370</v>
      </c>
      <c r="F94" s="23">
        <v>250</v>
      </c>
      <c r="G94" s="23">
        <v>270</v>
      </c>
      <c r="H94" s="23">
        <v>560</v>
      </c>
      <c r="I94" s="23">
        <v>630</v>
      </c>
      <c r="L94" s="23">
        <v>12</v>
      </c>
      <c r="U94" s="23">
        <v>39</v>
      </c>
      <c r="AG94" s="23">
        <v>110</v>
      </c>
    </row>
    <row r="95" spans="1:33" x14ac:dyDescent="0.35">
      <c r="A95" s="24">
        <v>2018</v>
      </c>
      <c r="B95" s="23">
        <v>35</v>
      </c>
      <c r="C95" s="23">
        <v>8.1</v>
      </c>
      <c r="D95" s="23">
        <v>230</v>
      </c>
      <c r="E95" s="23">
        <v>660</v>
      </c>
      <c r="F95" s="23">
        <v>46</v>
      </c>
      <c r="G95" s="23">
        <v>150</v>
      </c>
      <c r="H95" s="23">
        <v>300</v>
      </c>
      <c r="I95" s="23">
        <v>100</v>
      </c>
      <c r="L95" s="23">
        <v>21</v>
      </c>
      <c r="U95" s="23">
        <v>11</v>
      </c>
      <c r="AG95" s="23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C2BD-F65A-4701-B415-EF46FFEF4027}">
  <dimension ref="A1:AM95"/>
  <sheetViews>
    <sheetView workbookViewId="0">
      <selection activeCell="B3" sqref="B3"/>
    </sheetView>
  </sheetViews>
  <sheetFormatPr defaultRowHeight="14.5" x14ac:dyDescent="0.35"/>
  <sheetData>
    <row r="1" spans="1:39" x14ac:dyDescent="0.35">
      <c r="A1" s="24" t="s">
        <v>64</v>
      </c>
      <c r="B1" s="28" t="s">
        <v>91</v>
      </c>
      <c r="C1" s="28" t="s">
        <v>94</v>
      </c>
      <c r="D1" s="28" t="s">
        <v>92</v>
      </c>
      <c r="E1" s="75" t="s">
        <v>93</v>
      </c>
      <c r="F1" s="75" t="s">
        <v>115</v>
      </c>
      <c r="G1" s="75" t="s">
        <v>96</v>
      </c>
      <c r="H1" s="75" t="s">
        <v>97</v>
      </c>
      <c r="I1" s="75" t="s">
        <v>116</v>
      </c>
      <c r="J1" s="75" t="s">
        <v>128</v>
      </c>
      <c r="K1" s="75" t="s">
        <v>99</v>
      </c>
      <c r="L1" s="75" t="s">
        <v>110</v>
      </c>
      <c r="M1" s="75" t="s">
        <v>100</v>
      </c>
      <c r="N1" s="75" t="s">
        <v>111</v>
      </c>
      <c r="O1" s="75" t="s">
        <v>112</v>
      </c>
      <c r="P1" s="75" t="s">
        <v>101</v>
      </c>
      <c r="Q1" s="75" t="s">
        <v>98</v>
      </c>
      <c r="R1" s="75" t="s">
        <v>102</v>
      </c>
      <c r="S1" s="75" t="s">
        <v>103</v>
      </c>
      <c r="T1" s="75" t="s">
        <v>113</v>
      </c>
      <c r="U1" s="75" t="s">
        <v>114</v>
      </c>
      <c r="V1" s="75" t="s">
        <v>104</v>
      </c>
      <c r="W1" s="75" t="s">
        <v>105</v>
      </c>
      <c r="X1" s="75" t="s">
        <v>106</v>
      </c>
      <c r="Y1" s="75" t="s">
        <v>107</v>
      </c>
      <c r="Z1" s="75" t="s">
        <v>108</v>
      </c>
      <c r="AA1" s="75" t="s">
        <v>109</v>
      </c>
      <c r="AB1" s="75" t="s">
        <v>117</v>
      </c>
      <c r="AC1" s="75" t="s">
        <v>118</v>
      </c>
      <c r="AD1" s="75" t="s">
        <v>119</v>
      </c>
      <c r="AE1" s="75" t="s">
        <v>129</v>
      </c>
      <c r="AF1" s="75" t="s">
        <v>120</v>
      </c>
      <c r="AG1" s="75" t="s">
        <v>121</v>
      </c>
      <c r="AH1" s="75" t="s">
        <v>122</v>
      </c>
      <c r="AI1" s="75" t="s">
        <v>123</v>
      </c>
      <c r="AJ1" s="75" t="s">
        <v>124</v>
      </c>
      <c r="AK1" s="75" t="s">
        <v>125</v>
      </c>
      <c r="AL1" s="75" t="s">
        <v>126</v>
      </c>
      <c r="AM1" s="75" t="s">
        <v>127</v>
      </c>
    </row>
    <row r="2" spans="1:39" x14ac:dyDescent="0.35">
      <c r="A2" s="24">
        <v>1925</v>
      </c>
      <c r="B2" s="18"/>
      <c r="C2" s="23"/>
      <c r="D2" s="23"/>
      <c r="E2" s="23"/>
      <c r="F2" s="23"/>
      <c r="G2" s="23"/>
      <c r="H2" s="23"/>
      <c r="I2" s="23"/>
      <c r="J2" s="23"/>
      <c r="K2" s="23"/>
      <c r="L2" s="37"/>
      <c r="M2" s="23"/>
      <c r="N2" s="23"/>
      <c r="O2" s="23"/>
      <c r="P2" s="23"/>
      <c r="Q2" s="23"/>
      <c r="R2" s="23"/>
      <c r="S2" s="23"/>
      <c r="T2" s="23"/>
      <c r="U2" s="69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69"/>
      <c r="AH2" s="23"/>
      <c r="AI2" s="23"/>
      <c r="AJ2" s="23"/>
      <c r="AK2" s="23"/>
      <c r="AL2" s="23"/>
      <c r="AM2" s="23"/>
    </row>
    <row r="3" spans="1:39" x14ac:dyDescent="0.35">
      <c r="A3" s="24">
        <v>1926</v>
      </c>
      <c r="B3" s="18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x14ac:dyDescent="0.35">
      <c r="A4" s="24">
        <v>1927</v>
      </c>
      <c r="B4" s="18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x14ac:dyDescent="0.35">
      <c r="A5" s="24">
        <v>1928</v>
      </c>
      <c r="B5" s="1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x14ac:dyDescent="0.35">
      <c r="A6" s="24">
        <v>1929</v>
      </c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35">
      <c r="A7" s="24">
        <v>1930</v>
      </c>
      <c r="B7" s="18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35">
      <c r="A8" s="24">
        <v>1931</v>
      </c>
      <c r="B8" s="18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35">
      <c r="A9" s="24">
        <v>1932</v>
      </c>
      <c r="B9" s="18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x14ac:dyDescent="0.35">
      <c r="A10" s="24">
        <v>1933</v>
      </c>
      <c r="B10" s="18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x14ac:dyDescent="0.35">
      <c r="A11" s="24">
        <v>1934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x14ac:dyDescent="0.35">
      <c r="A12" s="24">
        <v>1935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x14ac:dyDescent="0.35">
      <c r="A13" s="24">
        <v>1936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x14ac:dyDescent="0.35">
      <c r="A14" s="24">
        <v>1937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x14ac:dyDescent="0.35">
      <c r="A15" s="24">
        <v>1938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x14ac:dyDescent="0.35">
      <c r="A16" s="24">
        <v>1939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x14ac:dyDescent="0.35">
      <c r="A17" s="24">
        <v>1940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x14ac:dyDescent="0.35">
      <c r="A18" s="24">
        <v>1941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x14ac:dyDescent="0.35">
      <c r="A19" s="24">
        <v>1942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x14ac:dyDescent="0.35">
      <c r="A20" s="24">
        <v>1943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x14ac:dyDescent="0.35">
      <c r="A21" s="24">
        <v>1944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x14ac:dyDescent="0.35">
      <c r="A22" s="24">
        <v>1945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x14ac:dyDescent="0.35">
      <c r="A23" s="24">
        <v>1946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x14ac:dyDescent="0.35">
      <c r="A24" s="24">
        <v>1947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x14ac:dyDescent="0.35">
      <c r="A25" s="24">
        <v>1948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x14ac:dyDescent="0.35">
      <c r="A26" s="24">
        <v>1949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x14ac:dyDescent="0.35">
      <c r="A27" s="24">
        <v>1950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x14ac:dyDescent="0.35">
      <c r="A28" s="24">
        <v>1951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x14ac:dyDescent="0.35">
      <c r="A29" s="24">
        <v>1952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x14ac:dyDescent="0.35">
      <c r="A30" s="24">
        <v>1953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x14ac:dyDescent="0.35">
      <c r="A31" s="24">
        <v>1954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x14ac:dyDescent="0.35">
      <c r="A32" s="24">
        <v>1955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x14ac:dyDescent="0.35">
      <c r="A33" s="24">
        <v>1956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x14ac:dyDescent="0.35">
      <c r="A34" s="24">
        <v>1957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x14ac:dyDescent="0.35">
      <c r="A35" s="24">
        <v>1958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x14ac:dyDescent="0.35">
      <c r="A36" s="24">
        <v>1959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x14ac:dyDescent="0.35">
      <c r="A37" s="24">
        <v>1960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x14ac:dyDescent="0.35">
      <c r="A38" s="24">
        <v>1961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x14ac:dyDescent="0.35">
      <c r="A39" s="24">
        <v>1962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x14ac:dyDescent="0.35">
      <c r="A40" s="24">
        <v>1963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x14ac:dyDescent="0.35">
      <c r="A41" s="24">
        <v>1964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x14ac:dyDescent="0.35">
      <c r="A42" s="24">
        <v>1965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x14ac:dyDescent="0.35">
      <c r="A43" s="24">
        <v>1966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x14ac:dyDescent="0.35">
      <c r="A44" s="24">
        <v>1967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x14ac:dyDescent="0.35">
      <c r="A45" s="24">
        <v>1968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x14ac:dyDescent="0.35">
      <c r="A46" s="24">
        <v>1969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x14ac:dyDescent="0.35">
      <c r="A47" s="24">
        <v>1970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x14ac:dyDescent="0.35">
      <c r="A48" s="24">
        <v>1971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x14ac:dyDescent="0.35">
      <c r="A49" s="24">
        <v>1972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x14ac:dyDescent="0.35">
      <c r="A50" s="24">
        <v>1973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x14ac:dyDescent="0.35">
      <c r="A51" s="24">
        <v>1974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x14ac:dyDescent="0.35">
      <c r="A52" s="24">
        <v>1975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x14ac:dyDescent="0.35">
      <c r="A53" s="24">
        <v>1976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x14ac:dyDescent="0.35">
      <c r="A54" s="24">
        <v>1977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x14ac:dyDescent="0.35">
      <c r="A55" s="24">
        <v>1978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x14ac:dyDescent="0.35">
      <c r="A56" s="24">
        <v>1979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x14ac:dyDescent="0.35">
      <c r="A57" s="24">
        <v>1980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x14ac:dyDescent="0.35">
      <c r="A58" s="24">
        <v>1981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x14ac:dyDescent="0.35">
      <c r="A59" s="24">
        <v>1982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x14ac:dyDescent="0.35">
      <c r="A60" s="24">
        <v>1983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x14ac:dyDescent="0.35">
      <c r="A61" s="24">
        <v>1984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x14ac:dyDescent="0.35">
      <c r="A62" s="24">
        <v>1985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x14ac:dyDescent="0.35">
      <c r="A63" s="24">
        <v>1986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x14ac:dyDescent="0.35">
      <c r="A64" s="24">
        <v>1987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x14ac:dyDescent="0.35">
      <c r="A65" s="24">
        <v>1988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x14ac:dyDescent="0.35">
      <c r="A66" s="24">
        <v>1989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x14ac:dyDescent="0.35">
      <c r="A67" s="24">
        <v>1990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x14ac:dyDescent="0.35">
      <c r="A68" s="24">
        <v>1991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x14ac:dyDescent="0.35">
      <c r="A69" s="24">
        <v>1992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x14ac:dyDescent="0.35">
      <c r="A70" s="24">
        <v>1993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x14ac:dyDescent="0.35">
      <c r="A71" s="24">
        <v>1994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x14ac:dyDescent="0.35">
      <c r="A72" s="24">
        <v>1995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x14ac:dyDescent="0.35">
      <c r="A73" s="24">
        <v>1996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x14ac:dyDescent="0.35">
      <c r="A74" s="24">
        <v>1997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x14ac:dyDescent="0.35">
      <c r="A75" s="24">
        <v>1998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x14ac:dyDescent="0.35">
      <c r="A76" s="24">
        <v>1999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x14ac:dyDescent="0.35">
      <c r="A77" s="24">
        <v>2000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x14ac:dyDescent="0.35">
      <c r="A78" s="24">
        <v>2001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x14ac:dyDescent="0.35">
      <c r="A79" s="24">
        <v>2002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x14ac:dyDescent="0.35">
      <c r="A80" s="24">
        <v>2003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x14ac:dyDescent="0.35">
      <c r="A81" s="24">
        <v>2004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x14ac:dyDescent="0.35">
      <c r="A82" s="24">
        <v>2005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x14ac:dyDescent="0.35">
      <c r="A83" s="24">
        <v>2006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x14ac:dyDescent="0.35">
      <c r="A84" s="24">
        <v>2007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x14ac:dyDescent="0.35">
      <c r="A85" s="24">
        <v>2008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x14ac:dyDescent="0.35">
      <c r="A86" s="24">
        <v>2009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x14ac:dyDescent="0.35">
      <c r="A87" s="24">
        <v>2010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x14ac:dyDescent="0.35">
      <c r="A88" s="24">
        <v>2011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x14ac:dyDescent="0.35">
      <c r="A89" s="24">
        <v>2012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x14ac:dyDescent="0.35">
      <c r="A90" s="24">
        <v>2013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x14ac:dyDescent="0.35">
      <c r="A91" s="24">
        <v>2014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x14ac:dyDescent="0.35">
      <c r="A92" s="24">
        <v>2015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x14ac:dyDescent="0.35">
      <c r="A93" s="24">
        <v>2016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x14ac:dyDescent="0.35">
      <c r="A94" s="24">
        <v>2017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x14ac:dyDescent="0.35">
      <c r="A95" s="24">
        <v>2018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data_kgs</vt:lpstr>
      <vt:lpstr>month_kgs</vt:lpstr>
      <vt:lpstr>max_daily</vt:lpstr>
      <vt:lpstr>tot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ATSYPLENKOV</dc:creator>
  <cp:lastModifiedBy>Анатолий Цыпленков</cp:lastModifiedBy>
  <dcterms:created xsi:type="dcterms:W3CDTF">2019-12-11T16:57:13Z</dcterms:created>
  <dcterms:modified xsi:type="dcterms:W3CDTF">2021-05-17T23:47:30Z</dcterms:modified>
</cp:coreProperties>
</file>