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C_ESP_mod_02" sheetId="1" state="visible" r:id="rId2"/>
  </sheets>
  <definedNames>
    <definedName function="false" hidden="false" name="BoardQty" vbProcedure="false">CC_ESP_mod_02!$I$1</definedName>
    <definedName function="false" hidden="false" name="digikey_part_data" vbProcedure="false">CC_ESP_mod_02!$J$5:$O$13</definedName>
    <definedName function="false" hidden="false" name="farnell_part_data" vbProcedure="false">CC_ESP_mod_02!$P$5:$U$13</definedName>
    <definedName function="false" hidden="false" name="global_part_data" vbProcedure="false">CC_ESP_mod_02!$A$5:$I$13</definedName>
    <definedName function="false" hidden="false" name="mouser_part_data" vbProcedure="false">CC_ESP_mod_02!$V$5:$AA$13</definedName>
    <definedName function="false" hidden="false" name="newark_part_data" vbProcedure="false">CC_ESP_mod_02!$AB$5:$AG$13</definedName>
    <definedName function="false" hidden="false" name="rs_part_data" vbProcedure="false">CC_ESP_mod_02!$AH$5:$AM$13</definedName>
    <definedName function="false" hidden="false" name="TotalCost" vbProcedure="false">CC_ESP_mod_02!$I$2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</commentList>
</comments>
</file>

<file path=xl/sharedStrings.xml><?xml version="1.0" encoding="utf-8"?>
<sst xmlns="http://schemas.openxmlformats.org/spreadsheetml/2006/main" count="107" uniqueCount="67">
  <si>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</si>
  <si>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</si>
  <si>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</si>
  <si>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</si>
  <si>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</si>
  <si>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</si>
  <si>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</si>
  <si>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</si>
  <si>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</si>
  <si>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</si>
  <si>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</si>
  <si>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</si>
  <si>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</si>
  <si>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</si>
  <si>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</si>
  <si>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</si>
  <si>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</si>
  <si>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</si>
  <si>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</si>
  <si>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</si>
  <si>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</si>
  <si>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</si>
  <si>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P2</t>
  </si>
  <si>
    <t>CONN_01X02</t>
  </si>
  <si>
    <t>Socket_Strips:Socket_Strip_Straight_1x02</t>
  </si>
  <si>
    <t>CVILUX</t>
  </si>
  <si>
    <t>CH31022V200</t>
  </si>
  <si>
    <t>C2</t>
  </si>
  <si>
    <t>220u</t>
  </si>
  <si>
    <t>Capacitors_THT:CP_Radial_D6.3mm_P2.50mm</t>
  </si>
  <si>
    <t>Panasonic</t>
  </si>
  <si>
    <t>ECA-1CM221</t>
  </si>
  <si>
    <t>2282200</t>
  </si>
  <si>
    <t>Link</t>
  </si>
  <si>
    <t>667-ECA-1CM221</t>
  </si>
  <si>
    <t>96K9151</t>
  </si>
  <si>
    <t>228-6666</t>
  </si>
  <si>
    <t>R3-R6,R8,R9</t>
  </si>
  <si>
    <t>220</t>
  </si>
  <si>
    <t>Resistors_SMD:R_0805_HandSoldering</t>
  </si>
  <si>
    <t>ERJ-6GEYJ221V</t>
  </si>
  <si>
    <t>2057687</t>
  </si>
  <si>
    <t>667-ERJ-6GEYJ221V</t>
  </si>
  <si>
    <t>65T8803</t>
  </si>
  <si>
    <t>732-6605</t>
  </si>
  <si>
    <t>P1</t>
  </si>
  <si>
    <t>CONN_02X05</t>
  </si>
  <si>
    <t>Socket_Strips:Socket_Strip_Angled_2x05</t>
  </si>
  <si>
    <t>CB94102H100</t>
  </si>
  <si>
    <t>U1</t>
  </si>
  <si>
    <t>ESP-12E</t>
  </si>
  <si>
    <t>ESP8266:ESP-12E</t>
  </si>
  <si>
    <t>AI-Thinkerer</t>
  </si>
  <si>
    <t>ESP8266-12E</t>
  </si>
  <si>
    <t>R1,R2,R7</t>
  </si>
  <si>
    <t>10K</t>
  </si>
  <si>
    <t>Ohmite</t>
  </si>
  <si>
    <t>AS08J1002ET</t>
  </si>
  <si>
    <t>588-AS08J1002ET</t>
  </si>
  <si>
    <t>74Y6605</t>
  </si>
  <si>
    <t>C1</t>
  </si>
  <si>
    <t>100n</t>
  </si>
  <si>
    <t>Capacitors_SMD:C_0805_HandSoldering</t>
  </si>
  <si>
    <t>Yageo</t>
  </si>
  <si>
    <t>AC0805KRX7R9BB104</t>
  </si>
  <si>
    <t>603-AC0805KR9BB104</t>
  </si>
  <si>
    <t>669-8842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</si>
</sst>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it.farnell.com/panasonic-electronic-components/eca-1cm221b/aluminum-electrolytic-capacitor/dp/2282200" TargetMode="External"/><Relationship Id="rId3" Type="http://schemas.openxmlformats.org/officeDocument/2006/relationships/hyperlink" Target="http://www.mouser.com/Search/../ProductDetail/Panasonic/ECA-1CM221/?qs=sGAEpiMZZMtZ1n0r9vR22TkzSL2hqgYs%2FTmlfWaXCbE%3D" TargetMode="External"/><Relationship Id="rId4" Type="http://schemas.openxmlformats.org/officeDocument/2006/relationships/hyperlink" Target="http://www.newark.com/panasonic-electronic-components/eca-1cm221/aluminum-electrolytic-capacitor/dp/96K9151" TargetMode="External"/><Relationship Id="rId5" Type="http://schemas.openxmlformats.org/officeDocument/2006/relationships/hyperlink" Target="http://it.rs-online.com/web/p/condensatori-elettrolitici/2286666/" TargetMode="External"/><Relationship Id="rId6" Type="http://schemas.openxmlformats.org/officeDocument/2006/relationships/hyperlink" Target="http://it.farnell.com/panasonic-electronic-components/erj6geyj221v/res-film-spesso-220r-5-0-125w/dp/2057687" TargetMode="External"/><Relationship Id="rId7" Type="http://schemas.openxmlformats.org/officeDocument/2006/relationships/hyperlink" Target="http://www.mouser.com/Search/Refine.aspx?Keyword=ERJ-6GEYJ221V%20" TargetMode="External"/><Relationship Id="rId8" Type="http://schemas.openxmlformats.org/officeDocument/2006/relationships/hyperlink" Target="http://www.newark.com/panasonic-electronic-components/erj-6geyj221v/res-thick-film-220r-5-0-125w-0805/dp/65T8803" TargetMode="External"/><Relationship Id="rId9" Type="http://schemas.openxmlformats.org/officeDocument/2006/relationships/hyperlink" Target="http://it.rs-online.com/web/c/?searchTerm=ERJ-6GEYJ221V%20" TargetMode="External"/><Relationship Id="rId10" Type="http://schemas.openxmlformats.org/officeDocument/2006/relationships/hyperlink" Target="http://www.mouser.com/Search/Refine.aspx?Keyword=AS08J1002ET%20Ohmite" TargetMode="External"/><Relationship Id="rId11" Type="http://schemas.openxmlformats.org/officeDocument/2006/relationships/hyperlink" Target="http://www.newark.com/webapp/wcs/stores/servlet/Search?catalogId=15003&amp;langId=-1&amp;storeId=10194&amp;gs=true&amp;st=AS08J1002ET%20Ohmite" TargetMode="External"/><Relationship Id="rId12" Type="http://schemas.openxmlformats.org/officeDocument/2006/relationships/hyperlink" Target="http://www.mouser.com/Search/Refine.aspx?Keyword=AC0805KRX7R9BB104%20Yageo" TargetMode="External"/><Relationship Id="rId13" Type="http://schemas.openxmlformats.org/officeDocument/2006/relationships/hyperlink" Target="http://it.rs-online.com/web/c/?searchTerm=AC0805KRX7R9BB104%20Yageo" TargetMode="External"/><Relationship Id="rId1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I2" activeCellId="0" sqref="I2"/>
    </sheetView>
  </sheetViews>
  <sheetFormatPr defaultRowHeight="15"/>
  <cols>
    <col collapsed="false" hidden="false" max="4" min="1" style="0" width="9.1417004048583"/>
    <col collapsed="false" hidden="false" max="5" min="5" style="0" width="15.7611336032389"/>
    <col collapsed="false" hidden="false" max="6" min="6" style="0" width="11.9028340080972"/>
    <col collapsed="false" hidden="false" max="8" min="7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1</v>
      </c>
    </row>
    <row r="2" customFormat="false" ht="15" hidden="false" customHeight="false" outlineLevel="0" collapsed="false">
      <c r="H2" s="2" t="s">
        <v>1</v>
      </c>
      <c r="I2" s="3" t="n">
        <f aca="false">SUM(I7:I13)</f>
        <v>0.6208446</v>
      </c>
      <c r="M2" s="3" t="n">
        <f aca="false">SUM(M7:M13)</f>
        <v>0</v>
      </c>
      <c r="S2" s="3" t="n">
        <f aca="false">SUM(S7:S13)</f>
        <v>0.3148606</v>
      </c>
      <c r="Y2" s="3" t="n">
        <f aca="false">SUM(Y7:Y13)</f>
        <v>1.19</v>
      </c>
      <c r="AE2" s="3" t="n">
        <f aca="false">SUM(AE7:AE13)</f>
        <v>102.55</v>
      </c>
      <c r="AK2" s="3" t="n">
        <f aca="false">SUM(AK7:AK13)</f>
        <v>114.99534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0.6208446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D7" s="0" t="s">
        <v>24</v>
      </c>
      <c r="E7" s="0" t="s">
        <v>25</v>
      </c>
      <c r="F7" s="0" t="s">
        <v>26</v>
      </c>
      <c r="G7" s="0" t="n">
        <f aca="false">BoardQty*1</f>
        <v>1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7" s="12" t="n">
        <f aca="false">IFERROR(G7*H7,"")</f>
        <v>0</v>
      </c>
    </row>
    <row r="8" customFormat="false" ht="15" hidden="false" customHeight="false" outlineLevel="0" collapsed="false">
      <c r="A8" s="0" t="s">
        <v>27</v>
      </c>
      <c r="B8" s="0" t="s">
        <v>28</v>
      </c>
      <c r="D8" s="0" t="s">
        <v>29</v>
      </c>
      <c r="E8" s="0" t="s">
        <v>30</v>
      </c>
      <c r="F8" s="0" t="s">
        <v>31</v>
      </c>
      <c r="G8" s="0" t="n">
        <f aca="false">BoardQty*1</f>
        <v>1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0.2126</v>
      </c>
      <c r="I8" s="12" t="n">
        <f aca="false">IFERROR(G8*H8,"")</f>
        <v>0.2126</v>
      </c>
      <c r="P8" s="0" t="n">
        <v>1673</v>
      </c>
      <c r="R8" s="12" t="n">
        <f aca="false">IFERROR(LOOKUP(IF(Q8="",G8,Q8),{0,1,10,25,100,500,1000},{0,0.246616,0.136064,0.115867,0.0761108,0.0662249,0.0583587}),"")</f>
        <v>0.246616</v>
      </c>
      <c r="S8" s="12" t="n">
        <f aca="false">IFERROR(IF(Q8="",G8,Q8)*R8,"")</f>
        <v>0.246616</v>
      </c>
      <c r="T8" s="0" t="s">
        <v>32</v>
      </c>
      <c r="U8" s="13" t="s">
        <v>33</v>
      </c>
      <c r="V8" s="0" t="n">
        <v>5847</v>
      </c>
      <c r="X8" s="12" t="n">
        <f aca="false">IFERROR(LOOKUP(IF(W8="",G8,W8),{0,1,10,100,500,1000,2500,10000,25000,50000},{0,0.25,0.112,0.075,0.067,0.059,0.056,0.047,0.043,0.04}),"")</f>
        <v>0.25</v>
      </c>
      <c r="Y8" s="12" t="n">
        <f aca="false">IFERROR(IF(W8="",G8,W8)*X8,"")</f>
        <v>0.25</v>
      </c>
      <c r="Z8" s="0" t="s">
        <v>34</v>
      </c>
      <c r="AA8" s="13" t="s">
        <v>33</v>
      </c>
      <c r="AB8" s="0" t="n">
        <v>4065</v>
      </c>
      <c r="AD8" s="12" t="n">
        <f aca="false">IFERROR(LOOKUP(IF(AC8="",G8,AC8),{0,1,10,100,500,1000,5000,10000},{0,0.25,0.112,0.075,0.067,0.059,0.056,0.047}),"")</f>
        <v>0.25</v>
      </c>
      <c r="AE8" s="12" t="n">
        <f aca="false">IFERROR(IF(AC8="",G8,AC8)*AD8,"")</f>
        <v>0.25</v>
      </c>
      <c r="AF8" s="0" t="s">
        <v>35</v>
      </c>
      <c r="AG8" s="13" t="s">
        <v>33</v>
      </c>
      <c r="AH8" s="0" t="n">
        <v>40</v>
      </c>
      <c r="AJ8" s="12" t="n">
        <f aca="false">IFERROR(LOOKUP(IF(AI8="",G8,AI8),{0,1,5,50},{0,0.2126,0.2126,0.1063}),"")</f>
        <v>0.2126</v>
      </c>
      <c r="AK8" s="12" t="n">
        <f aca="false">IFERROR(IF(AI8="",G8,AI8)*AJ8,"")</f>
        <v>0.2126</v>
      </c>
      <c r="AL8" s="0" t="s">
        <v>36</v>
      </c>
      <c r="AM8" s="13" t="s">
        <v>33</v>
      </c>
    </row>
    <row r="9" customFormat="false" ht="15" hidden="false" customHeight="false" outlineLevel="0" collapsed="false">
      <c r="A9" s="0" t="s">
        <v>37</v>
      </c>
      <c r="B9" s="0" t="s">
        <v>38</v>
      </c>
      <c r="D9" s="0" t="s">
        <v>39</v>
      </c>
      <c r="E9" s="0" t="s">
        <v>30</v>
      </c>
      <c r="F9" s="0" t="s">
        <v>40</v>
      </c>
      <c r="G9" s="0" t="n">
        <f aca="false">BoardQty*6</f>
        <v>6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0.0113741</v>
      </c>
      <c r="I9" s="12" t="n">
        <f aca="false">IFERROR(G9*H9,"")</f>
        <v>0.0682446</v>
      </c>
      <c r="P9" s="0" t="n">
        <v>23632</v>
      </c>
      <c r="R9" s="12" t="n">
        <f aca="false">IFERROR(LOOKUP(IF(Q9="",G9,Q9),{0,1,100,500,1000,2500},{0,0.0113741,0.0113741,0.0081851,0.0064843,0.0046772}),"")</f>
        <v>0.0113741</v>
      </c>
      <c r="S9" s="12" t="n">
        <f aca="false">IFERROR(IF(Q9="",G9,Q9)*R9,"")</f>
        <v>0.0682446</v>
      </c>
      <c r="T9" s="0" t="s">
        <v>41</v>
      </c>
      <c r="U9" s="13" t="s">
        <v>33</v>
      </c>
      <c r="V9" s="0" t="n">
        <v>152249</v>
      </c>
      <c r="X9" s="12" t="n">
        <f aca="false">IFERROR(LOOKUP(IF(W9="",G9,W9),{0,1,10,100,1000,5000},{0,0.1,0.015,0.006,0.004,0.003}),"")</f>
        <v>0.1</v>
      </c>
      <c r="Y9" s="12" t="n">
        <f aca="false">IFERROR(IF(W9="",G9,W9)*X9,"")</f>
        <v>0.6</v>
      </c>
      <c r="Z9" s="0" t="s">
        <v>42</v>
      </c>
      <c r="AA9" s="13" t="s">
        <v>33</v>
      </c>
      <c r="AB9" s="0" t="n">
        <v>2135</v>
      </c>
      <c r="AD9" s="12" t="n">
        <f aca="false">IFERROR(LOOKUP(IF(AC9="",G9,AC9),{0,1,50,100,250,500,1000},{0,0.1,0.015,0.006,0.005,0.005,0.004}),"")</f>
        <v>0.1</v>
      </c>
      <c r="AE9" s="12" t="n">
        <f aca="false">IFERROR(IF(AC9="",G9,AC9)*AD9,"")</f>
        <v>0.6</v>
      </c>
      <c r="AF9" s="0" t="s">
        <v>43</v>
      </c>
      <c r="AG9" s="13" t="s">
        <v>33</v>
      </c>
      <c r="AH9" s="0" t="n">
        <v>44</v>
      </c>
      <c r="AJ9" s="12" t="n">
        <f aca="false">IFERROR(LOOKUP(IF(AI9="",G9,AI9),{0,1,2,3,4,5},{0,13.9253,13.5001,13.08553,12.67096,11.83119}),"")</f>
        <v>11.83119</v>
      </c>
      <c r="AK9" s="12" t="n">
        <f aca="false">IFERROR(IF(AI9="",G9,AI9)*AJ9,"")</f>
        <v>70.98714</v>
      </c>
      <c r="AL9" s="0" t="s">
        <v>44</v>
      </c>
      <c r="AM9" s="13" t="s">
        <v>33</v>
      </c>
    </row>
    <row r="10" customFormat="false" ht="15" hidden="false" customHeight="false" outlineLevel="0" collapsed="false">
      <c r="A10" s="0" t="s">
        <v>45</v>
      </c>
      <c r="B10" s="0" t="s">
        <v>46</v>
      </c>
      <c r="D10" s="0" t="s">
        <v>47</v>
      </c>
      <c r="E10" s="0" t="s">
        <v>25</v>
      </c>
      <c r="F10" s="0" t="s">
        <v>48</v>
      </c>
      <c r="G10" s="0" t="n">
        <f aca="false">BoardQty*1</f>
        <v>1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2" t="n">
        <f aca="false">IFERROR(G10*H10,"")</f>
        <v>0</v>
      </c>
    </row>
    <row r="11" customFormat="false" ht="15" hidden="false" customHeight="false" outlineLevel="0" collapsed="false">
      <c r="A11" s="0" t="s">
        <v>49</v>
      </c>
      <c r="B11" s="0" t="s">
        <v>50</v>
      </c>
      <c r="D11" s="0" t="s">
        <v>51</v>
      </c>
      <c r="E11" s="0" t="s">
        <v>52</v>
      </c>
      <c r="F11" s="0" t="s">
        <v>53</v>
      </c>
      <c r="G11" s="0" t="n">
        <f aca="false">BoardQty*1</f>
        <v>1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1" s="12" t="n">
        <f aca="false">IFERROR(G11*H11,"")</f>
        <v>0</v>
      </c>
    </row>
    <row r="12" customFormat="false" ht="15" hidden="false" customHeight="false" outlineLevel="0" collapsed="false">
      <c r="A12" s="0" t="s">
        <v>54</v>
      </c>
      <c r="B12" s="0" t="s">
        <v>55</v>
      </c>
      <c r="D12" s="0" t="s">
        <v>39</v>
      </c>
      <c r="E12" s="0" t="s">
        <v>56</v>
      </c>
      <c r="F12" s="0" t="s">
        <v>57</v>
      </c>
      <c r="G12" s="0" t="n">
        <f aca="false">BoardQty*3</f>
        <v>3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0.06</v>
      </c>
      <c r="I12" s="12" t="n">
        <f aca="false">IFERROR(G12*H12,"")</f>
        <v>0.18</v>
      </c>
      <c r="V12" s="0" t="n">
        <v>8493</v>
      </c>
      <c r="X12" s="12" t="n">
        <f aca="false">IFERROR(LOOKUP(IF(W12="",G12,W12),{0,1,5,10,25,50,100,250,500,1000,5000},{0,0.06,0.051,0.048,0.042,0.038,0.033,0.029,0.024,0.019,0.019}),"")</f>
        <v>0.06</v>
      </c>
      <c r="Y12" s="12" t="n">
        <f aca="false">IFERROR(IF(W12="",G12,W12)*X12,"")</f>
        <v>0.18</v>
      </c>
      <c r="Z12" s="0" t="s">
        <v>58</v>
      </c>
      <c r="AA12" s="13" t="s">
        <v>33</v>
      </c>
      <c r="AD12" s="12" t="n">
        <f aca="false">IFERROR(LOOKUP(IF(AC12="",G12,AC12),{0,1,5000,50000},{0,33.9,33.9,31.64}),"")</f>
        <v>33.9</v>
      </c>
      <c r="AE12" s="12" t="n">
        <f aca="false">IFERROR(IF(AC12="",G12,AC12)*AD12,"")</f>
        <v>101.7</v>
      </c>
      <c r="AF12" s="0" t="s">
        <v>59</v>
      </c>
      <c r="AG12" s="13" t="s">
        <v>33</v>
      </c>
    </row>
    <row r="13" customFormat="false" ht="15" hidden="false" customHeight="false" outlineLevel="0" collapsed="false">
      <c r="A13" s="0" t="s">
        <v>60</v>
      </c>
      <c r="B13" s="0" t="s">
        <v>61</v>
      </c>
      <c r="D13" s="0" t="s">
        <v>62</v>
      </c>
      <c r="E13" s="0" t="s">
        <v>63</v>
      </c>
      <c r="F13" s="0" t="s">
        <v>64</v>
      </c>
      <c r="G13" s="0" t="n">
        <f aca="false">BoardQty*1</f>
        <v>1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0.16</v>
      </c>
      <c r="I13" s="12" t="n">
        <f aca="false">IFERROR(G13*H13,"")</f>
        <v>0.16</v>
      </c>
      <c r="X13" s="12" t="n">
        <f aca="false">IFERROR(LOOKUP(IF(W13="",G13,W13),{0,1,10,100,1000,4000,8000,24000,48000,100000},{0,0.16,0.084,0.037,0.031,0.022,0.021,0.02,0.019,0.015}),"")</f>
        <v>0.16</v>
      </c>
      <c r="Y13" s="12" t="n">
        <f aca="false">IFERROR(IF(W13="",G13,W13)*X13,"")</f>
        <v>0.16</v>
      </c>
      <c r="Z13" s="0" t="s">
        <v>65</v>
      </c>
      <c r="AA13" s="13" t="s">
        <v>33</v>
      </c>
      <c r="AH13" s="0" t="n">
        <v>2</v>
      </c>
      <c r="AJ13" s="12" t="n">
        <f aca="false">IFERROR(LOOKUP(IF(AI13="",G13,AI13),{0,1,2},{0,43.7956,39.41604}),"")</f>
        <v>43.7956</v>
      </c>
      <c r="AK13" s="12" t="n">
        <f aca="false">IFERROR(IF(AI13="",G13,AI13)*AJ13,"")</f>
        <v>43.7956</v>
      </c>
      <c r="AL13" s="0" t="s">
        <v>66</v>
      </c>
      <c r="AM13" s="13" t="s">
        <v>33</v>
      </c>
    </row>
    <row r="15" customFormat="false" ht="15" hidden="false" customHeight="false" outlineLevel="0" collapsed="false">
      <c r="K15" s="0" t="str">
        <f aca="false">IFERROR(CONCATENATE(TEXT(INDEX($K$7:$K$13,SMALL(IF($N$7:$N$13&lt;&gt;"",IF($K$7:$K$13&lt;&gt;"",ROW($K$7:$K$13)-MIN(ROW($K$7:$K$13))+1,""),""),ROW()-ROW(A$15)+1)),"##0"),","),"")</f>
        <v/>
      </c>
      <c r="L15" s="0" t="str">
        <f aca="false">IFERROR(CONCATENATE((INDEX($N$7:$N$13,SMALL(IF($N$7:$N$13&lt;&gt;"",IF($K$7:$K$13&lt;&gt;"",ROW($K$7:$K$13)-MIN(ROW($K$7:$K$13))+1,""),""),ROW()-ROW(A$15)+1))),","),"")</f>
        <v/>
      </c>
      <c r="M15" s="0" t="str">
        <f aca="false">IFERROR(CONCATENATE((INDEX($A$7:$A$13,SMALL(IF($N$7:$N$13&lt;&gt;"",IF($K$7:$K$13&lt;&gt;"",ROW($K$7:$K$13)-MIN(ROW($K$7:$K$13))+1,""),""),ROW()-ROW(A$15)+1))),),"")</f>
        <v/>
      </c>
      <c r="Q15" s="0" t="str">
        <f aca="false">IFERROR(CONCATENATE((INDEX($T$7:$T$13,SMALL(IF($T$7:$T$13&lt;&gt;"",IF($Q$7:$Q$13&lt;&gt;"",ROW($Q$7:$Q$13)-MIN(ROW($Q$7:$Q$13))+1,""),""),ROW()-ROW(A$15)+1)))," "),"")</f>
        <v/>
      </c>
      <c r="R15" s="0" t="str">
        <f aca="false">IFERROR(CONCATENATE(TEXT(INDEX($Q$7:$Q$13,SMALL(IF($T$7:$T$13&lt;&gt;"",IF($Q$7:$Q$13&lt;&gt;"",ROW($Q$7:$Q$13)-MIN(ROW($Q$7:$Q$13))+1,""),""),ROW()-ROW(A$15)+1)),"##0")," "),"")</f>
        <v/>
      </c>
      <c r="S15" s="0" t="str">
        <f aca="false">IFERROR(CONCATENATE((INDEX($A$7:$A$13,SMALL(IF($T$7:$T$13&lt;&gt;"",IF($Q$7:$Q$13&lt;&gt;"",ROW($Q$7:$Q$13)-MIN(ROW($Q$7:$Q$13))+1,""),""),ROW()-ROW(A$15)+1))),),"")</f>
        <v/>
      </c>
      <c r="W15" s="0" t="str">
        <f aca="false">IFERROR(CONCATENATE((INDEX($Z$7:$Z$13,SMALL(IF($Z$7:$Z$13&lt;&gt;"",IF($W$7:$W$13&lt;&gt;"",ROW($W$7:$W$13)-MIN(ROW($W$7:$W$13))+1,""),""),ROW()-ROW(A$15)+1)))," "),"")</f>
        <v/>
      </c>
      <c r="X15" s="0" t="str">
        <f aca="false">IFERROR(CONCATENATE(TEXT(INDEX($W$7:$W$13,SMALL(IF($Z$7:$Z$13&lt;&gt;"",IF($W$7:$W$13&lt;&gt;"",ROW($W$7:$W$13)-MIN(ROW($W$7:$W$13))+1,""),""),ROW()-ROW(A$15)+1)),"##0")," "),"")</f>
        <v/>
      </c>
      <c r="Y15" s="0" t="str">
        <f aca="false">IFERROR(CONCATENATE((INDEX($A$7:$A$13,SMALL(IF($Z$7:$Z$13&lt;&gt;"",IF($W$7:$W$13&lt;&gt;"",ROW($W$7:$W$13)-MIN(ROW($W$7:$W$13))+1,""),""),ROW()-ROW(A$15)+1))),),"")</f>
        <v/>
      </c>
      <c r="AC15" s="0" t="str">
        <f aca="false">IFERROR(CONCATENATE((INDEX($AF$7:$AF$13,SMALL(IF($AF$7:$AF$13&lt;&gt;"",IF($AC$7:$AC$13&lt;&gt;"",ROW($AC$7:$AC$13)-MIN(ROW($AC$7:$AC$13))+1,""),""),ROW()-ROW(A$15)+1))),","),"")</f>
        <v/>
      </c>
      <c r="AD15" s="0" t="str">
        <f aca="false">IFERROR(CONCATENATE(TEXT(INDEX($AC$7:$AC$13,SMALL(IF($AF$7:$AF$13&lt;&gt;"",IF($AC$7:$AC$13&lt;&gt;"",ROW($AC$7:$AC$13)-MIN(ROW($AC$7:$AC$13))+1,""),""),ROW()-ROW(A$15)+1)),"##0"),","),"")</f>
        <v/>
      </c>
      <c r="AE15" s="0" t="str">
        <f aca="false">IFERROR(CONCATENATE((INDEX($A$7:$A$13,SMALL(IF($AF$7:$AF$13&lt;&gt;"",IF($AC$7:$AC$13&lt;&gt;"",ROW($AC$7:$AC$13)-MIN(ROW($AC$7:$AC$13))+1,""),""),ROW()-ROW(A$15)+1))),),"")</f>
        <v/>
      </c>
      <c r="AI15" s="0" t="str">
        <f aca="false">IFERROR(CONCATENATE((INDEX($AL$7:$AL$13,SMALL(IF($AL$7:$AL$13&lt;&gt;"",IF($AI$7:$AI$13&lt;&gt;"",ROW($AI$7:$AI$13)-MIN(ROW($AI$7:$AI$13))+1,""),""),ROW()-ROW(A$15)+1)))," "),"")</f>
        <v/>
      </c>
      <c r="AJ15" s="0" t="str">
        <f aca="false">IFERROR(CONCATENATE(TEXT(INDEX($AI$7:$AI$13,SMALL(IF($AL$7:$AL$13&lt;&gt;"",IF($AI$7:$AI$13&lt;&gt;"",ROW($AI$7:$AI$13)-MIN(ROW($AI$7:$AI$13))+1,""),""),ROW()-ROW(A$15)+1)),"##0")," "),"")</f>
        <v/>
      </c>
      <c r="AK15" s="0" t="str">
        <f aca="false">IFERROR(CONCATENATE((INDEX($A$7:$A$13,SMALL(IF($AL$7:$AL$13&lt;&gt;"",IF($AI$7:$AI$13&lt;&gt;"",ROW($AI$7:$AI$13)-MIN(ROW($AI$7:$AI$13))+1,""),""),ROW()-ROW(A$15)+1))),),"")</f>
        <v/>
      </c>
    </row>
    <row r="16" customFormat="false" ht="15" hidden="false" customHeight="false" outlineLevel="0" collapsed="false">
      <c r="K16" s="0" t="str">
        <f aca="false">IFERROR(CONCATENATE(TEXT(INDEX($K$7:$K$13,SMALL(IF($N$7:$N$13&lt;&gt;"",IF($K$7:$K$13&lt;&gt;"",ROW($K$7:$K$13)-MIN(ROW($K$7:$K$13))+1,""),""),ROW()-ROW(A$15)+1)),"##0"),","),"")</f>
        <v/>
      </c>
      <c r="L16" s="0" t="str">
        <f aca="false">IFERROR(CONCATENATE((INDEX($N$7:$N$13,SMALL(IF($N$7:$N$13&lt;&gt;"",IF($K$7:$K$13&lt;&gt;"",ROW($K$7:$K$13)-MIN(ROW($K$7:$K$13))+1,""),""),ROW()-ROW(A$15)+1))),","),"")</f>
        <v/>
      </c>
      <c r="M16" s="0" t="str">
        <f aca="false">IFERROR(CONCATENATE((INDEX($A$7:$A$13,SMALL(IF($N$7:$N$13&lt;&gt;"",IF($K$7:$K$13&lt;&gt;"",ROW($K$7:$K$13)-MIN(ROW($K$7:$K$13))+1,""),""),ROW()-ROW(A$15)+1))),),"")</f>
        <v/>
      </c>
      <c r="Q16" s="0" t="str">
        <f aca="false">IFERROR(CONCATENATE((INDEX($T$7:$T$13,SMALL(IF($T$7:$T$13&lt;&gt;"",IF($Q$7:$Q$13&lt;&gt;"",ROW($Q$7:$Q$13)-MIN(ROW($Q$7:$Q$13))+1,""),""),ROW()-ROW(A$15)+1)))," "),"")</f>
        <v/>
      </c>
      <c r="R16" s="0" t="str">
        <f aca="false">IFERROR(CONCATENATE(TEXT(INDEX($Q$7:$Q$13,SMALL(IF($T$7:$T$13&lt;&gt;"",IF($Q$7:$Q$13&lt;&gt;"",ROW($Q$7:$Q$13)-MIN(ROW($Q$7:$Q$13))+1,""),""),ROW()-ROW(A$15)+1)),"##0")," "),"")</f>
        <v/>
      </c>
      <c r="S16" s="0" t="str">
        <f aca="false">IFERROR(CONCATENATE((INDEX($A$7:$A$13,SMALL(IF($T$7:$T$13&lt;&gt;"",IF($Q$7:$Q$13&lt;&gt;"",ROW($Q$7:$Q$13)-MIN(ROW($Q$7:$Q$13))+1,""),""),ROW()-ROW(A$15)+1))),),"")</f>
        <v/>
      </c>
      <c r="W16" s="0" t="str">
        <f aca="false">IFERROR(CONCATENATE((INDEX($Z$7:$Z$13,SMALL(IF($Z$7:$Z$13&lt;&gt;"",IF($W$7:$W$13&lt;&gt;"",ROW($W$7:$W$13)-MIN(ROW($W$7:$W$13))+1,""),""),ROW()-ROW(A$15)+1)))," "),"")</f>
        <v/>
      </c>
      <c r="X16" s="0" t="str">
        <f aca="false">IFERROR(CONCATENATE(TEXT(INDEX($W$7:$W$13,SMALL(IF($Z$7:$Z$13&lt;&gt;"",IF($W$7:$W$13&lt;&gt;"",ROW($W$7:$W$13)-MIN(ROW($W$7:$W$13))+1,""),""),ROW()-ROW(A$15)+1)),"##0")," "),"")</f>
        <v/>
      </c>
      <c r="Y16" s="0" t="str">
        <f aca="false">IFERROR(CONCATENATE((INDEX($A$7:$A$13,SMALL(IF($Z$7:$Z$13&lt;&gt;"",IF($W$7:$W$13&lt;&gt;"",ROW($W$7:$W$13)-MIN(ROW($W$7:$W$13))+1,""),""),ROW()-ROW(A$15)+1))),),"")</f>
        <v/>
      </c>
      <c r="AC16" s="0" t="str">
        <f aca="false">IFERROR(CONCATENATE((INDEX($AF$7:$AF$13,SMALL(IF($AF$7:$AF$13&lt;&gt;"",IF($AC$7:$AC$13&lt;&gt;"",ROW($AC$7:$AC$13)-MIN(ROW($AC$7:$AC$13))+1,""),""),ROW()-ROW(A$15)+1))),","),"")</f>
        <v/>
      </c>
      <c r="AD16" s="0" t="str">
        <f aca="false">IFERROR(CONCATENATE(TEXT(INDEX($AC$7:$AC$13,SMALL(IF($AF$7:$AF$13&lt;&gt;"",IF($AC$7:$AC$13&lt;&gt;"",ROW($AC$7:$AC$13)-MIN(ROW($AC$7:$AC$13))+1,""),""),ROW()-ROW(A$15)+1)),"##0"),","),"")</f>
        <v/>
      </c>
      <c r="AE16" s="0" t="str">
        <f aca="false">IFERROR(CONCATENATE((INDEX($A$7:$A$13,SMALL(IF($AF$7:$AF$13&lt;&gt;"",IF($AC$7:$AC$13&lt;&gt;"",ROW($AC$7:$AC$13)-MIN(ROW($AC$7:$AC$13))+1,""),""),ROW()-ROW(A$15)+1))),),"")</f>
        <v/>
      </c>
      <c r="AI16" s="0" t="str">
        <f aca="false">IFERROR(CONCATENATE((INDEX($AL$7:$AL$13,SMALL(IF($AL$7:$AL$13&lt;&gt;"",IF($AI$7:$AI$13&lt;&gt;"",ROW($AI$7:$AI$13)-MIN(ROW($AI$7:$AI$13))+1,""),""),ROW()-ROW(A$15)+1)))," "),"")</f>
        <v/>
      </c>
      <c r="AJ16" s="0" t="str">
        <f aca="false">IFERROR(CONCATENATE(TEXT(INDEX($AI$7:$AI$13,SMALL(IF($AL$7:$AL$13&lt;&gt;"",IF($AI$7:$AI$13&lt;&gt;"",ROW($AI$7:$AI$13)-MIN(ROW($AI$7:$AI$13))+1,""),""),ROW()-ROW(A$15)+1)),"##0")," "),"")</f>
        <v/>
      </c>
      <c r="AK16" s="0" t="str">
        <f aca="false">IFERROR(CONCATENATE((INDEX($A$7:$A$13,SMALL(IF($AL$7:$AL$13&lt;&gt;"",IF($AI$7:$AI$13&lt;&gt;"",ROW($AI$7:$AI$13)-MIN(ROW($AI$7:$AI$13))+1,""),""),ROW()-ROW(A$15)+1))),),"")</f>
        <v/>
      </c>
    </row>
    <row r="17" customFormat="false" ht="15" hidden="false" customHeight="false" outlineLevel="0" collapsed="false">
      <c r="K17" s="0" t="str">
        <f aca="false">IFERROR(CONCATENATE(TEXT(INDEX($K$7:$K$13,SMALL(IF($N$7:$N$13&lt;&gt;"",IF($K$7:$K$13&lt;&gt;"",ROW($K$7:$K$13)-MIN(ROW($K$7:$K$13))+1,""),""),ROW()-ROW(A$15)+1)),"##0"),","),"")</f>
        <v/>
      </c>
      <c r="L17" s="0" t="str">
        <f aca="false">IFERROR(CONCATENATE((INDEX($N$7:$N$13,SMALL(IF($N$7:$N$13&lt;&gt;"",IF($K$7:$K$13&lt;&gt;"",ROW($K$7:$K$13)-MIN(ROW($K$7:$K$13))+1,""),""),ROW()-ROW(A$15)+1))),","),"")</f>
        <v/>
      </c>
      <c r="M17" s="0" t="str">
        <f aca="false">IFERROR(CONCATENATE((INDEX($A$7:$A$13,SMALL(IF($N$7:$N$13&lt;&gt;"",IF($K$7:$K$13&lt;&gt;"",ROW($K$7:$K$13)-MIN(ROW($K$7:$K$13))+1,""),""),ROW()-ROW(A$15)+1))),),"")</f>
        <v/>
      </c>
      <c r="Q17" s="0" t="str">
        <f aca="false">IFERROR(CONCATENATE((INDEX($T$7:$T$13,SMALL(IF($T$7:$T$13&lt;&gt;"",IF($Q$7:$Q$13&lt;&gt;"",ROW($Q$7:$Q$13)-MIN(ROW($Q$7:$Q$13))+1,""),""),ROW()-ROW(A$15)+1)))," "),"")</f>
        <v/>
      </c>
      <c r="R17" s="0" t="str">
        <f aca="false">IFERROR(CONCATENATE(TEXT(INDEX($Q$7:$Q$13,SMALL(IF($T$7:$T$13&lt;&gt;"",IF($Q$7:$Q$13&lt;&gt;"",ROW($Q$7:$Q$13)-MIN(ROW($Q$7:$Q$13))+1,""),""),ROW()-ROW(A$15)+1)),"##0")," "),"")</f>
        <v/>
      </c>
      <c r="S17" s="0" t="str">
        <f aca="false">IFERROR(CONCATENATE((INDEX($A$7:$A$13,SMALL(IF($T$7:$T$13&lt;&gt;"",IF($Q$7:$Q$13&lt;&gt;"",ROW($Q$7:$Q$13)-MIN(ROW($Q$7:$Q$13))+1,""),""),ROW()-ROW(A$15)+1))),),"")</f>
        <v/>
      </c>
      <c r="W17" s="0" t="str">
        <f aca="false">IFERROR(CONCATENATE((INDEX($Z$7:$Z$13,SMALL(IF($Z$7:$Z$13&lt;&gt;"",IF($W$7:$W$13&lt;&gt;"",ROW($W$7:$W$13)-MIN(ROW($W$7:$W$13))+1,""),""),ROW()-ROW(A$15)+1)))," "),"")</f>
        <v/>
      </c>
      <c r="X17" s="0" t="str">
        <f aca="false">IFERROR(CONCATENATE(TEXT(INDEX($W$7:$W$13,SMALL(IF($Z$7:$Z$13&lt;&gt;"",IF($W$7:$W$13&lt;&gt;"",ROW($W$7:$W$13)-MIN(ROW($W$7:$W$13))+1,""),""),ROW()-ROW(A$15)+1)),"##0")," "),"")</f>
        <v/>
      </c>
      <c r="Y17" s="0" t="str">
        <f aca="false">IFERROR(CONCATENATE((INDEX($A$7:$A$13,SMALL(IF($Z$7:$Z$13&lt;&gt;"",IF($W$7:$W$13&lt;&gt;"",ROW($W$7:$W$13)-MIN(ROW($W$7:$W$13))+1,""),""),ROW()-ROW(A$15)+1))),),"")</f>
        <v/>
      </c>
      <c r="AC17" s="0" t="str">
        <f aca="false">IFERROR(CONCATENATE((INDEX($AF$7:$AF$13,SMALL(IF($AF$7:$AF$13&lt;&gt;"",IF($AC$7:$AC$13&lt;&gt;"",ROW($AC$7:$AC$13)-MIN(ROW($AC$7:$AC$13))+1,""),""),ROW()-ROW(A$15)+1))),","),"")</f>
        <v/>
      </c>
      <c r="AD17" s="0" t="str">
        <f aca="false">IFERROR(CONCATENATE(TEXT(INDEX($AC$7:$AC$13,SMALL(IF($AF$7:$AF$13&lt;&gt;"",IF($AC$7:$AC$13&lt;&gt;"",ROW($AC$7:$AC$13)-MIN(ROW($AC$7:$AC$13))+1,""),""),ROW()-ROW(A$15)+1)),"##0"),","),"")</f>
        <v/>
      </c>
      <c r="AE17" s="0" t="str">
        <f aca="false">IFERROR(CONCATENATE((INDEX($A$7:$A$13,SMALL(IF($AF$7:$AF$13&lt;&gt;"",IF($AC$7:$AC$13&lt;&gt;"",ROW($AC$7:$AC$13)-MIN(ROW($AC$7:$AC$13))+1,""),""),ROW()-ROW(A$15)+1))),),"")</f>
        <v/>
      </c>
      <c r="AI17" s="0" t="str">
        <f aca="false">IFERROR(CONCATENATE((INDEX($AL$7:$AL$13,SMALL(IF($AL$7:$AL$13&lt;&gt;"",IF($AI$7:$AI$13&lt;&gt;"",ROW($AI$7:$AI$13)-MIN(ROW($AI$7:$AI$13))+1,""),""),ROW()-ROW(A$15)+1)))," "),"")</f>
        <v/>
      </c>
      <c r="AJ17" s="0" t="str">
        <f aca="false">IFERROR(CONCATENATE(TEXT(INDEX($AI$7:$AI$13,SMALL(IF($AL$7:$AL$13&lt;&gt;"",IF($AI$7:$AI$13&lt;&gt;"",ROW($AI$7:$AI$13)-MIN(ROW($AI$7:$AI$13))+1,""),""),ROW()-ROW(A$15)+1)),"##0")," "),"")</f>
        <v/>
      </c>
      <c r="AK17" s="0" t="str">
        <f aca="false">IFERROR(CONCATENATE((INDEX($A$7:$A$13,SMALL(IF($AL$7:$AL$13&lt;&gt;"",IF($AI$7:$AI$13&lt;&gt;"",ROW($AI$7:$AI$13)-MIN(ROW($AI$7:$AI$13))+1,""),""),ROW()-ROW(A$15)+1))),),"")</f>
        <v/>
      </c>
    </row>
    <row r="18" customFormat="false" ht="15" hidden="false" customHeight="false" outlineLevel="0" collapsed="false">
      <c r="K18" s="0" t="str">
        <f aca="false">IFERROR(CONCATENATE(TEXT(INDEX($K$7:$K$13,SMALL(IF($N$7:$N$13&lt;&gt;"",IF($K$7:$K$13&lt;&gt;"",ROW($K$7:$K$13)-MIN(ROW($K$7:$K$13))+1,""),""),ROW()-ROW(A$15)+1)),"##0"),","),"")</f>
        <v/>
      </c>
      <c r="L18" s="0" t="str">
        <f aca="false">IFERROR(CONCATENATE((INDEX($N$7:$N$13,SMALL(IF($N$7:$N$13&lt;&gt;"",IF($K$7:$K$13&lt;&gt;"",ROW($K$7:$K$13)-MIN(ROW($K$7:$K$13))+1,""),""),ROW()-ROW(A$15)+1))),","),"")</f>
        <v/>
      </c>
      <c r="M18" s="0" t="str">
        <f aca="false">IFERROR(CONCATENATE((INDEX($A$7:$A$13,SMALL(IF($N$7:$N$13&lt;&gt;"",IF($K$7:$K$13&lt;&gt;"",ROW($K$7:$K$13)-MIN(ROW($K$7:$K$13))+1,""),""),ROW()-ROW(A$15)+1))),),"")</f>
        <v/>
      </c>
      <c r="Q18" s="0" t="str">
        <f aca="false">IFERROR(CONCATENATE((INDEX($T$7:$T$13,SMALL(IF($T$7:$T$13&lt;&gt;"",IF($Q$7:$Q$13&lt;&gt;"",ROW($Q$7:$Q$13)-MIN(ROW($Q$7:$Q$13))+1,""),""),ROW()-ROW(A$15)+1)))," "),"")</f>
        <v/>
      </c>
      <c r="R18" s="0" t="str">
        <f aca="false">IFERROR(CONCATENATE(TEXT(INDEX($Q$7:$Q$13,SMALL(IF($T$7:$T$13&lt;&gt;"",IF($Q$7:$Q$13&lt;&gt;"",ROW($Q$7:$Q$13)-MIN(ROW($Q$7:$Q$13))+1,""),""),ROW()-ROW(A$15)+1)),"##0")," "),"")</f>
        <v/>
      </c>
      <c r="S18" s="0" t="str">
        <f aca="false">IFERROR(CONCATENATE((INDEX($A$7:$A$13,SMALL(IF($T$7:$T$13&lt;&gt;"",IF($Q$7:$Q$13&lt;&gt;"",ROW($Q$7:$Q$13)-MIN(ROW($Q$7:$Q$13))+1,""),""),ROW()-ROW(A$15)+1))),),"")</f>
        <v/>
      </c>
      <c r="W18" s="0" t="str">
        <f aca="false">IFERROR(CONCATENATE((INDEX($Z$7:$Z$13,SMALL(IF($Z$7:$Z$13&lt;&gt;"",IF($W$7:$W$13&lt;&gt;"",ROW($W$7:$W$13)-MIN(ROW($W$7:$W$13))+1,""),""),ROW()-ROW(A$15)+1)))," "),"")</f>
        <v/>
      </c>
      <c r="X18" s="0" t="str">
        <f aca="false">IFERROR(CONCATENATE(TEXT(INDEX($W$7:$W$13,SMALL(IF($Z$7:$Z$13&lt;&gt;"",IF($W$7:$W$13&lt;&gt;"",ROW($W$7:$W$13)-MIN(ROW($W$7:$W$13))+1,""),""),ROW()-ROW(A$15)+1)),"##0")," "),"")</f>
        <v/>
      </c>
      <c r="Y18" s="0" t="str">
        <f aca="false">IFERROR(CONCATENATE((INDEX($A$7:$A$13,SMALL(IF($Z$7:$Z$13&lt;&gt;"",IF($W$7:$W$13&lt;&gt;"",ROW($W$7:$W$13)-MIN(ROW($W$7:$W$13))+1,""),""),ROW()-ROW(A$15)+1))),),"")</f>
        <v/>
      </c>
      <c r="AC18" s="0" t="str">
        <f aca="false">IFERROR(CONCATENATE((INDEX($AF$7:$AF$13,SMALL(IF($AF$7:$AF$13&lt;&gt;"",IF($AC$7:$AC$13&lt;&gt;"",ROW($AC$7:$AC$13)-MIN(ROW($AC$7:$AC$13))+1,""),""),ROW()-ROW(A$15)+1))),","),"")</f>
        <v/>
      </c>
      <c r="AD18" s="0" t="str">
        <f aca="false">IFERROR(CONCATENATE(TEXT(INDEX($AC$7:$AC$13,SMALL(IF($AF$7:$AF$13&lt;&gt;"",IF($AC$7:$AC$13&lt;&gt;"",ROW($AC$7:$AC$13)-MIN(ROW($AC$7:$AC$13))+1,""),""),ROW()-ROW(A$15)+1)),"##0"),","),"")</f>
        <v/>
      </c>
      <c r="AE18" s="0" t="str">
        <f aca="false">IFERROR(CONCATENATE((INDEX($A$7:$A$13,SMALL(IF($AF$7:$AF$13&lt;&gt;"",IF($AC$7:$AC$13&lt;&gt;"",ROW($AC$7:$AC$13)-MIN(ROW($AC$7:$AC$13))+1,""),""),ROW()-ROW(A$15)+1))),),"")</f>
        <v/>
      </c>
      <c r="AI18" s="0" t="str">
        <f aca="false">IFERROR(CONCATENATE((INDEX($AL$7:$AL$13,SMALL(IF($AL$7:$AL$13&lt;&gt;"",IF($AI$7:$AI$13&lt;&gt;"",ROW($AI$7:$AI$13)-MIN(ROW($AI$7:$AI$13))+1,""),""),ROW()-ROW(A$15)+1)))," "),"")</f>
        <v/>
      </c>
      <c r="AJ18" s="0" t="str">
        <f aca="false">IFERROR(CONCATENATE(TEXT(INDEX($AI$7:$AI$13,SMALL(IF($AL$7:$AL$13&lt;&gt;"",IF($AI$7:$AI$13&lt;&gt;"",ROW($AI$7:$AI$13)-MIN(ROW($AI$7:$AI$13))+1,""),""),ROW()-ROW(A$15)+1)),"##0")," "),"")</f>
        <v/>
      </c>
      <c r="AK18" s="0" t="str">
        <f aca="false">IFERROR(CONCATENATE((INDEX($A$7:$A$13,SMALL(IF($AL$7:$AL$13&lt;&gt;"",IF($AI$7:$AI$13&lt;&gt;"",ROW($AI$7:$AI$13)-MIN(ROW($AI$7:$AI$13))+1,""),""),ROW()-ROW(A$15)+1))),),"")</f>
        <v/>
      </c>
    </row>
    <row r="19" customFormat="false" ht="15" hidden="false" customHeight="false" outlineLevel="0" collapsed="false">
      <c r="K19" s="0" t="str">
        <f aca="false">IFERROR(CONCATENATE(TEXT(INDEX($K$7:$K$13,SMALL(IF($N$7:$N$13&lt;&gt;"",IF($K$7:$K$13&lt;&gt;"",ROW($K$7:$K$13)-MIN(ROW($K$7:$K$13))+1,""),""),ROW()-ROW(A$15)+1)),"##0"),","),"")</f>
        <v/>
      </c>
      <c r="L19" s="0" t="str">
        <f aca="false">IFERROR(CONCATENATE((INDEX($N$7:$N$13,SMALL(IF($N$7:$N$13&lt;&gt;"",IF($K$7:$K$13&lt;&gt;"",ROW($K$7:$K$13)-MIN(ROW($K$7:$K$13))+1,""),""),ROW()-ROW(A$15)+1))),","),"")</f>
        <v/>
      </c>
      <c r="M19" s="0" t="str">
        <f aca="false">IFERROR(CONCATENATE((INDEX($A$7:$A$13,SMALL(IF($N$7:$N$13&lt;&gt;"",IF($K$7:$K$13&lt;&gt;"",ROW($K$7:$K$13)-MIN(ROW($K$7:$K$13))+1,""),""),ROW()-ROW(A$15)+1))),),"")</f>
        <v/>
      </c>
      <c r="Q19" s="0" t="str">
        <f aca="false">IFERROR(CONCATENATE((INDEX($T$7:$T$13,SMALL(IF($T$7:$T$13&lt;&gt;"",IF($Q$7:$Q$13&lt;&gt;"",ROW($Q$7:$Q$13)-MIN(ROW($Q$7:$Q$13))+1,""),""),ROW()-ROW(A$15)+1)))," "),"")</f>
        <v/>
      </c>
      <c r="R19" s="0" t="str">
        <f aca="false">IFERROR(CONCATENATE(TEXT(INDEX($Q$7:$Q$13,SMALL(IF($T$7:$T$13&lt;&gt;"",IF($Q$7:$Q$13&lt;&gt;"",ROW($Q$7:$Q$13)-MIN(ROW($Q$7:$Q$13))+1,""),""),ROW()-ROW(A$15)+1)),"##0")," "),"")</f>
        <v/>
      </c>
      <c r="S19" s="0" t="str">
        <f aca="false">IFERROR(CONCATENATE((INDEX($A$7:$A$13,SMALL(IF($T$7:$T$13&lt;&gt;"",IF($Q$7:$Q$13&lt;&gt;"",ROW($Q$7:$Q$13)-MIN(ROW($Q$7:$Q$13))+1,""),""),ROW()-ROW(A$15)+1))),),"")</f>
        <v/>
      </c>
      <c r="W19" s="0" t="str">
        <f aca="false">IFERROR(CONCATENATE((INDEX($Z$7:$Z$13,SMALL(IF($Z$7:$Z$13&lt;&gt;"",IF($W$7:$W$13&lt;&gt;"",ROW($W$7:$W$13)-MIN(ROW($W$7:$W$13))+1,""),""),ROW()-ROW(A$15)+1)))," "),"")</f>
        <v/>
      </c>
      <c r="X19" s="0" t="str">
        <f aca="false">IFERROR(CONCATENATE(TEXT(INDEX($W$7:$W$13,SMALL(IF($Z$7:$Z$13&lt;&gt;"",IF($W$7:$W$13&lt;&gt;"",ROW($W$7:$W$13)-MIN(ROW($W$7:$W$13))+1,""),""),ROW()-ROW(A$15)+1)),"##0")," "),"")</f>
        <v/>
      </c>
      <c r="Y19" s="0" t="str">
        <f aca="false">IFERROR(CONCATENATE((INDEX($A$7:$A$13,SMALL(IF($Z$7:$Z$13&lt;&gt;"",IF($W$7:$W$13&lt;&gt;"",ROW($W$7:$W$13)-MIN(ROW($W$7:$W$13))+1,""),""),ROW()-ROW(A$15)+1))),),"")</f>
        <v/>
      </c>
      <c r="AC19" s="0" t="str">
        <f aca="false">IFERROR(CONCATENATE((INDEX($AF$7:$AF$13,SMALL(IF($AF$7:$AF$13&lt;&gt;"",IF($AC$7:$AC$13&lt;&gt;"",ROW($AC$7:$AC$13)-MIN(ROW($AC$7:$AC$13))+1,""),""),ROW()-ROW(A$15)+1))),","),"")</f>
        <v/>
      </c>
      <c r="AD19" s="0" t="str">
        <f aca="false">IFERROR(CONCATENATE(TEXT(INDEX($AC$7:$AC$13,SMALL(IF($AF$7:$AF$13&lt;&gt;"",IF($AC$7:$AC$13&lt;&gt;"",ROW($AC$7:$AC$13)-MIN(ROW($AC$7:$AC$13))+1,""),""),ROW()-ROW(A$15)+1)),"##0"),","),"")</f>
        <v/>
      </c>
      <c r="AE19" s="0" t="str">
        <f aca="false">IFERROR(CONCATENATE((INDEX($A$7:$A$13,SMALL(IF($AF$7:$AF$13&lt;&gt;"",IF($AC$7:$AC$13&lt;&gt;"",ROW($AC$7:$AC$13)-MIN(ROW($AC$7:$AC$13))+1,""),""),ROW()-ROW(A$15)+1))),),"")</f>
        <v/>
      </c>
      <c r="AI19" s="0" t="str">
        <f aca="false">IFERROR(CONCATENATE((INDEX($AL$7:$AL$13,SMALL(IF($AL$7:$AL$13&lt;&gt;"",IF($AI$7:$AI$13&lt;&gt;"",ROW($AI$7:$AI$13)-MIN(ROW($AI$7:$AI$13))+1,""),""),ROW()-ROW(A$15)+1)))," "),"")</f>
        <v/>
      </c>
      <c r="AJ19" s="0" t="str">
        <f aca="false">IFERROR(CONCATENATE(TEXT(INDEX($AI$7:$AI$13,SMALL(IF($AL$7:$AL$13&lt;&gt;"",IF($AI$7:$AI$13&lt;&gt;"",ROW($AI$7:$AI$13)-MIN(ROW($AI$7:$AI$13))+1,""),""),ROW()-ROW(A$15)+1)),"##0")," "),"")</f>
        <v/>
      </c>
      <c r="AK19" s="0" t="str">
        <f aca="false">IFERROR(CONCATENATE((INDEX($A$7:$A$13,SMALL(IF($AL$7:$AL$13&lt;&gt;"",IF($AI$7:$AI$13&lt;&gt;"",ROW($AI$7:$AI$13)-MIN(ROW($AI$7:$AI$13))+1,""),""),ROW()-ROW(A$15)+1))),),"")</f>
        <v/>
      </c>
    </row>
    <row r="20" customFormat="false" ht="15" hidden="false" customHeight="false" outlineLevel="0" collapsed="false">
      <c r="K20" s="0" t="str">
        <f aca="false">IFERROR(CONCATENATE(TEXT(INDEX($K$7:$K$13,SMALL(IF($N$7:$N$13&lt;&gt;"",IF($K$7:$K$13&lt;&gt;"",ROW($K$7:$K$13)-MIN(ROW($K$7:$K$13))+1,""),""),ROW()-ROW(A$15)+1)),"##0"),","),"")</f>
        <v/>
      </c>
      <c r="L20" s="0" t="str">
        <f aca="false">IFERROR(CONCATENATE((INDEX($N$7:$N$13,SMALL(IF($N$7:$N$13&lt;&gt;"",IF($K$7:$K$13&lt;&gt;"",ROW($K$7:$K$13)-MIN(ROW($K$7:$K$13))+1,""),""),ROW()-ROW(A$15)+1))),","),"")</f>
        <v/>
      </c>
      <c r="M20" s="0" t="str">
        <f aca="false">IFERROR(CONCATENATE((INDEX($A$7:$A$13,SMALL(IF($N$7:$N$13&lt;&gt;"",IF($K$7:$K$13&lt;&gt;"",ROW($K$7:$K$13)-MIN(ROW($K$7:$K$13))+1,""),""),ROW()-ROW(A$15)+1))),),"")</f>
        <v/>
      </c>
      <c r="Q20" s="0" t="str">
        <f aca="false">IFERROR(CONCATENATE((INDEX($T$7:$T$13,SMALL(IF($T$7:$T$13&lt;&gt;"",IF($Q$7:$Q$13&lt;&gt;"",ROW($Q$7:$Q$13)-MIN(ROW($Q$7:$Q$13))+1,""),""),ROW()-ROW(A$15)+1)))," "),"")</f>
        <v/>
      </c>
      <c r="R20" s="0" t="str">
        <f aca="false">IFERROR(CONCATENATE(TEXT(INDEX($Q$7:$Q$13,SMALL(IF($T$7:$T$13&lt;&gt;"",IF($Q$7:$Q$13&lt;&gt;"",ROW($Q$7:$Q$13)-MIN(ROW($Q$7:$Q$13))+1,""),""),ROW()-ROW(A$15)+1)),"##0")," "),"")</f>
        <v/>
      </c>
      <c r="S20" s="0" t="str">
        <f aca="false">IFERROR(CONCATENATE((INDEX($A$7:$A$13,SMALL(IF($T$7:$T$13&lt;&gt;"",IF($Q$7:$Q$13&lt;&gt;"",ROW($Q$7:$Q$13)-MIN(ROW($Q$7:$Q$13))+1,""),""),ROW()-ROW(A$15)+1))),),"")</f>
        <v/>
      </c>
      <c r="W20" s="0" t="str">
        <f aca="false">IFERROR(CONCATENATE((INDEX($Z$7:$Z$13,SMALL(IF($Z$7:$Z$13&lt;&gt;"",IF($W$7:$W$13&lt;&gt;"",ROW($W$7:$W$13)-MIN(ROW($W$7:$W$13))+1,""),""),ROW()-ROW(A$15)+1)))," "),"")</f>
        <v/>
      </c>
      <c r="X20" s="0" t="str">
        <f aca="false">IFERROR(CONCATENATE(TEXT(INDEX($W$7:$W$13,SMALL(IF($Z$7:$Z$13&lt;&gt;"",IF($W$7:$W$13&lt;&gt;"",ROW($W$7:$W$13)-MIN(ROW($W$7:$W$13))+1,""),""),ROW()-ROW(A$15)+1)),"##0")," "),"")</f>
        <v/>
      </c>
      <c r="Y20" s="0" t="str">
        <f aca="false">IFERROR(CONCATENATE((INDEX($A$7:$A$13,SMALL(IF($Z$7:$Z$13&lt;&gt;"",IF($W$7:$W$13&lt;&gt;"",ROW($W$7:$W$13)-MIN(ROW($W$7:$W$13))+1,""),""),ROW()-ROW(A$15)+1))),),"")</f>
        <v/>
      </c>
      <c r="AC20" s="0" t="str">
        <f aca="false">IFERROR(CONCATENATE((INDEX($AF$7:$AF$13,SMALL(IF($AF$7:$AF$13&lt;&gt;"",IF($AC$7:$AC$13&lt;&gt;"",ROW($AC$7:$AC$13)-MIN(ROW($AC$7:$AC$13))+1,""),""),ROW()-ROW(A$15)+1))),","),"")</f>
        <v/>
      </c>
      <c r="AD20" s="0" t="str">
        <f aca="false">IFERROR(CONCATENATE(TEXT(INDEX($AC$7:$AC$13,SMALL(IF($AF$7:$AF$13&lt;&gt;"",IF($AC$7:$AC$13&lt;&gt;"",ROW($AC$7:$AC$13)-MIN(ROW($AC$7:$AC$13))+1,""),""),ROW()-ROW(A$15)+1)),"##0"),","),"")</f>
        <v/>
      </c>
      <c r="AE20" s="0" t="str">
        <f aca="false">IFERROR(CONCATENATE((INDEX($A$7:$A$13,SMALL(IF($AF$7:$AF$13&lt;&gt;"",IF($AC$7:$AC$13&lt;&gt;"",ROW($AC$7:$AC$13)-MIN(ROW($AC$7:$AC$13))+1,""),""),ROW()-ROW(A$15)+1))),),"")</f>
        <v/>
      </c>
      <c r="AI20" s="0" t="str">
        <f aca="false">IFERROR(CONCATENATE((INDEX($AL$7:$AL$13,SMALL(IF($AL$7:$AL$13&lt;&gt;"",IF($AI$7:$AI$13&lt;&gt;"",ROW($AI$7:$AI$13)-MIN(ROW($AI$7:$AI$13))+1,""),""),ROW()-ROW(A$15)+1)))," "),"")</f>
        <v/>
      </c>
      <c r="AJ20" s="0" t="str">
        <f aca="false">IFERROR(CONCATENATE(TEXT(INDEX($AI$7:$AI$13,SMALL(IF($AL$7:$AL$13&lt;&gt;"",IF($AI$7:$AI$13&lt;&gt;"",ROW($AI$7:$AI$13)-MIN(ROW($AI$7:$AI$13))+1,""),""),ROW()-ROW(A$15)+1)),"##0")," "),"")</f>
        <v/>
      </c>
      <c r="AK20" s="0" t="str">
        <f aca="false">IFERROR(CONCATENATE((INDEX($A$7:$A$13,SMALL(IF($AL$7:$AL$13&lt;&gt;"",IF($AI$7:$AI$13&lt;&gt;"",ROW($AI$7:$AI$13)-MIN(ROW($AI$7:$AI$13))+1,""),""),ROW()-ROW(A$15)+1))),),"")</f>
        <v/>
      </c>
    </row>
    <row r="21" customFormat="false" ht="15" hidden="false" customHeight="false" outlineLevel="0" collapsed="false">
      <c r="K21" s="0" t="str">
        <f aca="false">IFERROR(CONCATENATE(TEXT(INDEX($K$7:$K$13,SMALL(IF($N$7:$N$13&lt;&gt;"",IF($K$7:$K$13&lt;&gt;"",ROW($K$7:$K$13)-MIN(ROW($K$7:$K$13))+1,""),""),ROW()-ROW(A$15)+1)),"##0"),","),"")</f>
        <v/>
      </c>
      <c r="L21" s="0" t="str">
        <f aca="false">IFERROR(CONCATENATE((INDEX($N$7:$N$13,SMALL(IF($N$7:$N$13&lt;&gt;"",IF($K$7:$K$13&lt;&gt;"",ROW($K$7:$K$13)-MIN(ROW($K$7:$K$13))+1,""),""),ROW()-ROW(A$15)+1))),","),"")</f>
        <v/>
      </c>
      <c r="M21" s="0" t="str">
        <f aca="false">IFERROR(CONCATENATE((INDEX($A$7:$A$13,SMALL(IF($N$7:$N$13&lt;&gt;"",IF($K$7:$K$13&lt;&gt;"",ROW($K$7:$K$13)-MIN(ROW($K$7:$K$13))+1,""),""),ROW()-ROW(A$15)+1))),),"")</f>
        <v/>
      </c>
      <c r="Q21" s="0" t="str">
        <f aca="false">IFERROR(CONCATENATE((INDEX($T$7:$T$13,SMALL(IF($T$7:$T$13&lt;&gt;"",IF($Q$7:$Q$13&lt;&gt;"",ROW($Q$7:$Q$13)-MIN(ROW($Q$7:$Q$13))+1,""),""),ROW()-ROW(A$15)+1)))," "),"")</f>
        <v/>
      </c>
      <c r="R21" s="0" t="str">
        <f aca="false">IFERROR(CONCATENATE(TEXT(INDEX($Q$7:$Q$13,SMALL(IF($T$7:$T$13&lt;&gt;"",IF($Q$7:$Q$13&lt;&gt;"",ROW($Q$7:$Q$13)-MIN(ROW($Q$7:$Q$13))+1,""),""),ROW()-ROW(A$15)+1)),"##0")," "),"")</f>
        <v/>
      </c>
      <c r="S21" s="0" t="str">
        <f aca="false">IFERROR(CONCATENATE((INDEX($A$7:$A$13,SMALL(IF($T$7:$T$13&lt;&gt;"",IF($Q$7:$Q$13&lt;&gt;"",ROW($Q$7:$Q$13)-MIN(ROW($Q$7:$Q$13))+1,""),""),ROW()-ROW(A$15)+1))),),"")</f>
        <v/>
      </c>
      <c r="W21" s="0" t="str">
        <f aca="false">IFERROR(CONCATENATE((INDEX($Z$7:$Z$13,SMALL(IF($Z$7:$Z$13&lt;&gt;"",IF($W$7:$W$13&lt;&gt;"",ROW($W$7:$W$13)-MIN(ROW($W$7:$W$13))+1,""),""),ROW()-ROW(A$15)+1)))," "),"")</f>
        <v/>
      </c>
      <c r="X21" s="0" t="str">
        <f aca="false">IFERROR(CONCATENATE(TEXT(INDEX($W$7:$W$13,SMALL(IF($Z$7:$Z$13&lt;&gt;"",IF($W$7:$W$13&lt;&gt;"",ROW($W$7:$W$13)-MIN(ROW($W$7:$W$13))+1,""),""),ROW()-ROW(A$15)+1)),"##0")," "),"")</f>
        <v/>
      </c>
      <c r="Y21" s="0" t="str">
        <f aca="false">IFERROR(CONCATENATE((INDEX($A$7:$A$13,SMALL(IF($Z$7:$Z$13&lt;&gt;"",IF($W$7:$W$13&lt;&gt;"",ROW($W$7:$W$13)-MIN(ROW($W$7:$W$13))+1,""),""),ROW()-ROW(A$15)+1))),),"")</f>
        <v/>
      </c>
      <c r="AC21" s="0" t="str">
        <f aca="false">IFERROR(CONCATENATE((INDEX($AF$7:$AF$13,SMALL(IF($AF$7:$AF$13&lt;&gt;"",IF($AC$7:$AC$13&lt;&gt;"",ROW($AC$7:$AC$13)-MIN(ROW($AC$7:$AC$13))+1,""),""),ROW()-ROW(A$15)+1))),","),"")</f>
        <v/>
      </c>
      <c r="AD21" s="0" t="str">
        <f aca="false">IFERROR(CONCATENATE(TEXT(INDEX($AC$7:$AC$13,SMALL(IF($AF$7:$AF$13&lt;&gt;"",IF($AC$7:$AC$13&lt;&gt;"",ROW($AC$7:$AC$13)-MIN(ROW($AC$7:$AC$13))+1,""),""),ROW()-ROW(A$15)+1)),"##0"),","),"")</f>
        <v/>
      </c>
      <c r="AE21" s="0" t="str">
        <f aca="false">IFERROR(CONCATENATE((INDEX($A$7:$A$13,SMALL(IF($AF$7:$AF$13&lt;&gt;"",IF($AC$7:$AC$13&lt;&gt;"",ROW($AC$7:$AC$13)-MIN(ROW($AC$7:$AC$13))+1,""),""),ROW()-ROW(A$15)+1))),),"")</f>
        <v/>
      </c>
      <c r="AI21" s="0" t="str">
        <f aca="false">IFERROR(CONCATENATE((INDEX($AL$7:$AL$13,SMALL(IF($AL$7:$AL$13&lt;&gt;"",IF($AI$7:$AI$13&lt;&gt;"",ROW($AI$7:$AI$13)-MIN(ROW($AI$7:$AI$13))+1,""),""),ROW()-ROW(A$15)+1)))," "),"")</f>
        <v/>
      </c>
      <c r="AJ21" s="0" t="str">
        <f aca="false">IFERROR(CONCATENATE(TEXT(INDEX($AI$7:$AI$13,SMALL(IF($AL$7:$AL$13&lt;&gt;"",IF($AI$7:$AI$13&lt;&gt;"",ROW($AI$7:$AI$13)-MIN(ROW($AI$7:$AI$13))+1,""),""),ROW()-ROW(A$15)+1)),"##0")," "),"")</f>
        <v/>
      </c>
      <c r="AK21" s="0" t="str">
        <f aca="false">IFERROR(CONCATENATE((INDEX($A$7:$A$13,SMALL(IF($AL$7:$AL$13&lt;&gt;"",IF($AI$7:$AI$13&lt;&gt;"",ROW($AI$7:$AI$13)-MIN(ROW($AI$7:$AI$13))+1,""),""),ROW()-ROW(A$15)+1))),),"")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2">
    <cfRule type="cellIs" priority="2" operator="lessThanOrEqual" aboveAverage="0" equalAverage="0" bottom="0" percent="0" rank="0" text="" dxfId="0">
      <formula>H12</formula>
    </cfRule>
  </conditionalFormatting>
  <conditionalFormatting sqref="AD8">
    <cfRule type="cellIs" priority="3" operator="lessThanOrEqual" aboveAverage="0" equalAverage="0" bottom="0" percent="0" rank="0" text="" dxfId="0">
      <formula>H8</formula>
    </cfRule>
  </conditionalFormatting>
  <conditionalFormatting sqref="AD9">
    <cfRule type="cellIs" priority="4" operator="lessThanOrEqual" aboveAverage="0" equalAverage="0" bottom="0" percent="0" rank="0" text="" dxfId="0">
      <formula>H9</formula>
    </cfRule>
  </conditionalFormatting>
  <conditionalFormatting sqref="AE12">
    <cfRule type="cellIs" priority="5" operator="lessThanOrEqual" aboveAverage="0" equalAverage="0" bottom="0" percent="0" rank="0" text="" dxfId="0">
      <formula>I12</formula>
    </cfRule>
  </conditionalFormatting>
  <conditionalFormatting sqref="AE8">
    <cfRule type="cellIs" priority="6" operator="lessThanOrEqual" aboveAverage="0" equalAverage="0" bottom="0" percent="0" rank="0" text="" dxfId="0">
      <formula>I8</formula>
    </cfRule>
  </conditionalFormatting>
  <conditionalFormatting sqref="AE9">
    <cfRule type="cellIs" priority="7" operator="lessThanOrEqual" aboveAverage="0" equalAverage="0" bottom="0" percent="0" rank="0" text="" dxfId="0">
      <formula>I9</formula>
    </cfRule>
  </conditionalFormatting>
  <conditionalFormatting sqref="AJ13">
    <cfRule type="cellIs" priority="8" operator="lessThanOrEqual" aboveAverage="0" equalAverage="0" bottom="0" percent="0" rank="0" text="" dxfId="0">
      <formula>H13</formula>
    </cfRule>
  </conditionalFormatting>
  <conditionalFormatting sqref="AJ8">
    <cfRule type="cellIs" priority="9" operator="lessThanOrEqual" aboveAverage="0" equalAverage="0" bottom="0" percent="0" rank="0" text="" dxfId="0">
      <formula>H8</formula>
    </cfRule>
  </conditionalFormatting>
  <conditionalFormatting sqref="AJ9">
    <cfRule type="cellIs" priority="10" operator="lessThanOrEqual" aboveAverage="0" equalAverage="0" bottom="0" percent="0" rank="0" text="" dxfId="0">
      <formula>H9</formula>
    </cfRule>
  </conditionalFormatting>
  <conditionalFormatting sqref="AK13">
    <cfRule type="cellIs" priority="11" operator="lessThanOrEqual" aboveAverage="0" equalAverage="0" bottom="0" percent="0" rank="0" text="" dxfId="0">
      <formula>I13</formula>
    </cfRule>
  </conditionalFormatting>
  <conditionalFormatting sqref="AK8">
    <cfRule type="cellIs" priority="12" operator="lessThanOrEqual" aboveAverage="0" equalAverage="0" bottom="0" percent="0" rank="0" text="" dxfId="0">
      <formula>I8</formula>
    </cfRule>
  </conditionalFormatting>
  <conditionalFormatting sqref="AK9">
    <cfRule type="cellIs" priority="13" operator="lessThanOrEqual" aboveAverage="0" equalAverage="0" bottom="0" percent="0" rank="0" text="" dxfId="0">
      <formula>I9</formula>
    </cfRule>
  </conditionalFormatting>
  <conditionalFormatting sqref="R8">
    <cfRule type="cellIs" priority="14" operator="lessThanOrEqual" aboveAverage="0" equalAverage="0" bottom="0" percent="0" rank="0" text="" dxfId="0">
      <formula>H8</formula>
    </cfRule>
  </conditionalFormatting>
  <conditionalFormatting sqref="R9">
    <cfRule type="cellIs" priority="15" operator="lessThanOrEqual" aboveAverage="0" equalAverage="0" bottom="0" percent="0" rank="0" text="" dxfId="0">
      <formula>H9</formula>
    </cfRule>
  </conditionalFormatting>
  <conditionalFormatting sqref="S8">
    <cfRule type="cellIs" priority="16" operator="lessThanOrEqual" aboveAverage="0" equalAverage="0" bottom="0" percent="0" rank="0" text="" dxfId="0">
      <formula>I8</formula>
    </cfRule>
  </conditionalFormatting>
  <conditionalFormatting sqref="S9">
    <cfRule type="cellIs" priority="17" operator="lessThanOrEqual" aboveAverage="0" equalAverage="0" bottom="0" percent="0" rank="0" text="" dxfId="0">
      <formula>I9</formula>
    </cfRule>
  </conditionalFormatting>
  <conditionalFormatting sqref="X12">
    <cfRule type="cellIs" priority="18" operator="lessThanOrEqual" aboveAverage="0" equalAverage="0" bottom="0" percent="0" rank="0" text="" dxfId="0">
      <formula>H12</formula>
    </cfRule>
  </conditionalFormatting>
  <conditionalFormatting sqref="X13">
    <cfRule type="cellIs" priority="19" operator="lessThanOrEqual" aboveAverage="0" equalAverage="0" bottom="0" percent="0" rank="0" text="" dxfId="0">
      <formula>H13</formula>
    </cfRule>
  </conditionalFormatting>
  <conditionalFormatting sqref="X8">
    <cfRule type="cellIs" priority="20" operator="lessThanOrEqual" aboveAverage="0" equalAverage="0" bottom="0" percent="0" rank="0" text="" dxfId="0">
      <formula>H8</formula>
    </cfRule>
  </conditionalFormatting>
  <conditionalFormatting sqref="X9">
    <cfRule type="cellIs" priority="21" operator="lessThanOrEqual" aboveAverage="0" equalAverage="0" bottom="0" percent="0" rank="0" text="" dxfId="0">
      <formula>H9</formula>
    </cfRule>
  </conditionalFormatting>
  <conditionalFormatting sqref="Y12">
    <cfRule type="cellIs" priority="22" operator="lessThanOrEqual" aboveAverage="0" equalAverage="0" bottom="0" percent="0" rank="0" text="" dxfId="0">
      <formula>I12</formula>
    </cfRule>
  </conditionalFormatting>
  <conditionalFormatting sqref="Y13">
    <cfRule type="cellIs" priority="23" operator="lessThanOrEqual" aboveAverage="0" equalAverage="0" bottom="0" percent="0" rank="0" text="" dxfId="0">
      <formula>I13</formula>
    </cfRule>
  </conditionalFormatting>
  <conditionalFormatting sqref="Y8">
    <cfRule type="cellIs" priority="24" operator="lessThanOrEqual" aboveAverage="0" equalAverage="0" bottom="0" percent="0" rank="0" text="" dxfId="0">
      <formula>I8</formula>
    </cfRule>
  </conditionalFormatting>
  <conditionalFormatting sqref="Y9">
    <cfRule type="cellIs" priority="25" operator="lessThanOrEqual" aboveAverage="0" equalAverage="0" bottom="0" percent="0" rank="0" text="" dxfId="0">
      <formula>I9</formula>
    </cfRule>
  </conditionalFormatting>
  <hyperlinks>
    <hyperlink ref="U8" r:id="rId2" display="Link"/>
    <hyperlink ref="AA8" r:id="rId3" display="Link"/>
    <hyperlink ref="AG8" r:id="rId4" display="Link"/>
    <hyperlink ref="AM8" r:id="rId5" display="Link"/>
    <hyperlink ref="U9" r:id="rId6" display="Link"/>
    <hyperlink ref="AA9" r:id="rId7" display="Link"/>
    <hyperlink ref="AG9" r:id="rId8" display="Link"/>
    <hyperlink ref="AM9" r:id="rId9" display="Link"/>
    <hyperlink ref="AA12" r:id="rId10" display="Link"/>
    <hyperlink ref="AG12" r:id="rId11" display="Link"/>
    <hyperlink ref="AA13" r:id="rId12" display="Link"/>
    <hyperlink ref="AM13" r:id="rId13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2017-05-17T21:23:15Z</dcterms:created>
  <dc:language>en-US</dc:language>
  <dcterms:modified xsi:type="dcterms:W3CDTF">2017-05-17T21:23:15Z</dcterms:modified>
  <cp:revision>0</cp:revision>
</cp:coreProperties>
</file>