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CC_SSD_02" sheetId="1" state="visible" r:id="rId2"/>
  </sheets>
  <definedNames>
    <definedName function="false" hidden="false" name="BoardQty" vbProcedure="false">CC_SSD_02!$I$1</definedName>
    <definedName function="false" hidden="false" name="digikey_part_data" vbProcedure="false">CC_SSD_02!$J$5:$O$30</definedName>
    <definedName function="false" hidden="false" name="farnell_part_data" vbProcedure="false">CC_SSD_02!$P$5:$U$30</definedName>
    <definedName function="false" hidden="false" name="global_part_data" vbProcedure="false">CC_SSD_02!$A$5:$I$30</definedName>
    <definedName function="false" hidden="false" name="mouser_part_data" vbProcedure="false">CC_SSD_02!$V$5:$AA$30</definedName>
    <definedName function="false" hidden="false" name="newark_part_data" vbProcedure="false">CC_SSD_02!$AB$5:$AG$30</definedName>
    <definedName function="false" hidden="false" name="rs_part_data" vbProcedure="false">CC_SSD_02!$AH$5:$AM$30</definedName>
    <definedName function="false" hidden="false" name="TotalCost" vbProcedure="false">CC_SSD_02!$I$2</definedName>
  </definedNames>
  <calcPr iterateCount="100" refMode="A1" iterate="false" iterateDelta="0.0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6" authorId="0">
      <text>
        <r>
          <rPr>
            <sz val="8"/>
            <color rgb="FF000000"/>
            <rFont val="Tahoma"/>
            <family val="2"/>
          </rPr>
          <t xml:space="preserve">Schematic identifier for each part.</t>
        </r>
      </text>
    </comment>
    <comment ref="B6" authorId="0">
      <text>
        <r>
          <rPr>
            <sz val="8"/>
            <color rgb="FF000000"/>
            <rFont val="Tahoma"/>
            <family val="2"/>
          </rPr>
          <t xml:space="preserve">Value of each part.</t>
        </r>
      </text>
    </comment>
    <comment ref="C6" authorId="0">
      <text>
        <r>
          <rPr>
            <sz val="8"/>
            <color rgb="FF000000"/>
            <rFont val="Tahoma"/>
            <family val="2"/>
          </rPr>
          <t xml:space="preserve">Description of each part.</t>
        </r>
      </text>
    </comment>
    <comment ref="D6" authorId="0">
      <text>
        <r>
          <rPr>
            <sz val="8"/>
            <color rgb="FF000000"/>
            <rFont val="Tahoma"/>
            <family val="2"/>
          </rPr>
          <t xml:space="preserve">PCB footprint for each part.</t>
        </r>
      </text>
    </comment>
    <comment ref="E6" authorId="0">
      <text>
        <r>
          <rPr>
            <sz val="8"/>
            <color rgb="FF000000"/>
            <rFont val="Tahoma"/>
            <family val="2"/>
          </rPr>
          <t xml:space="preserve">Manufacturer of each part.</t>
        </r>
      </text>
    </comment>
    <comment ref="F6" authorId="0">
      <text>
        <r>
          <rPr>
            <sz val="8"/>
            <color rgb="FF000000"/>
            <rFont val="Tahoma"/>
            <family val="2"/>
          </rPr>
          <t xml:space="preserve">Manufacturer number for each part.</t>
        </r>
      </text>
    </comment>
    <comment ref="G6" authorId="0">
      <text>
        <r>
          <rPr>
            <sz val="8"/>
            <color rgb="FF000000"/>
            <rFont val="Tahoma"/>
            <family val="2"/>
          </rPr>
          <t xml:space="preserve">Total number of each part needed to assemble the board.</t>
        </r>
      </text>
    </comment>
    <comment ref="H6" authorId="0">
      <text>
        <r>
          <rPr>
            <sz val="8"/>
            <color rgb="FF000000"/>
            <rFont val="Tahoma"/>
            <family val="2"/>
          </rPr>
          <t xml:space="preserve">Minimum unit price for each part across all distributors.</t>
        </r>
      </text>
    </comment>
    <comment ref="I6" authorId="0">
      <text>
        <r>
          <rPr>
            <sz val="8"/>
            <color rgb="FF000000"/>
            <rFont val="Tahoma"/>
            <family val="2"/>
          </rPr>
          <t xml:space="preserve">Minimum extended price for each part across all distributors.</t>
        </r>
      </text>
    </comment>
    <comment ref="J6" authorId="0">
      <text>
        <r>
          <rPr>
            <sz val="8"/>
            <color rgb="FF000000"/>
            <rFont val="Tahoma"/>
            <family val="2"/>
          </rPr>
          <t xml:space="preserve">Available quantity of each part at the distributor.</t>
        </r>
      </text>
    </comment>
    <comment ref="K6" authorId="0">
      <text>
        <r>
          <rPr>
            <sz val="8"/>
            <color rgb="FF000000"/>
            <rFont val="Tahoma"/>
            <family val="2"/>
          </rPr>
          <t xml:space="preserve">Purchase quantity of each part from this distributor.</t>
        </r>
      </text>
    </comment>
    <comment ref="L6" authorId="0">
      <text>
        <r>
          <rPr>
            <sz val="8"/>
            <color rgb="FF000000"/>
            <rFont val="Tahoma"/>
            <family val="2"/>
          </rPr>
          <t xml:space="preserve">Unit price of each part from this distributor.</t>
        </r>
      </text>
    </comment>
    <comment ref="M6" authorId="0">
      <text>
        <r>
          <rPr>
            <sz val="8"/>
            <color rgb="FF000000"/>
            <rFont val="Tahoma"/>
            <family val="2"/>
          </rPr>
          <t xml:space="preserve">(Unit Price) x (Purchase Qty) of each part from this distributor.</t>
        </r>
      </text>
    </comment>
    <comment ref="N6" authorId="0">
      <text>
        <r>
          <rPr>
            <sz val="8"/>
            <color rgb="FF000000"/>
            <rFont val="Tahoma"/>
            <family val="2"/>
          </rPr>
          <t xml:space="preserve">Distributor-assigned part number for each part.</t>
        </r>
      </text>
    </comment>
    <comment ref="O6" authorId="0">
      <text>
        <r>
          <rPr>
            <sz val="8"/>
            <color rgb="FF000000"/>
            <rFont val="Tahoma"/>
            <family val="2"/>
          </rPr>
          <t xml:space="preserve">Link to distributor webpage for each part.</t>
        </r>
      </text>
    </comment>
    <comment ref="P6" authorId="0">
      <text>
        <r>
          <rPr>
            <sz val="8"/>
            <color rgb="FF000000"/>
            <rFont val="Tahoma"/>
            <family val="2"/>
          </rPr>
          <t xml:space="preserve">Available quantity of each part at the distributor.</t>
        </r>
      </text>
    </comment>
    <comment ref="Q6" authorId="0">
      <text>
        <r>
          <rPr>
            <sz val="8"/>
            <color rgb="FF000000"/>
            <rFont val="Tahoma"/>
            <family val="2"/>
          </rPr>
          <t xml:space="preserve">Purchase quantity of each part from this distributor.</t>
        </r>
      </text>
    </comment>
    <comment ref="R6" authorId="0">
      <text>
        <r>
          <rPr>
            <sz val="8"/>
            <color rgb="FF000000"/>
            <rFont val="Tahoma"/>
            <family val="2"/>
          </rPr>
          <t xml:space="preserve">Unit price of each part from this distributor.</t>
        </r>
      </text>
    </comment>
    <comment ref="S6" authorId="0">
      <text>
        <r>
          <rPr>
            <sz val="8"/>
            <color rgb="FF000000"/>
            <rFont val="Tahoma"/>
            <family val="2"/>
          </rPr>
          <t xml:space="preserve">(Unit Price) x (Purchase Qty) of each part from this distributor.</t>
        </r>
      </text>
    </comment>
    <comment ref="T6" authorId="0">
      <text>
        <r>
          <rPr>
            <sz val="8"/>
            <color rgb="FF000000"/>
            <rFont val="Tahoma"/>
            <family val="2"/>
          </rPr>
          <t xml:space="preserve">Distributor-assigned part number for each part.</t>
        </r>
      </text>
    </comment>
    <comment ref="U6" authorId="0">
      <text>
        <r>
          <rPr>
            <sz val="8"/>
            <color rgb="FF000000"/>
            <rFont val="Tahoma"/>
            <family val="2"/>
          </rPr>
          <t xml:space="preserve">Link to distributor webpage for each part.</t>
        </r>
      </text>
    </comment>
    <comment ref="V6" authorId="0">
      <text>
        <r>
          <rPr>
            <sz val="8"/>
            <color rgb="FF000000"/>
            <rFont val="Tahoma"/>
            <family val="2"/>
          </rPr>
          <t xml:space="preserve">Available quantity of each part at the distributor.</t>
        </r>
      </text>
    </comment>
    <comment ref="W6" authorId="0">
      <text>
        <r>
          <rPr>
            <sz val="8"/>
            <color rgb="FF000000"/>
            <rFont val="Tahoma"/>
            <family val="2"/>
          </rPr>
          <t xml:space="preserve">Purchase quantity of each part from this distributor.</t>
        </r>
      </text>
    </comment>
    <comment ref="X6" authorId="0">
      <text>
        <r>
          <rPr>
            <sz val="8"/>
            <color rgb="FF000000"/>
            <rFont val="Tahoma"/>
            <family val="2"/>
          </rPr>
          <t xml:space="preserve">Unit price of each part from this distributor.</t>
        </r>
      </text>
    </comment>
    <comment ref="Y6" authorId="0">
      <text>
        <r>
          <rPr>
            <sz val="8"/>
            <color rgb="FF000000"/>
            <rFont val="Tahoma"/>
            <family val="2"/>
          </rPr>
          <t xml:space="preserve">(Unit Price) x (Purchase Qty) of each part from this distributor.</t>
        </r>
      </text>
    </comment>
    <comment ref="Z6" authorId="0">
      <text>
        <r>
          <rPr>
            <sz val="8"/>
            <color rgb="FF000000"/>
            <rFont val="Tahoma"/>
            <family val="2"/>
          </rPr>
          <t xml:space="preserve">Distributor-assigned part number for each part.</t>
        </r>
      </text>
    </comment>
    <comment ref="AA6" authorId="0">
      <text>
        <r>
          <rPr>
            <sz val="8"/>
            <color rgb="FF000000"/>
            <rFont val="Tahoma"/>
            <family val="2"/>
          </rPr>
          <t xml:space="preserve">Link to distributor webpage for each part.</t>
        </r>
      </text>
    </comment>
    <comment ref="AB6" authorId="0">
      <text>
        <r>
          <rPr>
            <sz val="8"/>
            <color rgb="FF000000"/>
            <rFont val="Tahoma"/>
            <family val="2"/>
          </rPr>
          <t xml:space="preserve">Available quantity of each part at the distributor.</t>
        </r>
      </text>
    </comment>
    <comment ref="AC6" authorId="0">
      <text>
        <r>
          <rPr>
            <sz val="8"/>
            <color rgb="FF000000"/>
            <rFont val="Tahoma"/>
            <family val="2"/>
          </rPr>
          <t xml:space="preserve">Purchase quantity of each part from this distributor.</t>
        </r>
      </text>
    </comment>
    <comment ref="AD6" authorId="0">
      <text>
        <r>
          <rPr>
            <sz val="8"/>
            <color rgb="FF000000"/>
            <rFont val="Tahoma"/>
            <family val="2"/>
          </rPr>
          <t xml:space="preserve">Unit price of each part from this distributor.</t>
        </r>
      </text>
    </comment>
    <comment ref="AE6" authorId="0">
      <text>
        <r>
          <rPr>
            <sz val="8"/>
            <color rgb="FF000000"/>
            <rFont val="Tahoma"/>
            <family val="2"/>
          </rPr>
          <t xml:space="preserve">(Unit Price) x (Purchase Qty) of each part from this distributor.</t>
        </r>
      </text>
    </comment>
    <comment ref="AF6" authorId="0">
      <text>
        <r>
          <rPr>
            <sz val="8"/>
            <color rgb="FF000000"/>
            <rFont val="Tahoma"/>
            <family val="2"/>
          </rPr>
          <t xml:space="preserve">Distributor-assigned part number for each part.</t>
        </r>
      </text>
    </comment>
    <comment ref="AG6" authorId="0">
      <text>
        <r>
          <rPr>
            <sz val="8"/>
            <color rgb="FF000000"/>
            <rFont val="Tahoma"/>
            <family val="2"/>
          </rPr>
          <t xml:space="preserve">Link to distributor webpage for each part.</t>
        </r>
      </text>
    </comment>
    <comment ref="AH6" authorId="0">
      <text>
        <r>
          <rPr>
            <sz val="8"/>
            <color rgb="FF000000"/>
            <rFont val="Tahoma"/>
            <family val="2"/>
          </rPr>
          <t xml:space="preserve">Available quantity of each part at the distributor.</t>
        </r>
      </text>
    </comment>
    <comment ref="AI6" authorId="0">
      <text>
        <r>
          <rPr>
            <sz val="8"/>
            <color rgb="FF000000"/>
            <rFont val="Tahoma"/>
            <family val="2"/>
          </rPr>
          <t xml:space="preserve">Purchase quantity of each part from this distributor.</t>
        </r>
      </text>
    </comment>
    <comment ref="AJ6" authorId="0">
      <text>
        <r>
          <rPr>
            <sz val="8"/>
            <color rgb="FF000000"/>
            <rFont val="Tahoma"/>
            <family val="2"/>
          </rPr>
          <t xml:space="preserve">Unit price of each part from this distributor.</t>
        </r>
      </text>
    </comment>
    <comment ref="AK6" authorId="0">
      <text>
        <r>
          <rPr>
            <sz val="8"/>
            <color rgb="FF000000"/>
            <rFont val="Tahoma"/>
            <family val="2"/>
          </rPr>
          <t xml:space="preserve">(Unit Price) x (Purchase Qty) of each part from this distributor.</t>
        </r>
      </text>
    </comment>
    <comment ref="AL6" authorId="0">
      <text>
        <r>
          <rPr>
            <sz val="8"/>
            <color rgb="FF000000"/>
            <rFont val="Tahoma"/>
            <family val="2"/>
          </rPr>
          <t xml:space="preserve">Distributor-assigned part number for each part.</t>
        </r>
      </text>
    </comment>
    <comment ref="AM6" authorId="0">
      <text>
        <r>
          <rPr>
            <sz val="8"/>
            <color rgb="FF000000"/>
            <rFont val="Tahoma"/>
            <family val="2"/>
          </rPr>
          <t xml:space="preserve">Link to distributor webpage for each part.</t>
        </r>
      </text>
    </comment>
  </commentList>
</comments>
</file>

<file path=xl/sharedStrings.xml><?xml version="1.0" encoding="utf-8"?>
<sst xmlns="http://schemas.openxmlformats.org/spreadsheetml/2006/main" count="168" uniqueCount="106">
  <si>
    <t>Board Qty:</t>
  </si>
  <si>
    <t>Total Cost:</t>
  </si>
  <si>
    <t>Unit Cost:</t>
  </si>
  <si>
    <t>Global Part Info</t>
  </si>
  <si>
    <t>Digi-Key</t>
  </si>
  <si>
    <t>Farnell</t>
  </si>
  <si>
    <t>Mouser</t>
  </si>
  <si>
    <t>Newark</t>
  </si>
  <si>
    <t>Rs Components</t>
  </si>
  <si>
    <t>Refs</t>
  </si>
  <si>
    <t>Value</t>
  </si>
  <si>
    <t>Desc</t>
  </si>
  <si>
    <t>Footprint</t>
  </si>
  <si>
    <t>Manf</t>
  </si>
  <si>
    <t>Manf#</t>
  </si>
  <si>
    <t>Qty</t>
  </si>
  <si>
    <t>Unit$</t>
  </si>
  <si>
    <t>Ext$</t>
  </si>
  <si>
    <t>Avail</t>
  </si>
  <si>
    <t>Purch</t>
  </si>
  <si>
    <t>Cat#</t>
  </si>
  <si>
    <t>Doc</t>
  </si>
  <si>
    <t>C1,C3-C5</t>
  </si>
  <si>
    <t>1uF</t>
  </si>
  <si>
    <t>CC_Footprint:C_0805_HandSoldering</t>
  </si>
  <si>
    <t>P4</t>
  </si>
  <si>
    <t>PN1x3</t>
  </si>
  <si>
    <t>CC_Footprint:PN1x3</t>
  </si>
  <si>
    <t>D2</t>
  </si>
  <si>
    <t>L-934LSRD</t>
  </si>
  <si>
    <t>CC_Footprint:LED_D3.0mm</t>
  </si>
  <si>
    <t>1142514</t>
  </si>
  <si>
    <t>Link</t>
  </si>
  <si>
    <t>Not Assigned</t>
  </si>
  <si>
    <t>26M0076</t>
  </si>
  <si>
    <t>C8</t>
  </si>
  <si>
    <t>220uF/10V</t>
  </si>
  <si>
    <t>CC_Footprint:CP_Radial_D8.0mm_P2.50mm</t>
  </si>
  <si>
    <t>R11,R12</t>
  </si>
  <si>
    <t>100k</t>
  </si>
  <si>
    <t>CC_Footprint:R_0805_HandSoldering</t>
  </si>
  <si>
    <t>R14</t>
  </si>
  <si>
    <t>330</t>
  </si>
  <si>
    <t>Q2</t>
  </si>
  <si>
    <t>DTC144TKA</t>
  </si>
  <si>
    <t>CC_Footprint:SOT-23_Handsoldering</t>
  </si>
  <si>
    <t>ROHM</t>
  </si>
  <si>
    <t>DTC144T</t>
  </si>
  <si>
    <t>755-DTC144TETL</t>
  </si>
  <si>
    <t>89Y7187</t>
  </si>
  <si>
    <t>246-1738</t>
  </si>
  <si>
    <t>Q1</t>
  </si>
  <si>
    <t>1680285</t>
  </si>
  <si>
    <t>755-DTC144TKAT146</t>
  </si>
  <si>
    <t>IC1</t>
  </si>
  <si>
    <t>ATTINY1634-SU</t>
  </si>
  <si>
    <t>CC_Footprint:SOIC-20W_7.5x12.8mm_Pitch1.27mm</t>
  </si>
  <si>
    <t>2443186</t>
  </si>
  <si>
    <t>556-ATTINY1634-SU</t>
  </si>
  <si>
    <t>24W8419</t>
  </si>
  <si>
    <t>814-9194</t>
  </si>
  <si>
    <t>P5</t>
  </si>
  <si>
    <t>WF3R</t>
  </si>
  <si>
    <t>CC_Footprint:WF3R</t>
  </si>
  <si>
    <t>P1,P6</t>
  </si>
  <si>
    <t>WF2R</t>
  </si>
  <si>
    <t>CC_Footprint:WF2R</t>
  </si>
  <si>
    <t>SW1,SW2</t>
  </si>
  <si>
    <t>TS-06E</t>
  </si>
  <si>
    <t>CC_Footprint:SW_PUSH_6mm</t>
  </si>
  <si>
    <t>C2,C6,C7,C10,C11</t>
  </si>
  <si>
    <t>100n</t>
  </si>
  <si>
    <t>R3-R7,R13</t>
  </si>
  <si>
    <t>220</t>
  </si>
  <si>
    <t>D1</t>
  </si>
  <si>
    <t>1N5819</t>
  </si>
  <si>
    <t>CC_Footprint:D_SMA_Handsoldering</t>
  </si>
  <si>
    <t>R2</t>
  </si>
  <si>
    <t>200K</t>
  </si>
  <si>
    <t>U1</t>
  </si>
  <si>
    <t>MCP1701AT-3302I/CB</t>
  </si>
  <si>
    <t>1605554</t>
  </si>
  <si>
    <t>579-MCP1701AT3302ICB</t>
  </si>
  <si>
    <t>11N7985</t>
  </si>
  <si>
    <t>669-4869</t>
  </si>
  <si>
    <t>R9,R10</t>
  </si>
  <si>
    <t>0</t>
  </si>
  <si>
    <t>P2</t>
  </si>
  <si>
    <t>BH10S</t>
  </si>
  <si>
    <t>CC_Footprint:IDC_Header_Straight_10pins</t>
  </si>
  <si>
    <t>P3</t>
  </si>
  <si>
    <t>BH10R</t>
  </si>
  <si>
    <t>CC_Footprint:BH10R</t>
  </si>
  <si>
    <t>R8</t>
  </si>
  <si>
    <t>10k</t>
  </si>
  <si>
    <t>R1</t>
  </si>
  <si>
    <t>1.8M</t>
  </si>
  <si>
    <t>C9</t>
  </si>
  <si>
    <t>470uF/10V</t>
  </si>
  <si>
    <t>U2</t>
  </si>
  <si>
    <t>MCP1802T-3302I/OT</t>
  </si>
  <si>
    <t>CC_Footprint:SOT-23-5_HandSoldering</t>
  </si>
  <si>
    <t>2412223</t>
  </si>
  <si>
    <t>579-MCP1802T-3302IOT</t>
  </si>
  <si>
    <t>54M4838</t>
  </si>
  <si>
    <t>669-4954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</si>
</sst>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\$#,##0.00"/>
  </numFmts>
  <fonts count="10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color rgb="FF000000"/>
      <name val="Calibri"/>
      <family val="2"/>
    </font>
    <font>
      <b val="true"/>
      <sz val="13"/>
      <color rgb="FFFF0000"/>
      <name val="Calibri"/>
      <family val="2"/>
    </font>
    <font>
      <b val="true"/>
      <sz val="13"/>
      <color rgb="FF008000"/>
      <name val="Calibri"/>
      <family val="2"/>
    </font>
    <font>
      <b val="true"/>
      <sz val="14"/>
      <color rgb="FFFFFFFF"/>
      <name val="Calibri"/>
      <family val="2"/>
    </font>
    <font>
      <b val="true"/>
      <sz val="12"/>
      <color rgb="FF000000"/>
      <name val="Calibri"/>
      <family val="2"/>
    </font>
    <font>
      <sz val="8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303030"/>
        <bgColor rgb="FF333300"/>
      </patternFill>
    </fill>
    <fill>
      <patternFill patternType="solid">
        <fgColor rgb="FFCC0000"/>
        <bgColor rgb="FFFF0000"/>
      </patternFill>
    </fill>
    <fill>
      <patternFill patternType="solid">
        <fgColor rgb="FFFF6600"/>
        <bgColor rgb="FFFF9900"/>
      </patternFill>
    </fill>
    <fill>
      <patternFill patternType="solid">
        <fgColor rgb="FF004A85"/>
        <bgColor rgb="FF0066CC"/>
      </patternFill>
    </fill>
    <fill>
      <patternFill patternType="solid">
        <fgColor rgb="FFA2AE06"/>
        <bgColor rgb="FF808000"/>
      </patternFill>
    </fill>
    <fill>
      <patternFill patternType="solid">
        <fgColor rgb="FFFF0000"/>
        <bgColor rgb="FFCC0000"/>
      </patternFill>
    </fill>
    <fill>
      <patternFill patternType="solid">
        <fgColor rgb="FFFF3333"/>
        <bgColor rgb="FFFF00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1"/>
        <color rgb="FF000000"/>
        <name val="Calibri"/>
        <family val="2"/>
      </font>
      <fill>
        <patternFill>
          <bgColor rgb="FF80FF8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FF3333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80FF80"/>
      <rgbColor rgb="FFFFFF99"/>
      <rgbColor rgb="FF99CCFF"/>
      <rgbColor rgb="FFFF99CC"/>
      <rgbColor rgb="FFCC99FF"/>
      <rgbColor rgb="FFFFCC99"/>
      <rgbColor rgb="FF3366FF"/>
      <rgbColor rgb="FF33CCCC"/>
      <rgbColor rgb="FFA2AE06"/>
      <rgbColor rgb="FFFFCC00"/>
      <rgbColor rgb="FFFF9900"/>
      <rgbColor rgb="FFFF6600"/>
      <rgbColor rgb="FF666699"/>
      <rgbColor rgb="FF969696"/>
      <rgbColor rgb="FF004A85"/>
      <rgbColor rgb="FF339966"/>
      <rgbColor rgb="FF003300"/>
      <rgbColor rgb="FF333300"/>
      <rgbColor rgb="FF993300"/>
      <rgbColor rgb="FF993366"/>
      <rgbColor rgb="FF333399"/>
      <rgbColor rgb="FF30303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it.farnell.com/webapp/wcs/stores/servlet/Search?catalogId=15001&amp;langId=-4&amp;storeId=10165&amp;gs=true&amp;st=L-934LSRD%20" TargetMode="External"/><Relationship Id="rId3" Type="http://schemas.openxmlformats.org/officeDocument/2006/relationships/hyperlink" Target="http://www.mouser.com/Search/../ProductDetail/Kingbright/L-934LSRD/?qs=sGAEpiMZZMtmwHDZQCdlqer%252bIHaF7epWab5P6Q31ZFw%3D" TargetMode="External"/><Relationship Id="rId4" Type="http://schemas.openxmlformats.org/officeDocument/2006/relationships/hyperlink" Target="http://www.newark.com/webapp/wcs/stores/servlet/Search?catalogId=15003&amp;langId=-1&amp;storeId=10194&amp;gs=true&amp;st=L-934LSRD%20" TargetMode="External"/><Relationship Id="rId5" Type="http://schemas.openxmlformats.org/officeDocument/2006/relationships/hyperlink" Target="http://www.mouser.com/Search/../ProductDetail/ROHM-Semiconductor/DTC144TETL/?qs=sGAEpiMZZMshyDBzk1%2FWi9T2IM%2FnH9tpOkeGOOXCqU0%3D" TargetMode="External"/><Relationship Id="rId6" Type="http://schemas.openxmlformats.org/officeDocument/2006/relationships/hyperlink" Target="http://www.newark.com/webapp/wcs/stores/servlet/Search?catalogId=15003&amp;langId=-1&amp;storeId=10194&amp;gs=true&amp;st=DTC144T%20ROHM" TargetMode="External"/><Relationship Id="rId7" Type="http://schemas.openxmlformats.org/officeDocument/2006/relationships/hyperlink" Target="http://it.rs-online.com/web/c/?searchTerm=DTC144T%20ROHM" TargetMode="External"/><Relationship Id="rId8" Type="http://schemas.openxmlformats.org/officeDocument/2006/relationships/hyperlink" Target="http://it.farnell.com/webapp/wcs/stores/servlet/Search?catalogId=15001&amp;langId=-4&amp;storeId=10165&amp;gs=true&amp;st=DTC144TKA%20ROHM" TargetMode="External"/><Relationship Id="rId9" Type="http://schemas.openxmlformats.org/officeDocument/2006/relationships/hyperlink" Target="http://www.mouser.com/Search/Refine.aspx?Keyword=DTC144TKA%20ROHM" TargetMode="External"/><Relationship Id="rId10" Type="http://schemas.openxmlformats.org/officeDocument/2006/relationships/hyperlink" Target="http://it.farnell.com/atmel/attiny1634-su/ci-mcu-8bit/dp/2443186" TargetMode="External"/><Relationship Id="rId11" Type="http://schemas.openxmlformats.org/officeDocument/2006/relationships/hyperlink" Target="http://www.mouser.com/Search/../ProductDetail/Microchip-Technology-Atmel/ATTINY1634-SU/?qs=sGAEpiMZZMvqv2n3s2xjsSrRM%2FtOiggpFG%2Fyc62Sn%2FM%3D" TargetMode="External"/><Relationship Id="rId12" Type="http://schemas.openxmlformats.org/officeDocument/2006/relationships/hyperlink" Target="http://www.newark.com/webapp/wcs/stores/servlet/Search?catalogId=15003&amp;langId=-1&amp;storeId=10194&amp;gs=true&amp;st=ATTINY1634-SU%20" TargetMode="External"/><Relationship Id="rId13" Type="http://schemas.openxmlformats.org/officeDocument/2006/relationships/hyperlink" Target="http://it.rs-online.com/web/c/?searchTerm=ATTINY1634-SU%20" TargetMode="External"/><Relationship Id="rId14" Type="http://schemas.openxmlformats.org/officeDocument/2006/relationships/hyperlink" Target="http://it.farnell.com/microchip/mcp1701at-3302i-cb/ic-ldo-reg-250ma-3-3v-sot-23a/dp/1605554" TargetMode="External"/><Relationship Id="rId15" Type="http://schemas.openxmlformats.org/officeDocument/2006/relationships/hyperlink" Target="http://www.mouser.com/Search/Refine.aspx?Keyword=MCP1701AT-3302I%2FCB%20" TargetMode="External"/><Relationship Id="rId16" Type="http://schemas.openxmlformats.org/officeDocument/2006/relationships/hyperlink" Target="http://www.newark.com/webapp/wcs/stores/servlet/Search?catalogId=15003&amp;langId=-1&amp;storeId=10194&amp;gs=true&amp;st=MCP1701AT-3302I%2FCB%20" TargetMode="External"/><Relationship Id="rId17" Type="http://schemas.openxmlformats.org/officeDocument/2006/relationships/hyperlink" Target="http://it.rs-online.com/web/p/regolatori-di-tensione-low-dropout/6694869/" TargetMode="External"/><Relationship Id="rId18" Type="http://schemas.openxmlformats.org/officeDocument/2006/relationships/hyperlink" Target="http://it.farnell.com/webapp/wcs/stores/servlet/Search?catalogId=15001&amp;langId=-4&amp;storeId=10165&amp;gs=true&amp;st=MCP1802T-3302I%2FOT%20" TargetMode="External"/><Relationship Id="rId19" Type="http://schemas.openxmlformats.org/officeDocument/2006/relationships/hyperlink" Target="http://www.mouser.com/Search/Refine.aspx?Keyword=MCP1802T-3302I%2FOT%20" TargetMode="External"/><Relationship Id="rId20" Type="http://schemas.openxmlformats.org/officeDocument/2006/relationships/hyperlink" Target="http://www.newark.com/microchip/mcp1802t-3302i-ot/ldo-voltage-regulator-3-3v-0-3a/dp/54M4838" TargetMode="External"/><Relationship Id="rId21" Type="http://schemas.openxmlformats.org/officeDocument/2006/relationships/hyperlink" Target="http://it.rs-online.com/web/p/regolatori-di-tensione-low-dropout/6694954/" TargetMode="External"/><Relationship Id="rId2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55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9" ySplit="6" topLeftCell="S7" activePane="bottomRight" state="frozen"/>
      <selection pane="topLeft" activeCell="A1" activeCellId="0" sqref="A1"/>
      <selection pane="topRight" activeCell="S1" activeCellId="0" sqref="S1"/>
      <selection pane="bottomLeft" activeCell="A7" activeCellId="0" sqref="A7"/>
      <selection pane="bottomRight" activeCell="B8" activeCellId="0" sqref="B8"/>
    </sheetView>
  </sheetViews>
  <sheetFormatPr defaultRowHeight="15"/>
  <cols>
    <col collapsed="false" hidden="false" max="1" min="1" style="0" width="9.1417004048583"/>
    <col collapsed="false" hidden="false" max="2" min="2" style="0" width="15.2105263157895"/>
    <col collapsed="false" hidden="false" max="3" min="3" style="0" width="20.7611336032389"/>
    <col collapsed="false" hidden="false" max="4" min="4" style="0" width="22.9311740890688"/>
    <col collapsed="false" hidden="false" max="5" min="5" style="0" width="9.1417004048583"/>
    <col collapsed="false" hidden="false" max="6" min="6" style="0" width="12.3967611336032"/>
    <col collapsed="false" hidden="false" max="8" min="7" style="0" width="9.1417004048583"/>
    <col collapsed="false" hidden="false" max="9" min="9" style="0" width="15.7125506072875"/>
    <col collapsed="false" hidden="false" max="10" min="10" style="0" width="9.1417004048583"/>
    <col collapsed="false" hidden="false" max="12" min="11" style="0" width="9.1417004048583"/>
    <col collapsed="false" hidden="false" max="13" min="13" style="0" width="15.7125506072875"/>
    <col collapsed="false" hidden="false" max="15" min="14" style="0" width="9.1417004048583"/>
    <col collapsed="false" hidden="false" max="16" min="16" style="0" width="9.1417004048583"/>
    <col collapsed="false" hidden="false" max="18" min="17" style="0" width="9.1417004048583"/>
    <col collapsed="false" hidden="false" max="19" min="19" style="0" width="15.7125506072875"/>
    <col collapsed="false" hidden="false" max="21" min="20" style="0" width="9.1417004048583"/>
    <col collapsed="false" hidden="false" max="22" min="22" style="0" width="9.1417004048583"/>
    <col collapsed="false" hidden="false" max="24" min="23" style="0" width="9.1417004048583"/>
    <col collapsed="false" hidden="false" max="25" min="25" style="0" width="15.7125506072875"/>
    <col collapsed="false" hidden="false" max="27" min="26" style="0" width="9.1417004048583"/>
    <col collapsed="false" hidden="false" max="28" min="28" style="0" width="9.1417004048583"/>
    <col collapsed="false" hidden="false" max="30" min="29" style="0" width="9.1417004048583"/>
    <col collapsed="false" hidden="false" max="31" min="31" style="0" width="15.7125506072875"/>
    <col collapsed="false" hidden="false" max="33" min="32" style="0" width="9.1417004048583"/>
    <col collapsed="false" hidden="false" max="34" min="34" style="0" width="9.1417004048583"/>
    <col collapsed="false" hidden="false" max="36" min="35" style="0" width="9.1417004048583"/>
    <col collapsed="false" hidden="false" max="37" min="37" style="0" width="15.7125506072875"/>
    <col collapsed="false" hidden="false" max="39" min="38" style="0" width="9.1417004048583"/>
    <col collapsed="false" hidden="false" max="1025" min="40" style="0" width="8.5748987854251"/>
  </cols>
  <sheetData>
    <row r="1" customFormat="false" ht="15" hidden="false" customHeight="false" outlineLevel="0" collapsed="false">
      <c r="H1" s="1" t="s">
        <v>0</v>
      </c>
      <c r="I1" s="1" t="n">
        <v>1</v>
      </c>
    </row>
    <row r="2" customFormat="false" ht="15" hidden="false" customHeight="false" outlineLevel="0" collapsed="false">
      <c r="H2" s="2" t="s">
        <v>1</v>
      </c>
      <c r="I2" s="3" t="n">
        <f aca="false">SUM(I7:I30)</f>
        <v>3.152277</v>
      </c>
      <c r="M2" s="3" t="n">
        <f aca="false">SUM(M7:M30)</f>
        <v>0</v>
      </c>
      <c r="S2" s="3" t="n">
        <f aca="false">SUM(S7:S30)</f>
        <v>5.965556</v>
      </c>
      <c r="Y2" s="3" t="n">
        <f aca="false">SUM(Y7:Y30)</f>
        <v>3.7</v>
      </c>
      <c r="AE2" s="3" t="n">
        <f aca="false">SUM(AE7:AE30)</f>
        <v>4.699</v>
      </c>
      <c r="AK2" s="3" t="n">
        <f aca="false">SUM(AK7:AK30)</f>
        <v>3.781091</v>
      </c>
    </row>
    <row r="3" customFormat="false" ht="15" hidden="false" customHeight="false" outlineLevel="0" collapsed="false">
      <c r="H3" s="2" t="s">
        <v>2</v>
      </c>
      <c r="I3" s="4" t="n">
        <f aca="false">TotalCost/BoardQty</f>
        <v>3.152277</v>
      </c>
    </row>
    <row r="5" customFormat="false" ht="15" hidden="false" customHeight="false" outlineLevel="0" collapsed="false">
      <c r="A5" s="5" t="s">
        <v>3</v>
      </c>
      <c r="B5" s="5"/>
      <c r="C5" s="5"/>
      <c r="D5" s="5"/>
      <c r="E5" s="5"/>
      <c r="F5" s="5"/>
      <c r="G5" s="5"/>
      <c r="H5" s="5"/>
      <c r="I5" s="5"/>
      <c r="J5" s="6" t="s">
        <v>4</v>
      </c>
      <c r="K5" s="6"/>
      <c r="L5" s="6"/>
      <c r="M5" s="6"/>
      <c r="N5" s="6"/>
      <c r="O5" s="6"/>
      <c r="P5" s="7" t="s">
        <v>5</v>
      </c>
      <c r="Q5" s="7"/>
      <c r="R5" s="7"/>
      <c r="S5" s="7"/>
      <c r="T5" s="7"/>
      <c r="U5" s="7"/>
      <c r="V5" s="8" t="s">
        <v>6</v>
      </c>
      <c r="W5" s="8"/>
      <c r="X5" s="8"/>
      <c r="Y5" s="8"/>
      <c r="Z5" s="8"/>
      <c r="AA5" s="8"/>
      <c r="AB5" s="9" t="s">
        <v>7</v>
      </c>
      <c r="AC5" s="9"/>
      <c r="AD5" s="9"/>
      <c r="AE5" s="9"/>
      <c r="AF5" s="9"/>
      <c r="AG5" s="9"/>
      <c r="AH5" s="10" t="s">
        <v>8</v>
      </c>
      <c r="AI5" s="10"/>
      <c r="AJ5" s="10"/>
      <c r="AK5" s="10"/>
      <c r="AL5" s="10"/>
      <c r="AM5" s="10"/>
    </row>
    <row r="6" customFormat="false" ht="15" hidden="false" customHeight="false" outlineLevel="0" collapsed="false">
      <c r="A6" s="11" t="s">
        <v>9</v>
      </c>
      <c r="B6" s="11" t="s">
        <v>10</v>
      </c>
      <c r="C6" s="11" t="s">
        <v>11</v>
      </c>
      <c r="D6" s="11" t="s">
        <v>12</v>
      </c>
      <c r="E6" s="11" t="s">
        <v>13</v>
      </c>
      <c r="F6" s="11" t="s">
        <v>14</v>
      </c>
      <c r="G6" s="11" t="s">
        <v>15</v>
      </c>
      <c r="H6" s="11" t="s">
        <v>16</v>
      </c>
      <c r="I6" s="11" t="s">
        <v>17</v>
      </c>
      <c r="J6" s="11" t="s">
        <v>18</v>
      </c>
      <c r="K6" s="11" t="s">
        <v>19</v>
      </c>
      <c r="L6" s="11" t="s">
        <v>16</v>
      </c>
      <c r="M6" s="11" t="s">
        <v>17</v>
      </c>
      <c r="N6" s="11" t="s">
        <v>20</v>
      </c>
      <c r="O6" s="11" t="s">
        <v>21</v>
      </c>
      <c r="P6" s="11" t="s">
        <v>18</v>
      </c>
      <c r="Q6" s="11" t="s">
        <v>19</v>
      </c>
      <c r="R6" s="11" t="s">
        <v>16</v>
      </c>
      <c r="S6" s="11" t="s">
        <v>17</v>
      </c>
      <c r="T6" s="11" t="s">
        <v>20</v>
      </c>
      <c r="U6" s="11" t="s">
        <v>21</v>
      </c>
      <c r="V6" s="11" t="s">
        <v>18</v>
      </c>
      <c r="W6" s="11" t="s">
        <v>19</v>
      </c>
      <c r="X6" s="11" t="s">
        <v>16</v>
      </c>
      <c r="Y6" s="11" t="s">
        <v>17</v>
      </c>
      <c r="Z6" s="11" t="s">
        <v>20</v>
      </c>
      <c r="AA6" s="11" t="s">
        <v>21</v>
      </c>
      <c r="AB6" s="11" t="s">
        <v>18</v>
      </c>
      <c r="AC6" s="11" t="s">
        <v>19</v>
      </c>
      <c r="AD6" s="11" t="s">
        <v>16</v>
      </c>
      <c r="AE6" s="11" t="s">
        <v>17</v>
      </c>
      <c r="AF6" s="11" t="s">
        <v>20</v>
      </c>
      <c r="AG6" s="11" t="s">
        <v>21</v>
      </c>
      <c r="AH6" s="11" t="s">
        <v>18</v>
      </c>
      <c r="AI6" s="11" t="s">
        <v>19</v>
      </c>
      <c r="AJ6" s="11" t="s">
        <v>16</v>
      </c>
      <c r="AK6" s="11" t="s">
        <v>17</v>
      </c>
      <c r="AL6" s="11" t="s">
        <v>20</v>
      </c>
      <c r="AM6" s="11" t="s">
        <v>21</v>
      </c>
    </row>
    <row r="7" customFormat="false" ht="13.8" hidden="false" customHeight="false" outlineLevel="0" collapsed="false">
      <c r="A7" s="0" t="s">
        <v>22</v>
      </c>
      <c r="B7" s="12" t="s">
        <v>23</v>
      </c>
      <c r="D7" s="0" t="s">
        <v>24</v>
      </c>
      <c r="G7" s="0" t="n">
        <f aca="false">BoardQty*4</f>
        <v>4</v>
      </c>
      <c r="H7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7" s="13" t="n">
        <f aca="false">IFERROR(G7*H7,"")</f>
        <v>0</v>
      </c>
    </row>
    <row r="8" customFormat="false" ht="13.8" hidden="false" customHeight="false" outlineLevel="0" collapsed="false">
      <c r="A8" s="0" t="s">
        <v>25</v>
      </c>
      <c r="B8" s="14" t="s">
        <v>26</v>
      </c>
      <c r="D8" s="0" t="s">
        <v>27</v>
      </c>
      <c r="G8" s="0" t="n">
        <f aca="false">BoardQty*1</f>
        <v>1</v>
      </c>
      <c r="H8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8" s="13" t="n">
        <f aca="false">IFERROR(G8*H8,"")</f>
        <v>0</v>
      </c>
    </row>
    <row r="9" customFormat="false" ht="14.9" hidden="false" customHeight="false" outlineLevel="0" collapsed="false">
      <c r="A9" s="0" t="s">
        <v>28</v>
      </c>
      <c r="B9" s="14" t="s">
        <v>29</v>
      </c>
      <c r="D9" s="0" t="s">
        <v>30</v>
      </c>
      <c r="F9" s="0" t="s">
        <v>29</v>
      </c>
      <c r="G9" s="0" t="n">
        <f aca="false">BoardQty*1</f>
        <v>1</v>
      </c>
      <c r="H9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0.112</v>
      </c>
      <c r="I9" s="13" t="n">
        <f aca="false">IFERROR(G9*H9,"")</f>
        <v>0.112</v>
      </c>
      <c r="P9" s="0" t="n">
        <v>4074</v>
      </c>
      <c r="R9" s="13" t="n">
        <f aca="false">IFERROR(LOOKUP(IF(Q9="",G9,Q9),{0,1,5,100,1000,5000,8000,30000,80000,150000},{0,1.79647,1.79647,1.37127,1.09489,0.974771,0.876975,0.788746,0.709021,0.639926}),"")</f>
        <v>1.79647</v>
      </c>
      <c r="S9" s="13" t="n">
        <f aca="false">IFERROR(IF(Q9="",G9,Q9)*R9,"")</f>
        <v>1.79647</v>
      </c>
      <c r="T9" s="0" t="s">
        <v>31</v>
      </c>
      <c r="U9" s="15" t="s">
        <v>32</v>
      </c>
      <c r="Z9" s="0" t="s">
        <v>33</v>
      </c>
      <c r="AA9" s="15" t="s">
        <v>32</v>
      </c>
      <c r="AB9" s="0" t="n">
        <v>4074</v>
      </c>
      <c r="AD9" s="13" t="n">
        <f aca="false">IFERROR(LOOKUP(IF(AC9="",G9,AC9),{0,1,10,100,500,1000,2500},{0,0.112,0.073,0.065,0.051,0.045,0.04}),"")</f>
        <v>0.112</v>
      </c>
      <c r="AE9" s="13" t="n">
        <f aca="false">IFERROR(IF(AC9="",G9,AC9)*AD9,"")</f>
        <v>0.112</v>
      </c>
      <c r="AF9" s="0" t="s">
        <v>34</v>
      </c>
      <c r="AG9" s="15" t="s">
        <v>32</v>
      </c>
    </row>
    <row r="10" customFormat="false" ht="13.8" hidden="false" customHeight="false" outlineLevel="0" collapsed="false">
      <c r="A10" s="0" t="s">
        <v>35</v>
      </c>
      <c r="B10" s="12" t="s">
        <v>36</v>
      </c>
      <c r="D10" s="0" t="s">
        <v>37</v>
      </c>
      <c r="G10" s="0" t="n">
        <f aca="false">BoardQty*1</f>
        <v>1</v>
      </c>
      <c r="H10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0" s="13" t="n">
        <f aca="false">IFERROR(G10*H10,"")</f>
        <v>0</v>
      </c>
    </row>
    <row r="11" customFormat="false" ht="13.8" hidden="false" customHeight="false" outlineLevel="0" collapsed="false">
      <c r="A11" s="0" t="s">
        <v>38</v>
      </c>
      <c r="B11" s="14" t="s">
        <v>39</v>
      </c>
      <c r="D11" s="0" t="s">
        <v>40</v>
      </c>
      <c r="G11" s="0" t="n">
        <f aca="false">BoardQty*2</f>
        <v>2</v>
      </c>
      <c r="H11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1" s="13" t="n">
        <f aca="false">IFERROR(G11*H11,"")</f>
        <v>0</v>
      </c>
    </row>
    <row r="12" customFormat="false" ht="13.8" hidden="false" customHeight="false" outlineLevel="0" collapsed="false">
      <c r="A12" s="0" t="s">
        <v>41</v>
      </c>
      <c r="B12" s="14" t="s">
        <v>42</v>
      </c>
      <c r="D12" s="0" t="s">
        <v>40</v>
      </c>
      <c r="G12" s="0" t="n">
        <f aca="false">BoardQty*1</f>
        <v>1</v>
      </c>
      <c r="H12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2" s="13" t="n">
        <f aca="false">IFERROR(G12*H12,"")</f>
        <v>0</v>
      </c>
    </row>
    <row r="13" customFormat="false" ht="14.9" hidden="false" customHeight="false" outlineLevel="0" collapsed="false">
      <c r="A13" s="0" t="s">
        <v>43</v>
      </c>
      <c r="B13" s="14" t="s">
        <v>44</v>
      </c>
      <c r="D13" s="0" t="s">
        <v>45</v>
      </c>
      <c r="E13" s="0" t="s">
        <v>46</v>
      </c>
      <c r="F13" s="0" t="s">
        <v>47</v>
      </c>
      <c r="G13" s="0" t="n">
        <f aca="false">BoardQty*1</f>
        <v>1</v>
      </c>
      <c r="H13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0.057</v>
      </c>
      <c r="I13" s="13" t="n">
        <f aca="false">IFERROR(G13*H13,"")</f>
        <v>0.057</v>
      </c>
      <c r="V13" s="0" t="n">
        <v>5235</v>
      </c>
      <c r="X13" s="13" t="n">
        <f aca="false">IFERROR(LOOKUP(IF(W13="",G13,W13),{0,1,10,100,1000,3000,9000,24000,45000,99000},{0,0.34,0.225,0.094,0.064,0.05,0.043,0.04,0.038,0.033}),"")</f>
        <v>0.34</v>
      </c>
      <c r="Y13" s="13" t="n">
        <f aca="false">IFERROR(IF(W13="",G13,W13)*X13,"")</f>
        <v>0.34</v>
      </c>
      <c r="Z13" s="0" t="s">
        <v>48</v>
      </c>
      <c r="AA13" s="15" t="s">
        <v>32</v>
      </c>
      <c r="AB13" s="0" t="n">
        <v>20</v>
      </c>
      <c r="AD13" s="13" t="n">
        <f aca="false">IFERROR(LOOKUP(IF(AC13="",G13,AC13),{0,1,250,500,1000,5000},{0,0.057,0.043,0.039,0.035,0.032}),"")</f>
        <v>0.057</v>
      </c>
      <c r="AE13" s="13" t="n">
        <f aca="false">IFERROR(IF(AC13="",G13,AC13)*AD13,"")</f>
        <v>0.057</v>
      </c>
      <c r="AF13" s="0" t="s">
        <v>49</v>
      </c>
      <c r="AG13" s="15" t="s">
        <v>32</v>
      </c>
      <c r="AH13" s="0" t="n">
        <v>315</v>
      </c>
      <c r="AJ13" s="13" t="n">
        <f aca="false">IFERROR(LOOKUP(IF(AI13="",G13,AI13),{0,1,5,25},{0,0.078662,0.078662,0.07441}),"")</f>
        <v>0.078662</v>
      </c>
      <c r="AK13" s="13" t="n">
        <f aca="false">IFERROR(IF(AI13="",G13,AI13)*AJ13,"")</f>
        <v>0.078662</v>
      </c>
      <c r="AL13" s="0" t="s">
        <v>50</v>
      </c>
      <c r="AM13" s="15" t="s">
        <v>32</v>
      </c>
    </row>
    <row r="14" customFormat="false" ht="14.9" hidden="false" customHeight="false" outlineLevel="0" collapsed="false">
      <c r="A14" s="0" t="s">
        <v>51</v>
      </c>
      <c r="B14" s="14" t="s">
        <v>44</v>
      </c>
      <c r="D14" s="0" t="s">
        <v>45</v>
      </c>
      <c r="E14" s="0" t="s">
        <v>46</v>
      </c>
      <c r="F14" s="0" t="s">
        <v>44</v>
      </c>
      <c r="G14" s="0" t="n">
        <f aca="false">BoardQty*1</f>
        <v>1</v>
      </c>
      <c r="H14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0.19</v>
      </c>
      <c r="I14" s="13" t="n">
        <f aca="false">IFERROR(G14*H14,"")</f>
        <v>0.19</v>
      </c>
      <c r="T14" s="0" t="s">
        <v>52</v>
      </c>
      <c r="U14" s="15" t="s">
        <v>32</v>
      </c>
      <c r="V14" s="0" t="n">
        <v>2495</v>
      </c>
      <c r="X14" s="13" t="n">
        <f aca="false">IFERROR(LOOKUP(IF(W14="",G14,W14),{0,1,10,100,1000,3000,9000,24000,45000,99000},{0,0.19,0.167,0.059,0.04,0.03,0.027,0.024,0.021,0.018}),"")</f>
        <v>0.19</v>
      </c>
      <c r="Y14" s="13" t="n">
        <f aca="false">IFERROR(IF(W14="",G14,W14)*X14,"")</f>
        <v>0.19</v>
      </c>
      <c r="Z14" s="0" t="s">
        <v>53</v>
      </c>
      <c r="AA14" s="15" t="s">
        <v>32</v>
      </c>
    </row>
    <row r="15" customFormat="false" ht="14.9" hidden="false" customHeight="false" outlineLevel="0" collapsed="false">
      <c r="A15" s="0" t="s">
        <v>54</v>
      </c>
      <c r="B15" s="14" t="s">
        <v>55</v>
      </c>
      <c r="D15" s="0" t="s">
        <v>56</v>
      </c>
      <c r="F15" s="0" t="s">
        <v>55</v>
      </c>
      <c r="G15" s="0" t="n">
        <f aca="false">BoardQty*1</f>
        <v>1</v>
      </c>
      <c r="H15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1.54</v>
      </c>
      <c r="I15" s="13" t="n">
        <f aca="false">IFERROR(G15*H15,"")</f>
        <v>1.54</v>
      </c>
      <c r="P15" s="0" t="n">
        <v>385</v>
      </c>
      <c r="R15" s="13" t="n">
        <f aca="false">IFERROR(LOOKUP(IF(Q15="",G15,Q15),{0,1,5,20,60,200,600,2000},{0,2.91262,1.93466,1.92403,1.9134,1.4882,1.43505,1.37127}),"")</f>
        <v>2.91262</v>
      </c>
      <c r="S15" s="13" t="n">
        <f aca="false">IFERROR(IF(Q15="",G15,Q15)*R15,"")</f>
        <v>2.91262</v>
      </c>
      <c r="T15" s="0" t="s">
        <v>57</v>
      </c>
      <c r="U15" s="15" t="s">
        <v>32</v>
      </c>
      <c r="V15" s="0" t="n">
        <v>212</v>
      </c>
      <c r="X15" s="13" t="n">
        <f aca="false">IFERROR(LOOKUP(IF(W15="",G15,W15),{0,1,25,100,1000},{0,1.54,1.42,1.28,1.25}),"")</f>
        <v>1.54</v>
      </c>
      <c r="Y15" s="13" t="n">
        <f aca="false">IFERROR(IF(W15="",G15,W15)*X15,"")</f>
        <v>1.54</v>
      </c>
      <c r="Z15" s="0" t="s">
        <v>58</v>
      </c>
      <c r="AA15" s="15" t="s">
        <v>32</v>
      </c>
      <c r="AB15" s="0" t="n">
        <v>762</v>
      </c>
      <c r="AD15" s="13" t="n">
        <f aca="false">IFERROR(LOOKUP(IF(AC15="",G15,AC15),{0,1,10,25,50,100,250,500},{0,2.68,2.42,2.16,2,1.94,1.73,1.52}),"")</f>
        <v>2.68</v>
      </c>
      <c r="AE15" s="13" t="n">
        <f aca="false">IFERROR(IF(AC15="",G15,AC15)*AD15,"")</f>
        <v>2.68</v>
      </c>
      <c r="AF15" s="0" t="s">
        <v>59</v>
      </c>
      <c r="AG15" s="15" t="s">
        <v>32</v>
      </c>
      <c r="AH15" s="0" t="n">
        <v>5</v>
      </c>
      <c r="AJ15" s="13" t="n">
        <f aca="false">IFERROR(LOOKUP(IF(AI15="",G15,AI15),{0,1,5,10},{0,2.357734,2.357734,2.091984}),"")</f>
        <v>2.357734</v>
      </c>
      <c r="AK15" s="13" t="n">
        <f aca="false">IFERROR(IF(AI15="",G15,AI15)*AJ15,"")</f>
        <v>2.357734</v>
      </c>
      <c r="AL15" s="0" t="s">
        <v>60</v>
      </c>
      <c r="AM15" s="15" t="s">
        <v>32</v>
      </c>
    </row>
    <row r="16" customFormat="false" ht="13.8" hidden="false" customHeight="false" outlineLevel="0" collapsed="false">
      <c r="A16" s="0" t="s">
        <v>61</v>
      </c>
      <c r="B16" s="14" t="s">
        <v>62</v>
      </c>
      <c r="D16" s="0" t="s">
        <v>63</v>
      </c>
      <c r="G16" s="0" t="n">
        <f aca="false">BoardQty*1</f>
        <v>1</v>
      </c>
      <c r="H16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6" s="13" t="n">
        <f aca="false">IFERROR(G16*H16,"")</f>
        <v>0</v>
      </c>
    </row>
    <row r="17" customFormat="false" ht="13.8" hidden="false" customHeight="false" outlineLevel="0" collapsed="false">
      <c r="A17" s="0" t="s">
        <v>64</v>
      </c>
      <c r="B17" s="14" t="s">
        <v>65</v>
      </c>
      <c r="D17" s="0" t="s">
        <v>66</v>
      </c>
      <c r="G17" s="0" t="n">
        <f aca="false">BoardQty*2</f>
        <v>2</v>
      </c>
      <c r="H17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7" s="13" t="n">
        <f aca="false">IFERROR(G17*H17,"")</f>
        <v>0</v>
      </c>
    </row>
    <row r="18" customFormat="false" ht="13.8" hidden="false" customHeight="false" outlineLevel="0" collapsed="false">
      <c r="A18" s="0" t="s">
        <v>67</v>
      </c>
      <c r="B18" s="14" t="s">
        <v>68</v>
      </c>
      <c r="D18" s="0" t="s">
        <v>69</v>
      </c>
      <c r="G18" s="0" t="n">
        <f aca="false">BoardQty*2</f>
        <v>2</v>
      </c>
      <c r="H18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8" s="13" t="n">
        <f aca="false">IFERROR(G18*H18,"")</f>
        <v>0</v>
      </c>
    </row>
    <row r="19" customFormat="false" ht="13.8" hidden="false" customHeight="false" outlineLevel="0" collapsed="false">
      <c r="A19" s="0" t="s">
        <v>70</v>
      </c>
      <c r="B19" s="12" t="s">
        <v>71</v>
      </c>
      <c r="D19" s="0" t="s">
        <v>24</v>
      </c>
      <c r="G19" s="0" t="n">
        <f aca="false">BoardQty*5</f>
        <v>5</v>
      </c>
      <c r="H19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19" s="13" t="n">
        <f aca="false">IFERROR(G19*H19,"")</f>
        <v>0</v>
      </c>
    </row>
    <row r="20" customFormat="false" ht="13.8" hidden="false" customHeight="false" outlineLevel="0" collapsed="false">
      <c r="A20" s="0" t="s">
        <v>72</v>
      </c>
      <c r="B20" s="12" t="s">
        <v>73</v>
      </c>
      <c r="D20" s="0" t="s">
        <v>40</v>
      </c>
      <c r="G20" s="0" t="n">
        <f aca="false">BoardQty*6</f>
        <v>6</v>
      </c>
      <c r="H20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0" s="13" t="n">
        <f aca="false">IFERROR(G20*H20,"")</f>
        <v>0</v>
      </c>
    </row>
    <row r="21" customFormat="false" ht="13.8" hidden="false" customHeight="false" outlineLevel="0" collapsed="false">
      <c r="A21" s="0" t="s">
        <v>74</v>
      </c>
      <c r="B21" s="14" t="s">
        <v>75</v>
      </c>
      <c r="D21" s="0" t="s">
        <v>76</v>
      </c>
      <c r="G21" s="0" t="n">
        <f aca="false">BoardQty*1</f>
        <v>1</v>
      </c>
      <c r="H21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1" s="13" t="n">
        <f aca="false">IFERROR(G21*H21,"")</f>
        <v>0</v>
      </c>
    </row>
    <row r="22" customFormat="false" ht="13.8" hidden="false" customHeight="false" outlineLevel="0" collapsed="false">
      <c r="A22" s="0" t="s">
        <v>77</v>
      </c>
      <c r="B22" s="12" t="s">
        <v>78</v>
      </c>
      <c r="D22" s="0" t="s">
        <v>40</v>
      </c>
      <c r="G22" s="0" t="n">
        <f aca="false">BoardQty*1</f>
        <v>1</v>
      </c>
      <c r="H22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2" s="13" t="n">
        <f aca="false">IFERROR(G22*H22,"")</f>
        <v>0</v>
      </c>
    </row>
    <row r="23" customFormat="false" ht="14.9" hidden="false" customHeight="false" outlineLevel="0" collapsed="false">
      <c r="A23" s="0" t="s">
        <v>79</v>
      </c>
      <c r="B23" s="14" t="s">
        <v>80</v>
      </c>
      <c r="D23" s="0" t="s">
        <v>45</v>
      </c>
      <c r="F23" s="0" t="s">
        <v>80</v>
      </c>
      <c r="G23" s="0" t="n">
        <f aca="false">BoardQty*1</f>
        <v>1</v>
      </c>
      <c r="H23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0.819573</v>
      </c>
      <c r="I23" s="13" t="n">
        <f aca="false">IFERROR(G23*H23,"")</f>
        <v>0.819573</v>
      </c>
      <c r="P23" s="0" t="n">
        <v>3124</v>
      </c>
      <c r="R23" s="13" t="n">
        <f aca="false">IFERROR(LOOKUP(IF(Q23="",G23,Q23),{0,1,10,25,50,100},{0,0.822762,0.822762,0.757919,0.69095,0.628233}),"")</f>
        <v>0.822762</v>
      </c>
      <c r="S23" s="13" t="n">
        <f aca="false">IFERROR(IF(Q23="",G23,Q23)*R23,"")</f>
        <v>0.822762</v>
      </c>
      <c r="T23" s="0" t="s">
        <v>81</v>
      </c>
      <c r="U23" s="15" t="s">
        <v>32</v>
      </c>
      <c r="V23" s="0" t="n">
        <v>3580</v>
      </c>
      <c r="X23" s="13" t="n">
        <f aca="false">IFERROR(LOOKUP(IF(W23="",G23,W23),{0,1,10,25,100,3000},{0,1.05,0.869,0.729,0.659,0.659}),"")</f>
        <v>1.05</v>
      </c>
      <c r="Y23" s="13" t="n">
        <f aca="false">IFERROR(IF(W23="",G23,W23)*X23,"")</f>
        <v>1.05</v>
      </c>
      <c r="Z23" s="0" t="s">
        <v>82</v>
      </c>
      <c r="AA23" s="15" t="s">
        <v>32</v>
      </c>
      <c r="AB23" s="0" t="n">
        <v>2780</v>
      </c>
      <c r="AD23" s="13" t="n">
        <f aca="false">IFERROR(LOOKUP(IF(AC23="",G23,AC23),{0,1,10,25,50,100},{0,1.32,0.899,0.829,0.758,0.688}),"")</f>
        <v>1.32</v>
      </c>
      <c r="AE23" s="13" t="n">
        <f aca="false">IFERROR(IF(AC23="",G23,AC23)*AD23,"")</f>
        <v>1.32</v>
      </c>
      <c r="AF23" s="0" t="s">
        <v>83</v>
      </c>
      <c r="AG23" s="15" t="s">
        <v>32</v>
      </c>
      <c r="AJ23" s="13" t="n">
        <f aca="false">IFERROR(LOOKUP(IF(AI23="",G23,AI23),{0,1,10,50},{0,0.819573,0.819573,0.745163}),"")</f>
        <v>0.819573</v>
      </c>
      <c r="AK23" s="13" t="n">
        <f aca="false">IFERROR(IF(AI23="",G23,AI23)*AJ23,"")</f>
        <v>0.819573</v>
      </c>
      <c r="AL23" s="0" t="s">
        <v>84</v>
      </c>
      <c r="AM23" s="15" t="s">
        <v>32</v>
      </c>
    </row>
    <row r="24" customFormat="false" ht="13.8" hidden="false" customHeight="false" outlineLevel="0" collapsed="false">
      <c r="A24" s="0" t="s">
        <v>85</v>
      </c>
      <c r="B24" s="14" t="s">
        <v>86</v>
      </c>
      <c r="D24" s="0" t="s">
        <v>40</v>
      </c>
      <c r="G24" s="0" t="n">
        <f aca="false">BoardQty*2</f>
        <v>2</v>
      </c>
      <c r="H24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4" s="13" t="n">
        <f aca="false">IFERROR(G24*H24,"")</f>
        <v>0</v>
      </c>
    </row>
    <row r="25" customFormat="false" ht="13.8" hidden="false" customHeight="false" outlineLevel="0" collapsed="false">
      <c r="A25" s="0" t="s">
        <v>87</v>
      </c>
      <c r="B25" s="14" t="s">
        <v>88</v>
      </c>
      <c r="D25" s="0" t="s">
        <v>89</v>
      </c>
      <c r="G25" s="0" t="n">
        <f aca="false">BoardQty*1</f>
        <v>1</v>
      </c>
      <c r="H25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5" s="13" t="n">
        <f aca="false">IFERROR(G25*H25,"")</f>
        <v>0</v>
      </c>
    </row>
    <row r="26" customFormat="false" ht="13.8" hidden="false" customHeight="false" outlineLevel="0" collapsed="false">
      <c r="A26" s="0" t="s">
        <v>90</v>
      </c>
      <c r="B26" s="14" t="s">
        <v>91</v>
      </c>
      <c r="D26" s="0" t="s">
        <v>92</v>
      </c>
      <c r="G26" s="0" t="n">
        <f aca="false">BoardQty*1</f>
        <v>1</v>
      </c>
      <c r="H26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6" s="13" t="n">
        <f aca="false">IFERROR(G26*H26,"")</f>
        <v>0</v>
      </c>
    </row>
    <row r="27" customFormat="false" ht="13.8" hidden="false" customHeight="false" outlineLevel="0" collapsed="false">
      <c r="A27" s="0" t="s">
        <v>93</v>
      </c>
      <c r="B27" s="12" t="s">
        <v>94</v>
      </c>
      <c r="D27" s="0" t="s">
        <v>40</v>
      </c>
      <c r="G27" s="0" t="n">
        <f aca="false">BoardQty*1</f>
        <v>1</v>
      </c>
      <c r="H27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7" s="13" t="n">
        <f aca="false">IFERROR(G27*H27,"")</f>
        <v>0</v>
      </c>
    </row>
    <row r="28" customFormat="false" ht="13.8" hidden="false" customHeight="false" outlineLevel="0" collapsed="false">
      <c r="A28" s="0" t="s">
        <v>95</v>
      </c>
      <c r="B28" s="12" t="s">
        <v>96</v>
      </c>
      <c r="D28" s="0" t="s">
        <v>40</v>
      </c>
      <c r="G28" s="0" t="n">
        <f aca="false">BoardQty*1</f>
        <v>1</v>
      </c>
      <c r="H28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8" s="13" t="n">
        <f aca="false">IFERROR(G28*H28,"")</f>
        <v>0</v>
      </c>
    </row>
    <row r="29" customFormat="false" ht="13.8" hidden="false" customHeight="false" outlineLevel="0" collapsed="false">
      <c r="A29" s="0" t="s">
        <v>97</v>
      </c>
      <c r="B29" s="14" t="s">
        <v>98</v>
      </c>
      <c r="D29" s="0" t="s">
        <v>37</v>
      </c>
      <c r="G29" s="0" t="n">
        <f aca="false">BoardQty*1</f>
        <v>1</v>
      </c>
      <c r="H29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</v>
      </c>
      <c r="I29" s="13" t="n">
        <f aca="false">IFERROR(G29*H29,"")</f>
        <v>0</v>
      </c>
    </row>
    <row r="30" customFormat="false" ht="14.9" hidden="false" customHeight="false" outlineLevel="0" collapsed="false">
      <c r="A30" s="0" t="s">
        <v>99</v>
      </c>
      <c r="B30" s="14" t="s">
        <v>100</v>
      </c>
      <c r="D30" s="0" t="s">
        <v>101</v>
      </c>
      <c r="F30" s="0" t="s">
        <v>100</v>
      </c>
      <c r="G30" s="0" t="n">
        <f aca="false">BoardQty*1</f>
        <v>1</v>
      </c>
      <c r="H30" s="13" t="n">
        <f aca="true">MINA(INDIRECT(ADDRESS(ROW(),COLUMN(newark_part_data)+2)),INDIRECT(ADDRESS(ROW(),COLUMN(digikey_part_data)+2)),INDIRECT(ADDRESS(ROW(),COLUMN(rs_part_data)+2)),INDIRECT(ADDRESS(ROW(),COLUMN(farnell_part_data)+2)),INDIRECT(ADDRESS(ROW(),COLUMN(mouser_part_data)+2)))</f>
        <v>0.433704</v>
      </c>
      <c r="I30" s="13" t="n">
        <f aca="false">IFERROR(G30*H30,"")</f>
        <v>0.433704</v>
      </c>
      <c r="R30" s="13" t="n">
        <f aca="false">IFERROR(LOOKUP(IF(Q30="",G30,Q30),{0,1,3000},{0,0.433704,0.433704}),"")</f>
        <v>0.433704</v>
      </c>
      <c r="S30" s="13" t="n">
        <f aca="false">IFERROR(IF(Q30="",G30,Q30)*R30,"")</f>
        <v>0.433704</v>
      </c>
      <c r="T30" s="0" t="s">
        <v>102</v>
      </c>
      <c r="U30" s="15" t="s">
        <v>32</v>
      </c>
      <c r="V30" s="0" t="n">
        <v>14080</v>
      </c>
      <c r="X30" s="13" t="n">
        <f aca="false">IFERROR(LOOKUP(IF(W30="",G30,W30),{0,1,10,25,100,3000},{0,0.58,0.53,0.44,0.4,0.4}),"")</f>
        <v>0.58</v>
      </c>
      <c r="Y30" s="13" t="n">
        <f aca="false">IFERROR(IF(W30="",G30,W30)*X30,"")</f>
        <v>0.58</v>
      </c>
      <c r="Z30" s="0" t="s">
        <v>103</v>
      </c>
      <c r="AA30" s="15" t="s">
        <v>32</v>
      </c>
      <c r="AB30" s="0" t="n">
        <v>5383</v>
      </c>
      <c r="AD30" s="13" t="n">
        <f aca="false">IFERROR(LOOKUP(IF(AC30="",G30,AC30),{0,1,25,100},{0,0.53,0.44,0.4}),"")</f>
        <v>0.53</v>
      </c>
      <c r="AE30" s="13" t="n">
        <f aca="false">IFERROR(IF(AC30="",G30,AC30)*AD30,"")</f>
        <v>0.53</v>
      </c>
      <c r="AF30" s="0" t="s">
        <v>104</v>
      </c>
      <c r="AG30" s="15" t="s">
        <v>32</v>
      </c>
      <c r="AH30" s="0" t="n">
        <v>10</v>
      </c>
      <c r="AJ30" s="13" t="n">
        <f aca="false">IFERROR(LOOKUP(IF(AI30="",G30,AI30),{0,1,5,25},{0,0.525122,0.525122,0.399688}),"")</f>
        <v>0.525122</v>
      </c>
      <c r="AK30" s="13" t="n">
        <f aca="false">IFERROR(IF(AI30="",G30,AI30)*AJ30,"")</f>
        <v>0.525122</v>
      </c>
      <c r="AL30" s="0" t="s">
        <v>105</v>
      </c>
      <c r="AM30" s="15" t="s">
        <v>32</v>
      </c>
    </row>
    <row r="32" customFormat="false" ht="15" hidden="false" customHeight="false" outlineLevel="0" collapsed="false">
      <c r="K32" s="0" t="str">
        <f aca="false">IFERROR(CONCATENATE(TEXT(INDEX($K$7:$K$30,SMALL(IF($N$7:$N$30&lt;&gt;"",IF($K$7:$K$30&lt;&gt;"",ROW($K$7:$K$30)-MIN(ROW($K$7:$K$30))+1,""),""),ROW()-ROW(A$32)+1)),"##0"),","),"")</f>
        <v/>
      </c>
      <c r="L32" s="0" t="str">
        <f aca="false">IFERROR(CONCATENATE((INDEX($N$7:$N$30,SMALL(IF($N$7:$N$30&lt;&gt;"",IF($K$7:$K$30&lt;&gt;"",ROW($K$7:$K$30)-MIN(ROW($K$7:$K$30))+1,""),""),ROW()-ROW(A$32)+1))),","),"")</f>
        <v/>
      </c>
      <c r="M32" s="0" t="str">
        <f aca="false">IFERROR(CONCATENATE((INDEX($A$7:$A$30,SMALL(IF($N$7:$N$30&lt;&gt;"",IF($K$7:$K$30&lt;&gt;"",ROW($K$7:$K$30)-MIN(ROW($K$7:$K$30))+1,""),""),ROW()-ROW(A$32)+1))),),"")</f>
        <v/>
      </c>
      <c r="Q32" s="0" t="str">
        <f aca="false">IFERROR(CONCATENATE((INDEX($T$7:$T$30,SMALL(IF($T$7:$T$30&lt;&gt;"",IF($Q$7:$Q$30&lt;&gt;"",ROW($Q$7:$Q$30)-MIN(ROW($Q$7:$Q$30))+1,""),""),ROW()-ROW(A$32)+1)))," "),"")</f>
        <v/>
      </c>
      <c r="R32" s="0" t="str">
        <f aca="false">IFERROR(CONCATENATE(TEXT(INDEX($Q$7:$Q$30,SMALL(IF($T$7:$T$30&lt;&gt;"",IF($Q$7:$Q$30&lt;&gt;"",ROW($Q$7:$Q$30)-MIN(ROW($Q$7:$Q$30))+1,""),""),ROW()-ROW(A$32)+1)),"##0")," "),"")</f>
        <v/>
      </c>
      <c r="S32" s="0" t="str">
        <f aca="false">IFERROR(CONCATENATE((INDEX($A$7:$A$30,SMALL(IF($T$7:$T$30&lt;&gt;"",IF($Q$7:$Q$30&lt;&gt;"",ROW($Q$7:$Q$30)-MIN(ROW($Q$7:$Q$30))+1,""),""),ROW()-ROW(A$32)+1))),),"")</f>
        <v/>
      </c>
      <c r="W32" s="0" t="str">
        <f aca="false">IFERROR(CONCATENATE((INDEX($Z$7:$Z$30,SMALL(IF($Z$7:$Z$30&lt;&gt;"",IF($W$7:$W$30&lt;&gt;"",ROW($W$7:$W$30)-MIN(ROW($W$7:$W$30))+1,""),""),ROW()-ROW(A$32)+1)))," "),"")</f>
        <v/>
      </c>
      <c r="X32" s="0" t="str">
        <f aca="false">IFERROR(CONCATENATE(TEXT(INDEX($W$7:$W$30,SMALL(IF($Z$7:$Z$30&lt;&gt;"",IF($W$7:$W$30&lt;&gt;"",ROW($W$7:$W$30)-MIN(ROW($W$7:$W$30))+1,""),""),ROW()-ROW(A$32)+1)),"##0")," "),"")</f>
        <v/>
      </c>
      <c r="Y32" s="0" t="str">
        <f aca="false">IFERROR(CONCATENATE((INDEX($A$7:$A$30,SMALL(IF($Z$7:$Z$30&lt;&gt;"",IF($W$7:$W$30&lt;&gt;"",ROW($W$7:$W$30)-MIN(ROW($W$7:$W$30))+1,""),""),ROW()-ROW(A$32)+1))),),"")</f>
        <v/>
      </c>
      <c r="AC32" s="0" t="str">
        <f aca="false">IFERROR(CONCATENATE((INDEX($AF$7:$AF$30,SMALL(IF($AF$7:$AF$30&lt;&gt;"",IF($AC$7:$AC$30&lt;&gt;"",ROW($AC$7:$AC$30)-MIN(ROW($AC$7:$AC$30))+1,""),""),ROW()-ROW(A$32)+1))),","),"")</f>
        <v/>
      </c>
      <c r="AD32" s="0" t="str">
        <f aca="false">IFERROR(CONCATENATE(TEXT(INDEX($AC$7:$AC$30,SMALL(IF($AF$7:$AF$30&lt;&gt;"",IF($AC$7:$AC$30&lt;&gt;"",ROW($AC$7:$AC$30)-MIN(ROW($AC$7:$AC$30))+1,""),""),ROW()-ROW(A$32)+1)),"##0"),","),"")</f>
        <v/>
      </c>
      <c r="AE32" s="0" t="str">
        <f aca="false">IFERROR(CONCATENATE((INDEX($A$7:$A$30,SMALL(IF($AF$7:$AF$30&lt;&gt;"",IF($AC$7:$AC$30&lt;&gt;"",ROW($AC$7:$AC$30)-MIN(ROW($AC$7:$AC$30))+1,""),""),ROW()-ROW(A$32)+1))),),"")</f>
        <v/>
      </c>
      <c r="AI32" s="0" t="str">
        <f aca="false">IFERROR(CONCATENATE((INDEX($AL$7:$AL$30,SMALL(IF($AL$7:$AL$30&lt;&gt;"",IF($AI$7:$AI$30&lt;&gt;"",ROW($AI$7:$AI$30)-MIN(ROW($AI$7:$AI$30))+1,""),""),ROW()-ROW(A$32)+1)))," "),"")</f>
        <v/>
      </c>
      <c r="AJ32" s="0" t="str">
        <f aca="false">IFERROR(CONCATENATE(TEXT(INDEX($AI$7:$AI$30,SMALL(IF($AL$7:$AL$30&lt;&gt;"",IF($AI$7:$AI$30&lt;&gt;"",ROW($AI$7:$AI$30)-MIN(ROW($AI$7:$AI$30))+1,""),""),ROW()-ROW(A$32)+1)),"##0")," "),"")</f>
        <v/>
      </c>
      <c r="AK32" s="0" t="str">
        <f aca="false">IFERROR(CONCATENATE((INDEX($A$7:$A$30,SMALL(IF($AL$7:$AL$30&lt;&gt;"",IF($AI$7:$AI$30&lt;&gt;"",ROW($AI$7:$AI$30)-MIN(ROW($AI$7:$AI$30))+1,""),""),ROW()-ROW(A$32)+1))),),"")</f>
        <v/>
      </c>
    </row>
    <row r="33" customFormat="false" ht="15" hidden="false" customHeight="false" outlineLevel="0" collapsed="false">
      <c r="K33" s="0" t="str">
        <f aca="false">IFERROR(CONCATENATE(TEXT(INDEX($K$7:$K$30,SMALL(IF($N$7:$N$30&lt;&gt;"",IF($K$7:$K$30&lt;&gt;"",ROW($K$7:$K$30)-MIN(ROW($K$7:$K$30))+1,""),""),ROW()-ROW(A$32)+1)),"##0"),","),"")</f>
        <v/>
      </c>
      <c r="L33" s="0" t="str">
        <f aca="false">IFERROR(CONCATENATE((INDEX($N$7:$N$30,SMALL(IF($N$7:$N$30&lt;&gt;"",IF($K$7:$K$30&lt;&gt;"",ROW($K$7:$K$30)-MIN(ROW($K$7:$K$30))+1,""),""),ROW()-ROW(A$32)+1))),","),"")</f>
        <v/>
      </c>
      <c r="M33" s="0" t="str">
        <f aca="false">IFERROR(CONCATENATE((INDEX($A$7:$A$30,SMALL(IF($N$7:$N$30&lt;&gt;"",IF($K$7:$K$30&lt;&gt;"",ROW($K$7:$K$30)-MIN(ROW($K$7:$K$30))+1,""),""),ROW()-ROW(A$32)+1))),),"")</f>
        <v/>
      </c>
      <c r="Q33" s="0" t="str">
        <f aca="false">IFERROR(CONCATENATE((INDEX($T$7:$T$30,SMALL(IF($T$7:$T$30&lt;&gt;"",IF($Q$7:$Q$30&lt;&gt;"",ROW($Q$7:$Q$30)-MIN(ROW($Q$7:$Q$30))+1,""),""),ROW()-ROW(A$32)+1)))," "),"")</f>
        <v/>
      </c>
      <c r="R33" s="0" t="str">
        <f aca="false">IFERROR(CONCATENATE(TEXT(INDEX($Q$7:$Q$30,SMALL(IF($T$7:$T$30&lt;&gt;"",IF($Q$7:$Q$30&lt;&gt;"",ROW($Q$7:$Q$30)-MIN(ROW($Q$7:$Q$30))+1,""),""),ROW()-ROW(A$32)+1)),"##0")," "),"")</f>
        <v/>
      </c>
      <c r="S33" s="0" t="str">
        <f aca="false">IFERROR(CONCATENATE((INDEX($A$7:$A$30,SMALL(IF($T$7:$T$30&lt;&gt;"",IF($Q$7:$Q$30&lt;&gt;"",ROW($Q$7:$Q$30)-MIN(ROW($Q$7:$Q$30))+1,""),""),ROW()-ROW(A$32)+1))),),"")</f>
        <v/>
      </c>
      <c r="W33" s="0" t="str">
        <f aca="false">IFERROR(CONCATENATE((INDEX($Z$7:$Z$30,SMALL(IF($Z$7:$Z$30&lt;&gt;"",IF($W$7:$W$30&lt;&gt;"",ROW($W$7:$W$30)-MIN(ROW($W$7:$W$30))+1,""),""),ROW()-ROW(A$32)+1)))," "),"")</f>
        <v/>
      </c>
      <c r="X33" s="0" t="str">
        <f aca="false">IFERROR(CONCATENATE(TEXT(INDEX($W$7:$W$30,SMALL(IF($Z$7:$Z$30&lt;&gt;"",IF($W$7:$W$30&lt;&gt;"",ROW($W$7:$W$30)-MIN(ROW($W$7:$W$30))+1,""),""),ROW()-ROW(A$32)+1)),"##0")," "),"")</f>
        <v/>
      </c>
      <c r="Y33" s="0" t="str">
        <f aca="false">IFERROR(CONCATENATE((INDEX($A$7:$A$30,SMALL(IF($Z$7:$Z$30&lt;&gt;"",IF($W$7:$W$30&lt;&gt;"",ROW($W$7:$W$30)-MIN(ROW($W$7:$W$30))+1,""),""),ROW()-ROW(A$32)+1))),),"")</f>
        <v/>
      </c>
      <c r="AC33" s="0" t="str">
        <f aca="false">IFERROR(CONCATENATE((INDEX($AF$7:$AF$30,SMALL(IF($AF$7:$AF$30&lt;&gt;"",IF($AC$7:$AC$30&lt;&gt;"",ROW($AC$7:$AC$30)-MIN(ROW($AC$7:$AC$30))+1,""),""),ROW()-ROW(A$32)+1))),","),"")</f>
        <v/>
      </c>
      <c r="AD33" s="0" t="str">
        <f aca="false">IFERROR(CONCATENATE(TEXT(INDEX($AC$7:$AC$30,SMALL(IF($AF$7:$AF$30&lt;&gt;"",IF($AC$7:$AC$30&lt;&gt;"",ROW($AC$7:$AC$30)-MIN(ROW($AC$7:$AC$30))+1,""),""),ROW()-ROW(A$32)+1)),"##0"),","),"")</f>
        <v/>
      </c>
      <c r="AE33" s="0" t="str">
        <f aca="false">IFERROR(CONCATENATE((INDEX($A$7:$A$30,SMALL(IF($AF$7:$AF$30&lt;&gt;"",IF($AC$7:$AC$30&lt;&gt;"",ROW($AC$7:$AC$30)-MIN(ROW($AC$7:$AC$30))+1,""),""),ROW()-ROW(A$32)+1))),),"")</f>
        <v/>
      </c>
      <c r="AI33" s="0" t="str">
        <f aca="false">IFERROR(CONCATENATE((INDEX($AL$7:$AL$30,SMALL(IF($AL$7:$AL$30&lt;&gt;"",IF($AI$7:$AI$30&lt;&gt;"",ROW($AI$7:$AI$30)-MIN(ROW($AI$7:$AI$30))+1,""),""),ROW()-ROW(A$32)+1)))," "),"")</f>
        <v/>
      </c>
      <c r="AJ33" s="0" t="str">
        <f aca="false">IFERROR(CONCATENATE(TEXT(INDEX($AI$7:$AI$30,SMALL(IF($AL$7:$AL$30&lt;&gt;"",IF($AI$7:$AI$30&lt;&gt;"",ROW($AI$7:$AI$30)-MIN(ROW($AI$7:$AI$30))+1,""),""),ROW()-ROW(A$32)+1)),"##0")," "),"")</f>
        <v/>
      </c>
      <c r="AK33" s="0" t="str">
        <f aca="false">IFERROR(CONCATENATE((INDEX($A$7:$A$30,SMALL(IF($AL$7:$AL$30&lt;&gt;"",IF($AI$7:$AI$30&lt;&gt;"",ROW($AI$7:$AI$30)-MIN(ROW($AI$7:$AI$30))+1,""),""),ROW()-ROW(A$32)+1))),),"")</f>
        <v/>
      </c>
    </row>
    <row r="34" customFormat="false" ht="15" hidden="false" customHeight="false" outlineLevel="0" collapsed="false">
      <c r="K34" s="0" t="str">
        <f aca="false">IFERROR(CONCATENATE(TEXT(INDEX($K$7:$K$30,SMALL(IF($N$7:$N$30&lt;&gt;"",IF($K$7:$K$30&lt;&gt;"",ROW($K$7:$K$30)-MIN(ROW($K$7:$K$30))+1,""),""),ROW()-ROW(A$32)+1)),"##0"),","),"")</f>
        <v/>
      </c>
      <c r="L34" s="0" t="str">
        <f aca="false">IFERROR(CONCATENATE((INDEX($N$7:$N$30,SMALL(IF($N$7:$N$30&lt;&gt;"",IF($K$7:$K$30&lt;&gt;"",ROW($K$7:$K$30)-MIN(ROW($K$7:$K$30))+1,""),""),ROW()-ROW(A$32)+1))),","),"")</f>
        <v/>
      </c>
      <c r="M34" s="0" t="str">
        <f aca="false">IFERROR(CONCATENATE((INDEX($A$7:$A$30,SMALL(IF($N$7:$N$30&lt;&gt;"",IF($K$7:$K$30&lt;&gt;"",ROW($K$7:$K$30)-MIN(ROW($K$7:$K$30))+1,""),""),ROW()-ROW(A$32)+1))),),"")</f>
        <v/>
      </c>
      <c r="Q34" s="0" t="str">
        <f aca="false">IFERROR(CONCATENATE((INDEX($T$7:$T$30,SMALL(IF($T$7:$T$30&lt;&gt;"",IF($Q$7:$Q$30&lt;&gt;"",ROW($Q$7:$Q$30)-MIN(ROW($Q$7:$Q$30))+1,""),""),ROW()-ROW(A$32)+1)))," "),"")</f>
        <v/>
      </c>
      <c r="R34" s="0" t="str">
        <f aca="false">IFERROR(CONCATENATE(TEXT(INDEX($Q$7:$Q$30,SMALL(IF($T$7:$T$30&lt;&gt;"",IF($Q$7:$Q$30&lt;&gt;"",ROW($Q$7:$Q$30)-MIN(ROW($Q$7:$Q$30))+1,""),""),ROW()-ROW(A$32)+1)),"##0")," "),"")</f>
        <v/>
      </c>
      <c r="S34" s="0" t="str">
        <f aca="false">IFERROR(CONCATENATE((INDEX($A$7:$A$30,SMALL(IF($T$7:$T$30&lt;&gt;"",IF($Q$7:$Q$30&lt;&gt;"",ROW($Q$7:$Q$30)-MIN(ROW($Q$7:$Q$30))+1,""),""),ROW()-ROW(A$32)+1))),),"")</f>
        <v/>
      </c>
      <c r="W34" s="0" t="str">
        <f aca="false">IFERROR(CONCATENATE((INDEX($Z$7:$Z$30,SMALL(IF($Z$7:$Z$30&lt;&gt;"",IF($W$7:$W$30&lt;&gt;"",ROW($W$7:$W$30)-MIN(ROW($W$7:$W$30))+1,""),""),ROW()-ROW(A$32)+1)))," "),"")</f>
        <v/>
      </c>
      <c r="X34" s="0" t="str">
        <f aca="false">IFERROR(CONCATENATE(TEXT(INDEX($W$7:$W$30,SMALL(IF($Z$7:$Z$30&lt;&gt;"",IF($W$7:$W$30&lt;&gt;"",ROW($W$7:$W$30)-MIN(ROW($W$7:$W$30))+1,""),""),ROW()-ROW(A$32)+1)),"##0")," "),"")</f>
        <v/>
      </c>
      <c r="Y34" s="0" t="str">
        <f aca="false">IFERROR(CONCATENATE((INDEX($A$7:$A$30,SMALL(IF($Z$7:$Z$30&lt;&gt;"",IF($W$7:$W$30&lt;&gt;"",ROW($W$7:$W$30)-MIN(ROW($W$7:$W$30))+1,""),""),ROW()-ROW(A$32)+1))),),"")</f>
        <v/>
      </c>
      <c r="AC34" s="0" t="str">
        <f aca="false">IFERROR(CONCATENATE((INDEX($AF$7:$AF$30,SMALL(IF($AF$7:$AF$30&lt;&gt;"",IF($AC$7:$AC$30&lt;&gt;"",ROW($AC$7:$AC$30)-MIN(ROW($AC$7:$AC$30))+1,""),""),ROW()-ROW(A$32)+1))),","),"")</f>
        <v/>
      </c>
      <c r="AD34" s="0" t="str">
        <f aca="false">IFERROR(CONCATENATE(TEXT(INDEX($AC$7:$AC$30,SMALL(IF($AF$7:$AF$30&lt;&gt;"",IF($AC$7:$AC$30&lt;&gt;"",ROW($AC$7:$AC$30)-MIN(ROW($AC$7:$AC$30))+1,""),""),ROW()-ROW(A$32)+1)),"##0"),","),"")</f>
        <v/>
      </c>
      <c r="AE34" s="0" t="str">
        <f aca="false">IFERROR(CONCATENATE((INDEX($A$7:$A$30,SMALL(IF($AF$7:$AF$30&lt;&gt;"",IF($AC$7:$AC$30&lt;&gt;"",ROW($AC$7:$AC$30)-MIN(ROW($AC$7:$AC$30))+1,""),""),ROW()-ROW(A$32)+1))),),"")</f>
        <v/>
      </c>
      <c r="AI34" s="0" t="str">
        <f aca="false">IFERROR(CONCATENATE((INDEX($AL$7:$AL$30,SMALL(IF($AL$7:$AL$30&lt;&gt;"",IF($AI$7:$AI$30&lt;&gt;"",ROW($AI$7:$AI$30)-MIN(ROW($AI$7:$AI$30))+1,""),""),ROW()-ROW(A$32)+1)))," "),"")</f>
        <v/>
      </c>
      <c r="AJ34" s="0" t="str">
        <f aca="false">IFERROR(CONCATENATE(TEXT(INDEX($AI$7:$AI$30,SMALL(IF($AL$7:$AL$30&lt;&gt;"",IF($AI$7:$AI$30&lt;&gt;"",ROW($AI$7:$AI$30)-MIN(ROW($AI$7:$AI$30))+1,""),""),ROW()-ROW(A$32)+1)),"##0")," "),"")</f>
        <v/>
      </c>
      <c r="AK34" s="0" t="str">
        <f aca="false">IFERROR(CONCATENATE((INDEX($A$7:$A$30,SMALL(IF($AL$7:$AL$30&lt;&gt;"",IF($AI$7:$AI$30&lt;&gt;"",ROW($AI$7:$AI$30)-MIN(ROW($AI$7:$AI$30))+1,""),""),ROW()-ROW(A$32)+1))),),"")</f>
        <v/>
      </c>
    </row>
    <row r="35" customFormat="false" ht="15" hidden="false" customHeight="false" outlineLevel="0" collapsed="false">
      <c r="K35" s="0" t="str">
        <f aca="false">IFERROR(CONCATENATE(TEXT(INDEX($K$7:$K$30,SMALL(IF($N$7:$N$30&lt;&gt;"",IF($K$7:$K$30&lt;&gt;"",ROW($K$7:$K$30)-MIN(ROW($K$7:$K$30))+1,""),""),ROW()-ROW(A$32)+1)),"##0"),","),"")</f>
        <v/>
      </c>
      <c r="L35" s="0" t="str">
        <f aca="false">IFERROR(CONCATENATE((INDEX($N$7:$N$30,SMALL(IF($N$7:$N$30&lt;&gt;"",IF($K$7:$K$30&lt;&gt;"",ROW($K$7:$K$30)-MIN(ROW($K$7:$K$30))+1,""),""),ROW()-ROW(A$32)+1))),","),"")</f>
        <v/>
      </c>
      <c r="M35" s="0" t="str">
        <f aca="false">IFERROR(CONCATENATE((INDEX($A$7:$A$30,SMALL(IF($N$7:$N$30&lt;&gt;"",IF($K$7:$K$30&lt;&gt;"",ROW($K$7:$K$30)-MIN(ROW($K$7:$K$30))+1,""),""),ROW()-ROW(A$32)+1))),),"")</f>
        <v/>
      </c>
      <c r="Q35" s="0" t="str">
        <f aca="false">IFERROR(CONCATENATE((INDEX($T$7:$T$30,SMALL(IF($T$7:$T$30&lt;&gt;"",IF($Q$7:$Q$30&lt;&gt;"",ROW($Q$7:$Q$30)-MIN(ROW($Q$7:$Q$30))+1,""),""),ROW()-ROW(A$32)+1)))," "),"")</f>
        <v/>
      </c>
      <c r="R35" s="0" t="str">
        <f aca="false">IFERROR(CONCATENATE(TEXT(INDEX($Q$7:$Q$30,SMALL(IF($T$7:$T$30&lt;&gt;"",IF($Q$7:$Q$30&lt;&gt;"",ROW($Q$7:$Q$30)-MIN(ROW($Q$7:$Q$30))+1,""),""),ROW()-ROW(A$32)+1)),"##0")," "),"")</f>
        <v/>
      </c>
      <c r="S35" s="0" t="str">
        <f aca="false">IFERROR(CONCATENATE((INDEX($A$7:$A$30,SMALL(IF($T$7:$T$30&lt;&gt;"",IF($Q$7:$Q$30&lt;&gt;"",ROW($Q$7:$Q$30)-MIN(ROW($Q$7:$Q$30))+1,""),""),ROW()-ROW(A$32)+1))),),"")</f>
        <v/>
      </c>
      <c r="W35" s="0" t="str">
        <f aca="false">IFERROR(CONCATENATE((INDEX($Z$7:$Z$30,SMALL(IF($Z$7:$Z$30&lt;&gt;"",IF($W$7:$W$30&lt;&gt;"",ROW($W$7:$W$30)-MIN(ROW($W$7:$W$30))+1,""),""),ROW()-ROW(A$32)+1)))," "),"")</f>
        <v/>
      </c>
      <c r="X35" s="0" t="str">
        <f aca="false">IFERROR(CONCATENATE(TEXT(INDEX($W$7:$W$30,SMALL(IF($Z$7:$Z$30&lt;&gt;"",IF($W$7:$W$30&lt;&gt;"",ROW($W$7:$W$30)-MIN(ROW($W$7:$W$30))+1,""),""),ROW()-ROW(A$32)+1)),"##0")," "),"")</f>
        <v/>
      </c>
      <c r="Y35" s="0" t="str">
        <f aca="false">IFERROR(CONCATENATE((INDEX($A$7:$A$30,SMALL(IF($Z$7:$Z$30&lt;&gt;"",IF($W$7:$W$30&lt;&gt;"",ROW($W$7:$W$30)-MIN(ROW($W$7:$W$30))+1,""),""),ROW()-ROW(A$32)+1))),),"")</f>
        <v/>
      </c>
      <c r="AC35" s="0" t="str">
        <f aca="false">IFERROR(CONCATENATE((INDEX($AF$7:$AF$30,SMALL(IF($AF$7:$AF$30&lt;&gt;"",IF($AC$7:$AC$30&lt;&gt;"",ROW($AC$7:$AC$30)-MIN(ROW($AC$7:$AC$30))+1,""),""),ROW()-ROW(A$32)+1))),","),"")</f>
        <v/>
      </c>
      <c r="AD35" s="0" t="str">
        <f aca="false">IFERROR(CONCATENATE(TEXT(INDEX($AC$7:$AC$30,SMALL(IF($AF$7:$AF$30&lt;&gt;"",IF($AC$7:$AC$30&lt;&gt;"",ROW($AC$7:$AC$30)-MIN(ROW($AC$7:$AC$30))+1,""),""),ROW()-ROW(A$32)+1)),"##0"),","),"")</f>
        <v/>
      </c>
      <c r="AE35" s="0" t="str">
        <f aca="false">IFERROR(CONCATENATE((INDEX($A$7:$A$30,SMALL(IF($AF$7:$AF$30&lt;&gt;"",IF($AC$7:$AC$30&lt;&gt;"",ROW($AC$7:$AC$30)-MIN(ROW($AC$7:$AC$30))+1,""),""),ROW()-ROW(A$32)+1))),),"")</f>
        <v/>
      </c>
      <c r="AI35" s="0" t="str">
        <f aca="false">IFERROR(CONCATENATE((INDEX($AL$7:$AL$30,SMALL(IF($AL$7:$AL$30&lt;&gt;"",IF($AI$7:$AI$30&lt;&gt;"",ROW($AI$7:$AI$30)-MIN(ROW($AI$7:$AI$30))+1,""),""),ROW()-ROW(A$32)+1)))," "),"")</f>
        <v/>
      </c>
      <c r="AJ35" s="0" t="str">
        <f aca="false">IFERROR(CONCATENATE(TEXT(INDEX($AI$7:$AI$30,SMALL(IF($AL$7:$AL$30&lt;&gt;"",IF($AI$7:$AI$30&lt;&gt;"",ROW($AI$7:$AI$30)-MIN(ROW($AI$7:$AI$30))+1,""),""),ROW()-ROW(A$32)+1)),"##0")," "),"")</f>
        <v/>
      </c>
      <c r="AK35" s="0" t="str">
        <f aca="false">IFERROR(CONCATENATE((INDEX($A$7:$A$30,SMALL(IF($AL$7:$AL$30&lt;&gt;"",IF($AI$7:$AI$30&lt;&gt;"",ROW($AI$7:$AI$30)-MIN(ROW($AI$7:$AI$30))+1,""),""),ROW()-ROW(A$32)+1))),),"")</f>
        <v/>
      </c>
    </row>
    <row r="36" customFormat="false" ht="15" hidden="false" customHeight="false" outlineLevel="0" collapsed="false">
      <c r="K36" s="0" t="str">
        <f aca="false">IFERROR(CONCATENATE(TEXT(INDEX($K$7:$K$30,SMALL(IF($N$7:$N$30&lt;&gt;"",IF($K$7:$K$30&lt;&gt;"",ROW($K$7:$K$30)-MIN(ROW($K$7:$K$30))+1,""),""),ROW()-ROW(A$32)+1)),"##0"),","),"")</f>
        <v/>
      </c>
      <c r="L36" s="0" t="str">
        <f aca="false">IFERROR(CONCATENATE((INDEX($N$7:$N$30,SMALL(IF($N$7:$N$30&lt;&gt;"",IF($K$7:$K$30&lt;&gt;"",ROW($K$7:$K$30)-MIN(ROW($K$7:$K$30))+1,""),""),ROW()-ROW(A$32)+1))),","),"")</f>
        <v/>
      </c>
      <c r="M36" s="0" t="str">
        <f aca="false">IFERROR(CONCATENATE((INDEX($A$7:$A$30,SMALL(IF($N$7:$N$30&lt;&gt;"",IF($K$7:$K$30&lt;&gt;"",ROW($K$7:$K$30)-MIN(ROW($K$7:$K$30))+1,""),""),ROW()-ROW(A$32)+1))),),"")</f>
        <v/>
      </c>
      <c r="Q36" s="0" t="str">
        <f aca="false">IFERROR(CONCATENATE((INDEX($T$7:$T$30,SMALL(IF($T$7:$T$30&lt;&gt;"",IF($Q$7:$Q$30&lt;&gt;"",ROW($Q$7:$Q$30)-MIN(ROW($Q$7:$Q$30))+1,""),""),ROW()-ROW(A$32)+1)))," "),"")</f>
        <v/>
      </c>
      <c r="R36" s="0" t="str">
        <f aca="false">IFERROR(CONCATENATE(TEXT(INDEX($Q$7:$Q$30,SMALL(IF($T$7:$T$30&lt;&gt;"",IF($Q$7:$Q$30&lt;&gt;"",ROW($Q$7:$Q$30)-MIN(ROW($Q$7:$Q$30))+1,""),""),ROW()-ROW(A$32)+1)),"##0")," "),"")</f>
        <v/>
      </c>
      <c r="S36" s="0" t="str">
        <f aca="false">IFERROR(CONCATENATE((INDEX($A$7:$A$30,SMALL(IF($T$7:$T$30&lt;&gt;"",IF($Q$7:$Q$30&lt;&gt;"",ROW($Q$7:$Q$30)-MIN(ROW($Q$7:$Q$30))+1,""),""),ROW()-ROW(A$32)+1))),),"")</f>
        <v/>
      </c>
      <c r="W36" s="0" t="str">
        <f aca="false">IFERROR(CONCATENATE((INDEX($Z$7:$Z$30,SMALL(IF($Z$7:$Z$30&lt;&gt;"",IF($W$7:$W$30&lt;&gt;"",ROW($W$7:$W$30)-MIN(ROW($W$7:$W$30))+1,""),""),ROW()-ROW(A$32)+1)))," "),"")</f>
        <v/>
      </c>
      <c r="X36" s="0" t="str">
        <f aca="false">IFERROR(CONCATENATE(TEXT(INDEX($W$7:$W$30,SMALL(IF($Z$7:$Z$30&lt;&gt;"",IF($W$7:$W$30&lt;&gt;"",ROW($W$7:$W$30)-MIN(ROW($W$7:$W$30))+1,""),""),ROW()-ROW(A$32)+1)),"##0")," "),"")</f>
        <v/>
      </c>
      <c r="Y36" s="0" t="str">
        <f aca="false">IFERROR(CONCATENATE((INDEX($A$7:$A$30,SMALL(IF($Z$7:$Z$30&lt;&gt;"",IF($W$7:$W$30&lt;&gt;"",ROW($W$7:$W$30)-MIN(ROW($W$7:$W$30))+1,""),""),ROW()-ROW(A$32)+1))),),"")</f>
        <v/>
      </c>
      <c r="AC36" s="0" t="str">
        <f aca="false">IFERROR(CONCATENATE((INDEX($AF$7:$AF$30,SMALL(IF($AF$7:$AF$30&lt;&gt;"",IF($AC$7:$AC$30&lt;&gt;"",ROW($AC$7:$AC$30)-MIN(ROW($AC$7:$AC$30))+1,""),""),ROW()-ROW(A$32)+1))),","),"")</f>
        <v/>
      </c>
      <c r="AD36" s="0" t="str">
        <f aca="false">IFERROR(CONCATENATE(TEXT(INDEX($AC$7:$AC$30,SMALL(IF($AF$7:$AF$30&lt;&gt;"",IF($AC$7:$AC$30&lt;&gt;"",ROW($AC$7:$AC$30)-MIN(ROW($AC$7:$AC$30))+1,""),""),ROW()-ROW(A$32)+1)),"##0"),","),"")</f>
        <v/>
      </c>
      <c r="AE36" s="0" t="str">
        <f aca="false">IFERROR(CONCATENATE((INDEX($A$7:$A$30,SMALL(IF($AF$7:$AF$30&lt;&gt;"",IF($AC$7:$AC$30&lt;&gt;"",ROW($AC$7:$AC$30)-MIN(ROW($AC$7:$AC$30))+1,""),""),ROW()-ROW(A$32)+1))),),"")</f>
        <v/>
      </c>
      <c r="AI36" s="0" t="str">
        <f aca="false">IFERROR(CONCATENATE((INDEX($AL$7:$AL$30,SMALL(IF($AL$7:$AL$30&lt;&gt;"",IF($AI$7:$AI$30&lt;&gt;"",ROW($AI$7:$AI$30)-MIN(ROW($AI$7:$AI$30))+1,""),""),ROW()-ROW(A$32)+1)))," "),"")</f>
        <v/>
      </c>
      <c r="AJ36" s="0" t="str">
        <f aca="false">IFERROR(CONCATENATE(TEXT(INDEX($AI$7:$AI$30,SMALL(IF($AL$7:$AL$30&lt;&gt;"",IF($AI$7:$AI$30&lt;&gt;"",ROW($AI$7:$AI$30)-MIN(ROW($AI$7:$AI$30))+1,""),""),ROW()-ROW(A$32)+1)),"##0")," "),"")</f>
        <v/>
      </c>
      <c r="AK36" s="0" t="str">
        <f aca="false">IFERROR(CONCATENATE((INDEX($A$7:$A$30,SMALL(IF($AL$7:$AL$30&lt;&gt;"",IF($AI$7:$AI$30&lt;&gt;"",ROW($AI$7:$AI$30)-MIN(ROW($AI$7:$AI$30))+1,""),""),ROW()-ROW(A$32)+1))),),"")</f>
        <v/>
      </c>
    </row>
    <row r="37" customFormat="false" ht="15" hidden="false" customHeight="false" outlineLevel="0" collapsed="false">
      <c r="K37" s="0" t="str">
        <f aca="false">IFERROR(CONCATENATE(TEXT(INDEX($K$7:$K$30,SMALL(IF($N$7:$N$30&lt;&gt;"",IF($K$7:$K$30&lt;&gt;"",ROW($K$7:$K$30)-MIN(ROW($K$7:$K$30))+1,""),""),ROW()-ROW(A$32)+1)),"##0"),","),"")</f>
        <v/>
      </c>
      <c r="L37" s="0" t="str">
        <f aca="false">IFERROR(CONCATENATE((INDEX($N$7:$N$30,SMALL(IF($N$7:$N$30&lt;&gt;"",IF($K$7:$K$30&lt;&gt;"",ROW($K$7:$K$30)-MIN(ROW($K$7:$K$30))+1,""),""),ROW()-ROW(A$32)+1))),","),"")</f>
        <v/>
      </c>
      <c r="M37" s="0" t="str">
        <f aca="false">IFERROR(CONCATENATE((INDEX($A$7:$A$30,SMALL(IF($N$7:$N$30&lt;&gt;"",IF($K$7:$K$30&lt;&gt;"",ROW($K$7:$K$30)-MIN(ROW($K$7:$K$30))+1,""),""),ROW()-ROW(A$32)+1))),),"")</f>
        <v/>
      </c>
      <c r="Q37" s="0" t="str">
        <f aca="false">IFERROR(CONCATENATE((INDEX($T$7:$T$30,SMALL(IF($T$7:$T$30&lt;&gt;"",IF($Q$7:$Q$30&lt;&gt;"",ROW($Q$7:$Q$30)-MIN(ROW($Q$7:$Q$30))+1,""),""),ROW()-ROW(A$32)+1)))," "),"")</f>
        <v/>
      </c>
      <c r="R37" s="0" t="str">
        <f aca="false">IFERROR(CONCATENATE(TEXT(INDEX($Q$7:$Q$30,SMALL(IF($T$7:$T$30&lt;&gt;"",IF($Q$7:$Q$30&lt;&gt;"",ROW($Q$7:$Q$30)-MIN(ROW($Q$7:$Q$30))+1,""),""),ROW()-ROW(A$32)+1)),"##0")," "),"")</f>
        <v/>
      </c>
      <c r="S37" s="0" t="str">
        <f aca="false">IFERROR(CONCATENATE((INDEX($A$7:$A$30,SMALL(IF($T$7:$T$30&lt;&gt;"",IF($Q$7:$Q$30&lt;&gt;"",ROW($Q$7:$Q$30)-MIN(ROW($Q$7:$Q$30))+1,""),""),ROW()-ROW(A$32)+1))),),"")</f>
        <v/>
      </c>
      <c r="W37" s="0" t="str">
        <f aca="false">IFERROR(CONCATENATE((INDEX($Z$7:$Z$30,SMALL(IF($Z$7:$Z$30&lt;&gt;"",IF($W$7:$W$30&lt;&gt;"",ROW($W$7:$W$30)-MIN(ROW($W$7:$W$30))+1,""),""),ROW()-ROW(A$32)+1)))," "),"")</f>
        <v/>
      </c>
      <c r="X37" s="0" t="str">
        <f aca="false">IFERROR(CONCATENATE(TEXT(INDEX($W$7:$W$30,SMALL(IF($Z$7:$Z$30&lt;&gt;"",IF($W$7:$W$30&lt;&gt;"",ROW($W$7:$W$30)-MIN(ROW($W$7:$W$30))+1,""),""),ROW()-ROW(A$32)+1)),"##0")," "),"")</f>
        <v/>
      </c>
      <c r="Y37" s="0" t="str">
        <f aca="false">IFERROR(CONCATENATE((INDEX($A$7:$A$30,SMALL(IF($Z$7:$Z$30&lt;&gt;"",IF($W$7:$W$30&lt;&gt;"",ROW($W$7:$W$30)-MIN(ROW($W$7:$W$30))+1,""),""),ROW()-ROW(A$32)+1))),),"")</f>
        <v/>
      </c>
      <c r="AC37" s="0" t="str">
        <f aca="false">IFERROR(CONCATENATE((INDEX($AF$7:$AF$30,SMALL(IF($AF$7:$AF$30&lt;&gt;"",IF($AC$7:$AC$30&lt;&gt;"",ROW($AC$7:$AC$30)-MIN(ROW($AC$7:$AC$30))+1,""),""),ROW()-ROW(A$32)+1))),","),"")</f>
        <v/>
      </c>
      <c r="AD37" s="0" t="str">
        <f aca="false">IFERROR(CONCATENATE(TEXT(INDEX($AC$7:$AC$30,SMALL(IF($AF$7:$AF$30&lt;&gt;"",IF($AC$7:$AC$30&lt;&gt;"",ROW($AC$7:$AC$30)-MIN(ROW($AC$7:$AC$30))+1,""),""),ROW()-ROW(A$32)+1)),"##0"),","),"")</f>
        <v/>
      </c>
      <c r="AE37" s="0" t="str">
        <f aca="false">IFERROR(CONCATENATE((INDEX($A$7:$A$30,SMALL(IF($AF$7:$AF$30&lt;&gt;"",IF($AC$7:$AC$30&lt;&gt;"",ROW($AC$7:$AC$30)-MIN(ROW($AC$7:$AC$30))+1,""),""),ROW()-ROW(A$32)+1))),),"")</f>
        <v/>
      </c>
      <c r="AI37" s="0" t="str">
        <f aca="false">IFERROR(CONCATENATE((INDEX($AL$7:$AL$30,SMALL(IF($AL$7:$AL$30&lt;&gt;"",IF($AI$7:$AI$30&lt;&gt;"",ROW($AI$7:$AI$30)-MIN(ROW($AI$7:$AI$30))+1,""),""),ROW()-ROW(A$32)+1)))," "),"")</f>
        <v/>
      </c>
      <c r="AJ37" s="0" t="str">
        <f aca="false">IFERROR(CONCATENATE(TEXT(INDEX($AI$7:$AI$30,SMALL(IF($AL$7:$AL$30&lt;&gt;"",IF($AI$7:$AI$30&lt;&gt;"",ROW($AI$7:$AI$30)-MIN(ROW($AI$7:$AI$30))+1,""),""),ROW()-ROW(A$32)+1)),"##0")," "),"")</f>
        <v/>
      </c>
      <c r="AK37" s="0" t="str">
        <f aca="false">IFERROR(CONCATENATE((INDEX($A$7:$A$30,SMALL(IF($AL$7:$AL$30&lt;&gt;"",IF($AI$7:$AI$30&lt;&gt;"",ROW($AI$7:$AI$30)-MIN(ROW($AI$7:$AI$30))+1,""),""),ROW()-ROW(A$32)+1))),),"")</f>
        <v/>
      </c>
    </row>
    <row r="38" customFormat="false" ht="15" hidden="false" customHeight="false" outlineLevel="0" collapsed="false">
      <c r="K38" s="0" t="str">
        <f aca="false">IFERROR(CONCATENATE(TEXT(INDEX($K$7:$K$30,SMALL(IF($N$7:$N$30&lt;&gt;"",IF($K$7:$K$30&lt;&gt;"",ROW($K$7:$K$30)-MIN(ROW($K$7:$K$30))+1,""),""),ROW()-ROW(A$32)+1)),"##0"),","),"")</f>
        <v/>
      </c>
      <c r="L38" s="0" t="str">
        <f aca="false">IFERROR(CONCATENATE((INDEX($N$7:$N$30,SMALL(IF($N$7:$N$30&lt;&gt;"",IF($K$7:$K$30&lt;&gt;"",ROW($K$7:$K$30)-MIN(ROW($K$7:$K$30))+1,""),""),ROW()-ROW(A$32)+1))),","),"")</f>
        <v/>
      </c>
      <c r="M38" s="0" t="str">
        <f aca="false">IFERROR(CONCATENATE((INDEX($A$7:$A$30,SMALL(IF($N$7:$N$30&lt;&gt;"",IF($K$7:$K$30&lt;&gt;"",ROW($K$7:$K$30)-MIN(ROW($K$7:$K$30))+1,""),""),ROW()-ROW(A$32)+1))),),"")</f>
        <v/>
      </c>
      <c r="Q38" s="0" t="str">
        <f aca="false">IFERROR(CONCATENATE((INDEX($T$7:$T$30,SMALL(IF($T$7:$T$30&lt;&gt;"",IF($Q$7:$Q$30&lt;&gt;"",ROW($Q$7:$Q$30)-MIN(ROW($Q$7:$Q$30))+1,""),""),ROW()-ROW(A$32)+1)))," "),"")</f>
        <v/>
      </c>
      <c r="R38" s="0" t="str">
        <f aca="false">IFERROR(CONCATENATE(TEXT(INDEX($Q$7:$Q$30,SMALL(IF($T$7:$T$30&lt;&gt;"",IF($Q$7:$Q$30&lt;&gt;"",ROW($Q$7:$Q$30)-MIN(ROW($Q$7:$Q$30))+1,""),""),ROW()-ROW(A$32)+1)),"##0")," "),"")</f>
        <v/>
      </c>
      <c r="S38" s="0" t="str">
        <f aca="false">IFERROR(CONCATENATE((INDEX($A$7:$A$30,SMALL(IF($T$7:$T$30&lt;&gt;"",IF($Q$7:$Q$30&lt;&gt;"",ROW($Q$7:$Q$30)-MIN(ROW($Q$7:$Q$30))+1,""),""),ROW()-ROW(A$32)+1))),),"")</f>
        <v/>
      </c>
      <c r="W38" s="0" t="str">
        <f aca="false">IFERROR(CONCATENATE((INDEX($Z$7:$Z$30,SMALL(IF($Z$7:$Z$30&lt;&gt;"",IF($W$7:$W$30&lt;&gt;"",ROW($W$7:$W$30)-MIN(ROW($W$7:$W$30))+1,""),""),ROW()-ROW(A$32)+1)))," "),"")</f>
        <v/>
      </c>
      <c r="X38" s="0" t="str">
        <f aca="false">IFERROR(CONCATENATE(TEXT(INDEX($W$7:$W$30,SMALL(IF($Z$7:$Z$30&lt;&gt;"",IF($W$7:$W$30&lt;&gt;"",ROW($W$7:$W$30)-MIN(ROW($W$7:$W$30))+1,""),""),ROW()-ROW(A$32)+1)),"##0")," "),"")</f>
        <v/>
      </c>
      <c r="Y38" s="0" t="str">
        <f aca="false">IFERROR(CONCATENATE((INDEX($A$7:$A$30,SMALL(IF($Z$7:$Z$30&lt;&gt;"",IF($W$7:$W$30&lt;&gt;"",ROW($W$7:$W$30)-MIN(ROW($W$7:$W$30))+1,""),""),ROW()-ROW(A$32)+1))),),"")</f>
        <v/>
      </c>
      <c r="AC38" s="0" t="str">
        <f aca="false">IFERROR(CONCATENATE((INDEX($AF$7:$AF$30,SMALL(IF($AF$7:$AF$30&lt;&gt;"",IF($AC$7:$AC$30&lt;&gt;"",ROW($AC$7:$AC$30)-MIN(ROW($AC$7:$AC$30))+1,""),""),ROW()-ROW(A$32)+1))),","),"")</f>
        <v/>
      </c>
      <c r="AD38" s="0" t="str">
        <f aca="false">IFERROR(CONCATENATE(TEXT(INDEX($AC$7:$AC$30,SMALL(IF($AF$7:$AF$30&lt;&gt;"",IF($AC$7:$AC$30&lt;&gt;"",ROW($AC$7:$AC$30)-MIN(ROW($AC$7:$AC$30))+1,""),""),ROW()-ROW(A$32)+1)),"##0"),","),"")</f>
        <v/>
      </c>
      <c r="AE38" s="0" t="str">
        <f aca="false">IFERROR(CONCATENATE((INDEX($A$7:$A$30,SMALL(IF($AF$7:$AF$30&lt;&gt;"",IF($AC$7:$AC$30&lt;&gt;"",ROW($AC$7:$AC$30)-MIN(ROW($AC$7:$AC$30))+1,""),""),ROW()-ROW(A$32)+1))),),"")</f>
        <v/>
      </c>
      <c r="AI38" s="0" t="str">
        <f aca="false">IFERROR(CONCATENATE((INDEX($AL$7:$AL$30,SMALL(IF($AL$7:$AL$30&lt;&gt;"",IF($AI$7:$AI$30&lt;&gt;"",ROW($AI$7:$AI$30)-MIN(ROW($AI$7:$AI$30))+1,""),""),ROW()-ROW(A$32)+1)))," "),"")</f>
        <v/>
      </c>
      <c r="AJ38" s="0" t="str">
        <f aca="false">IFERROR(CONCATENATE(TEXT(INDEX($AI$7:$AI$30,SMALL(IF($AL$7:$AL$30&lt;&gt;"",IF($AI$7:$AI$30&lt;&gt;"",ROW($AI$7:$AI$30)-MIN(ROW($AI$7:$AI$30))+1,""),""),ROW()-ROW(A$32)+1)),"##0")," "),"")</f>
        <v/>
      </c>
      <c r="AK38" s="0" t="str">
        <f aca="false">IFERROR(CONCATENATE((INDEX($A$7:$A$30,SMALL(IF($AL$7:$AL$30&lt;&gt;"",IF($AI$7:$AI$30&lt;&gt;"",ROW($AI$7:$AI$30)-MIN(ROW($AI$7:$AI$30))+1,""),""),ROW()-ROW(A$32)+1))),),"")</f>
        <v/>
      </c>
    </row>
    <row r="39" customFormat="false" ht="15" hidden="false" customHeight="false" outlineLevel="0" collapsed="false">
      <c r="K39" s="0" t="str">
        <f aca="false">IFERROR(CONCATENATE(TEXT(INDEX($K$7:$K$30,SMALL(IF($N$7:$N$30&lt;&gt;"",IF($K$7:$K$30&lt;&gt;"",ROW($K$7:$K$30)-MIN(ROW($K$7:$K$30))+1,""),""),ROW()-ROW(A$32)+1)),"##0"),","),"")</f>
        <v/>
      </c>
      <c r="L39" s="0" t="str">
        <f aca="false">IFERROR(CONCATENATE((INDEX($N$7:$N$30,SMALL(IF($N$7:$N$30&lt;&gt;"",IF($K$7:$K$30&lt;&gt;"",ROW($K$7:$K$30)-MIN(ROW($K$7:$K$30))+1,""),""),ROW()-ROW(A$32)+1))),","),"")</f>
        <v/>
      </c>
      <c r="M39" s="0" t="str">
        <f aca="false">IFERROR(CONCATENATE((INDEX($A$7:$A$30,SMALL(IF($N$7:$N$30&lt;&gt;"",IF($K$7:$K$30&lt;&gt;"",ROW($K$7:$K$30)-MIN(ROW($K$7:$K$30))+1,""),""),ROW()-ROW(A$32)+1))),),"")</f>
        <v/>
      </c>
      <c r="Q39" s="0" t="str">
        <f aca="false">IFERROR(CONCATENATE((INDEX($T$7:$T$30,SMALL(IF($T$7:$T$30&lt;&gt;"",IF($Q$7:$Q$30&lt;&gt;"",ROW($Q$7:$Q$30)-MIN(ROW($Q$7:$Q$30))+1,""),""),ROW()-ROW(A$32)+1)))," "),"")</f>
        <v/>
      </c>
      <c r="R39" s="0" t="str">
        <f aca="false">IFERROR(CONCATENATE(TEXT(INDEX($Q$7:$Q$30,SMALL(IF($T$7:$T$30&lt;&gt;"",IF($Q$7:$Q$30&lt;&gt;"",ROW($Q$7:$Q$30)-MIN(ROW($Q$7:$Q$30))+1,""),""),ROW()-ROW(A$32)+1)),"##0")," "),"")</f>
        <v/>
      </c>
      <c r="S39" s="0" t="str">
        <f aca="false">IFERROR(CONCATENATE((INDEX($A$7:$A$30,SMALL(IF($T$7:$T$30&lt;&gt;"",IF($Q$7:$Q$30&lt;&gt;"",ROW($Q$7:$Q$30)-MIN(ROW($Q$7:$Q$30))+1,""),""),ROW()-ROW(A$32)+1))),),"")</f>
        <v/>
      </c>
      <c r="W39" s="0" t="str">
        <f aca="false">IFERROR(CONCATENATE((INDEX($Z$7:$Z$30,SMALL(IF($Z$7:$Z$30&lt;&gt;"",IF($W$7:$W$30&lt;&gt;"",ROW($W$7:$W$30)-MIN(ROW($W$7:$W$30))+1,""),""),ROW()-ROW(A$32)+1)))," "),"")</f>
        <v/>
      </c>
      <c r="X39" s="0" t="str">
        <f aca="false">IFERROR(CONCATENATE(TEXT(INDEX($W$7:$W$30,SMALL(IF($Z$7:$Z$30&lt;&gt;"",IF($W$7:$W$30&lt;&gt;"",ROW($W$7:$W$30)-MIN(ROW($W$7:$W$30))+1,""),""),ROW()-ROW(A$32)+1)),"##0")," "),"")</f>
        <v/>
      </c>
      <c r="Y39" s="0" t="str">
        <f aca="false">IFERROR(CONCATENATE((INDEX($A$7:$A$30,SMALL(IF($Z$7:$Z$30&lt;&gt;"",IF($W$7:$W$30&lt;&gt;"",ROW($W$7:$W$30)-MIN(ROW($W$7:$W$30))+1,""),""),ROW()-ROW(A$32)+1))),),"")</f>
        <v/>
      </c>
      <c r="AC39" s="0" t="str">
        <f aca="false">IFERROR(CONCATENATE((INDEX($AF$7:$AF$30,SMALL(IF($AF$7:$AF$30&lt;&gt;"",IF($AC$7:$AC$30&lt;&gt;"",ROW($AC$7:$AC$30)-MIN(ROW($AC$7:$AC$30))+1,""),""),ROW()-ROW(A$32)+1))),","),"")</f>
        <v/>
      </c>
      <c r="AD39" s="0" t="str">
        <f aca="false">IFERROR(CONCATENATE(TEXT(INDEX($AC$7:$AC$30,SMALL(IF($AF$7:$AF$30&lt;&gt;"",IF($AC$7:$AC$30&lt;&gt;"",ROW($AC$7:$AC$30)-MIN(ROW($AC$7:$AC$30))+1,""),""),ROW()-ROW(A$32)+1)),"##0"),","),"")</f>
        <v/>
      </c>
      <c r="AE39" s="0" t="str">
        <f aca="false">IFERROR(CONCATENATE((INDEX($A$7:$A$30,SMALL(IF($AF$7:$AF$30&lt;&gt;"",IF($AC$7:$AC$30&lt;&gt;"",ROW($AC$7:$AC$30)-MIN(ROW($AC$7:$AC$30))+1,""),""),ROW()-ROW(A$32)+1))),),"")</f>
        <v/>
      </c>
      <c r="AI39" s="0" t="str">
        <f aca="false">IFERROR(CONCATENATE((INDEX($AL$7:$AL$30,SMALL(IF($AL$7:$AL$30&lt;&gt;"",IF($AI$7:$AI$30&lt;&gt;"",ROW($AI$7:$AI$30)-MIN(ROW($AI$7:$AI$30))+1,""),""),ROW()-ROW(A$32)+1)))," "),"")</f>
        <v/>
      </c>
      <c r="AJ39" s="0" t="str">
        <f aca="false">IFERROR(CONCATENATE(TEXT(INDEX($AI$7:$AI$30,SMALL(IF($AL$7:$AL$30&lt;&gt;"",IF($AI$7:$AI$30&lt;&gt;"",ROW($AI$7:$AI$30)-MIN(ROW($AI$7:$AI$30))+1,""),""),ROW()-ROW(A$32)+1)),"##0")," "),"")</f>
        <v/>
      </c>
      <c r="AK39" s="0" t="str">
        <f aca="false">IFERROR(CONCATENATE((INDEX($A$7:$A$30,SMALL(IF($AL$7:$AL$30&lt;&gt;"",IF($AI$7:$AI$30&lt;&gt;"",ROW($AI$7:$AI$30)-MIN(ROW($AI$7:$AI$30))+1,""),""),ROW()-ROW(A$32)+1))),),"")</f>
        <v/>
      </c>
    </row>
    <row r="40" customFormat="false" ht="15" hidden="false" customHeight="false" outlineLevel="0" collapsed="false">
      <c r="K40" s="0" t="str">
        <f aca="false">IFERROR(CONCATENATE(TEXT(INDEX($K$7:$K$30,SMALL(IF($N$7:$N$30&lt;&gt;"",IF($K$7:$K$30&lt;&gt;"",ROW($K$7:$K$30)-MIN(ROW($K$7:$K$30))+1,""),""),ROW()-ROW(A$32)+1)),"##0"),","),"")</f>
        <v/>
      </c>
      <c r="L40" s="0" t="str">
        <f aca="false">IFERROR(CONCATENATE((INDEX($N$7:$N$30,SMALL(IF($N$7:$N$30&lt;&gt;"",IF($K$7:$K$30&lt;&gt;"",ROW($K$7:$K$30)-MIN(ROW($K$7:$K$30))+1,""),""),ROW()-ROW(A$32)+1))),","),"")</f>
        <v/>
      </c>
      <c r="M40" s="0" t="str">
        <f aca="false">IFERROR(CONCATENATE((INDEX($A$7:$A$30,SMALL(IF($N$7:$N$30&lt;&gt;"",IF($K$7:$K$30&lt;&gt;"",ROW($K$7:$K$30)-MIN(ROW($K$7:$K$30))+1,""),""),ROW()-ROW(A$32)+1))),),"")</f>
        <v/>
      </c>
      <c r="Q40" s="0" t="str">
        <f aca="false">IFERROR(CONCATENATE((INDEX($T$7:$T$30,SMALL(IF($T$7:$T$30&lt;&gt;"",IF($Q$7:$Q$30&lt;&gt;"",ROW($Q$7:$Q$30)-MIN(ROW($Q$7:$Q$30))+1,""),""),ROW()-ROW(A$32)+1)))," "),"")</f>
        <v/>
      </c>
      <c r="R40" s="0" t="str">
        <f aca="false">IFERROR(CONCATENATE(TEXT(INDEX($Q$7:$Q$30,SMALL(IF($T$7:$T$30&lt;&gt;"",IF($Q$7:$Q$30&lt;&gt;"",ROW($Q$7:$Q$30)-MIN(ROW($Q$7:$Q$30))+1,""),""),ROW()-ROW(A$32)+1)),"##0")," "),"")</f>
        <v/>
      </c>
      <c r="S40" s="0" t="str">
        <f aca="false">IFERROR(CONCATENATE((INDEX($A$7:$A$30,SMALL(IF($T$7:$T$30&lt;&gt;"",IF($Q$7:$Q$30&lt;&gt;"",ROW($Q$7:$Q$30)-MIN(ROW($Q$7:$Q$30))+1,""),""),ROW()-ROW(A$32)+1))),),"")</f>
        <v/>
      </c>
      <c r="W40" s="0" t="str">
        <f aca="false">IFERROR(CONCATENATE((INDEX($Z$7:$Z$30,SMALL(IF($Z$7:$Z$30&lt;&gt;"",IF($W$7:$W$30&lt;&gt;"",ROW($W$7:$W$30)-MIN(ROW($W$7:$W$30))+1,""),""),ROW()-ROW(A$32)+1)))," "),"")</f>
        <v/>
      </c>
      <c r="X40" s="0" t="str">
        <f aca="false">IFERROR(CONCATENATE(TEXT(INDEX($W$7:$W$30,SMALL(IF($Z$7:$Z$30&lt;&gt;"",IF($W$7:$W$30&lt;&gt;"",ROW($W$7:$W$30)-MIN(ROW($W$7:$W$30))+1,""),""),ROW()-ROW(A$32)+1)),"##0")," "),"")</f>
        <v/>
      </c>
      <c r="Y40" s="0" t="str">
        <f aca="false">IFERROR(CONCATENATE((INDEX($A$7:$A$30,SMALL(IF($Z$7:$Z$30&lt;&gt;"",IF($W$7:$W$30&lt;&gt;"",ROW($W$7:$W$30)-MIN(ROW($W$7:$W$30))+1,""),""),ROW()-ROW(A$32)+1))),),"")</f>
        <v/>
      </c>
      <c r="AC40" s="0" t="str">
        <f aca="false">IFERROR(CONCATENATE((INDEX($AF$7:$AF$30,SMALL(IF($AF$7:$AF$30&lt;&gt;"",IF($AC$7:$AC$30&lt;&gt;"",ROW($AC$7:$AC$30)-MIN(ROW($AC$7:$AC$30))+1,""),""),ROW()-ROW(A$32)+1))),","),"")</f>
        <v/>
      </c>
      <c r="AD40" s="0" t="str">
        <f aca="false">IFERROR(CONCATENATE(TEXT(INDEX($AC$7:$AC$30,SMALL(IF($AF$7:$AF$30&lt;&gt;"",IF($AC$7:$AC$30&lt;&gt;"",ROW($AC$7:$AC$30)-MIN(ROW($AC$7:$AC$30))+1,""),""),ROW()-ROW(A$32)+1)),"##0"),","),"")</f>
        <v/>
      </c>
      <c r="AE40" s="0" t="str">
        <f aca="false">IFERROR(CONCATENATE((INDEX($A$7:$A$30,SMALL(IF($AF$7:$AF$30&lt;&gt;"",IF($AC$7:$AC$30&lt;&gt;"",ROW($AC$7:$AC$30)-MIN(ROW($AC$7:$AC$30))+1,""),""),ROW()-ROW(A$32)+1))),),"")</f>
        <v/>
      </c>
      <c r="AI40" s="0" t="str">
        <f aca="false">IFERROR(CONCATENATE((INDEX($AL$7:$AL$30,SMALL(IF($AL$7:$AL$30&lt;&gt;"",IF($AI$7:$AI$30&lt;&gt;"",ROW($AI$7:$AI$30)-MIN(ROW($AI$7:$AI$30))+1,""),""),ROW()-ROW(A$32)+1)))," "),"")</f>
        <v/>
      </c>
      <c r="AJ40" s="0" t="str">
        <f aca="false">IFERROR(CONCATENATE(TEXT(INDEX($AI$7:$AI$30,SMALL(IF($AL$7:$AL$30&lt;&gt;"",IF($AI$7:$AI$30&lt;&gt;"",ROW($AI$7:$AI$30)-MIN(ROW($AI$7:$AI$30))+1,""),""),ROW()-ROW(A$32)+1)),"##0")," "),"")</f>
        <v/>
      </c>
      <c r="AK40" s="0" t="str">
        <f aca="false">IFERROR(CONCATENATE((INDEX($A$7:$A$30,SMALL(IF($AL$7:$AL$30&lt;&gt;"",IF($AI$7:$AI$30&lt;&gt;"",ROW($AI$7:$AI$30)-MIN(ROW($AI$7:$AI$30))+1,""),""),ROW()-ROW(A$32)+1))),),"")</f>
        <v/>
      </c>
    </row>
    <row r="41" customFormat="false" ht="15" hidden="false" customHeight="false" outlineLevel="0" collapsed="false">
      <c r="K41" s="0" t="str">
        <f aca="false">IFERROR(CONCATENATE(TEXT(INDEX($K$7:$K$30,SMALL(IF($N$7:$N$30&lt;&gt;"",IF($K$7:$K$30&lt;&gt;"",ROW($K$7:$K$30)-MIN(ROW($K$7:$K$30))+1,""),""),ROW()-ROW(A$32)+1)),"##0"),","),"")</f>
        <v/>
      </c>
      <c r="L41" s="0" t="str">
        <f aca="false">IFERROR(CONCATENATE((INDEX($N$7:$N$30,SMALL(IF($N$7:$N$30&lt;&gt;"",IF($K$7:$K$30&lt;&gt;"",ROW($K$7:$K$30)-MIN(ROW($K$7:$K$30))+1,""),""),ROW()-ROW(A$32)+1))),","),"")</f>
        <v/>
      </c>
      <c r="M41" s="0" t="str">
        <f aca="false">IFERROR(CONCATENATE((INDEX($A$7:$A$30,SMALL(IF($N$7:$N$30&lt;&gt;"",IF($K$7:$K$30&lt;&gt;"",ROW($K$7:$K$30)-MIN(ROW($K$7:$K$30))+1,""),""),ROW()-ROW(A$32)+1))),),"")</f>
        <v/>
      </c>
      <c r="Q41" s="0" t="str">
        <f aca="false">IFERROR(CONCATENATE((INDEX($T$7:$T$30,SMALL(IF($T$7:$T$30&lt;&gt;"",IF($Q$7:$Q$30&lt;&gt;"",ROW($Q$7:$Q$30)-MIN(ROW($Q$7:$Q$30))+1,""),""),ROW()-ROW(A$32)+1)))," "),"")</f>
        <v/>
      </c>
      <c r="R41" s="0" t="str">
        <f aca="false">IFERROR(CONCATENATE(TEXT(INDEX($Q$7:$Q$30,SMALL(IF($T$7:$T$30&lt;&gt;"",IF($Q$7:$Q$30&lt;&gt;"",ROW($Q$7:$Q$30)-MIN(ROW($Q$7:$Q$30))+1,""),""),ROW()-ROW(A$32)+1)),"##0")," "),"")</f>
        <v/>
      </c>
      <c r="S41" s="0" t="str">
        <f aca="false">IFERROR(CONCATENATE((INDEX($A$7:$A$30,SMALL(IF($T$7:$T$30&lt;&gt;"",IF($Q$7:$Q$30&lt;&gt;"",ROW($Q$7:$Q$30)-MIN(ROW($Q$7:$Q$30))+1,""),""),ROW()-ROW(A$32)+1))),),"")</f>
        <v/>
      </c>
      <c r="W41" s="0" t="str">
        <f aca="false">IFERROR(CONCATENATE((INDEX($Z$7:$Z$30,SMALL(IF($Z$7:$Z$30&lt;&gt;"",IF($W$7:$W$30&lt;&gt;"",ROW($W$7:$W$30)-MIN(ROW($W$7:$W$30))+1,""),""),ROW()-ROW(A$32)+1)))," "),"")</f>
        <v/>
      </c>
      <c r="X41" s="0" t="str">
        <f aca="false">IFERROR(CONCATENATE(TEXT(INDEX($W$7:$W$30,SMALL(IF($Z$7:$Z$30&lt;&gt;"",IF($W$7:$W$30&lt;&gt;"",ROW($W$7:$W$30)-MIN(ROW($W$7:$W$30))+1,""),""),ROW()-ROW(A$32)+1)),"##0")," "),"")</f>
        <v/>
      </c>
      <c r="Y41" s="0" t="str">
        <f aca="false">IFERROR(CONCATENATE((INDEX($A$7:$A$30,SMALL(IF($Z$7:$Z$30&lt;&gt;"",IF($W$7:$W$30&lt;&gt;"",ROW($W$7:$W$30)-MIN(ROW($W$7:$W$30))+1,""),""),ROW()-ROW(A$32)+1))),),"")</f>
        <v/>
      </c>
      <c r="AC41" s="0" t="str">
        <f aca="false">IFERROR(CONCATENATE((INDEX($AF$7:$AF$30,SMALL(IF($AF$7:$AF$30&lt;&gt;"",IF($AC$7:$AC$30&lt;&gt;"",ROW($AC$7:$AC$30)-MIN(ROW($AC$7:$AC$30))+1,""),""),ROW()-ROW(A$32)+1))),","),"")</f>
        <v/>
      </c>
      <c r="AD41" s="0" t="str">
        <f aca="false">IFERROR(CONCATENATE(TEXT(INDEX($AC$7:$AC$30,SMALL(IF($AF$7:$AF$30&lt;&gt;"",IF($AC$7:$AC$30&lt;&gt;"",ROW($AC$7:$AC$30)-MIN(ROW($AC$7:$AC$30))+1,""),""),ROW()-ROW(A$32)+1)),"##0"),","),"")</f>
        <v/>
      </c>
      <c r="AE41" s="0" t="str">
        <f aca="false">IFERROR(CONCATENATE((INDEX($A$7:$A$30,SMALL(IF($AF$7:$AF$30&lt;&gt;"",IF($AC$7:$AC$30&lt;&gt;"",ROW($AC$7:$AC$30)-MIN(ROW($AC$7:$AC$30))+1,""),""),ROW()-ROW(A$32)+1))),),"")</f>
        <v/>
      </c>
      <c r="AI41" s="0" t="str">
        <f aca="false">IFERROR(CONCATENATE((INDEX($AL$7:$AL$30,SMALL(IF($AL$7:$AL$30&lt;&gt;"",IF($AI$7:$AI$30&lt;&gt;"",ROW($AI$7:$AI$30)-MIN(ROW($AI$7:$AI$30))+1,""),""),ROW()-ROW(A$32)+1)))," "),"")</f>
        <v/>
      </c>
      <c r="AJ41" s="0" t="str">
        <f aca="false">IFERROR(CONCATENATE(TEXT(INDEX($AI$7:$AI$30,SMALL(IF($AL$7:$AL$30&lt;&gt;"",IF($AI$7:$AI$30&lt;&gt;"",ROW($AI$7:$AI$30)-MIN(ROW($AI$7:$AI$30))+1,""),""),ROW()-ROW(A$32)+1)),"##0")," "),"")</f>
        <v/>
      </c>
      <c r="AK41" s="0" t="str">
        <f aca="false">IFERROR(CONCATENATE((INDEX($A$7:$A$30,SMALL(IF($AL$7:$AL$30&lt;&gt;"",IF($AI$7:$AI$30&lt;&gt;"",ROW($AI$7:$AI$30)-MIN(ROW($AI$7:$AI$30))+1,""),""),ROW()-ROW(A$32)+1))),),"")</f>
        <v/>
      </c>
    </row>
    <row r="42" customFormat="false" ht="15" hidden="false" customHeight="false" outlineLevel="0" collapsed="false">
      <c r="K42" s="0" t="str">
        <f aca="false">IFERROR(CONCATENATE(TEXT(INDEX($K$7:$K$30,SMALL(IF($N$7:$N$30&lt;&gt;"",IF($K$7:$K$30&lt;&gt;"",ROW($K$7:$K$30)-MIN(ROW($K$7:$K$30))+1,""),""),ROW()-ROW(A$32)+1)),"##0"),","),"")</f>
        <v/>
      </c>
      <c r="L42" s="0" t="str">
        <f aca="false">IFERROR(CONCATENATE((INDEX($N$7:$N$30,SMALL(IF($N$7:$N$30&lt;&gt;"",IF($K$7:$K$30&lt;&gt;"",ROW($K$7:$K$30)-MIN(ROW($K$7:$K$30))+1,""),""),ROW()-ROW(A$32)+1))),","),"")</f>
        <v/>
      </c>
      <c r="M42" s="0" t="str">
        <f aca="false">IFERROR(CONCATENATE((INDEX($A$7:$A$30,SMALL(IF($N$7:$N$30&lt;&gt;"",IF($K$7:$K$30&lt;&gt;"",ROW($K$7:$K$30)-MIN(ROW($K$7:$K$30))+1,""),""),ROW()-ROW(A$32)+1))),),"")</f>
        <v/>
      </c>
      <c r="Q42" s="0" t="str">
        <f aca="false">IFERROR(CONCATENATE((INDEX($T$7:$T$30,SMALL(IF($T$7:$T$30&lt;&gt;"",IF($Q$7:$Q$30&lt;&gt;"",ROW($Q$7:$Q$30)-MIN(ROW($Q$7:$Q$30))+1,""),""),ROW()-ROW(A$32)+1)))," "),"")</f>
        <v/>
      </c>
      <c r="R42" s="0" t="str">
        <f aca="false">IFERROR(CONCATENATE(TEXT(INDEX($Q$7:$Q$30,SMALL(IF($T$7:$T$30&lt;&gt;"",IF($Q$7:$Q$30&lt;&gt;"",ROW($Q$7:$Q$30)-MIN(ROW($Q$7:$Q$30))+1,""),""),ROW()-ROW(A$32)+1)),"##0")," "),"")</f>
        <v/>
      </c>
      <c r="S42" s="0" t="str">
        <f aca="false">IFERROR(CONCATENATE((INDEX($A$7:$A$30,SMALL(IF($T$7:$T$30&lt;&gt;"",IF($Q$7:$Q$30&lt;&gt;"",ROW($Q$7:$Q$30)-MIN(ROW($Q$7:$Q$30))+1,""),""),ROW()-ROW(A$32)+1))),),"")</f>
        <v/>
      </c>
      <c r="W42" s="0" t="str">
        <f aca="false">IFERROR(CONCATENATE((INDEX($Z$7:$Z$30,SMALL(IF($Z$7:$Z$30&lt;&gt;"",IF($W$7:$W$30&lt;&gt;"",ROW($W$7:$W$30)-MIN(ROW($W$7:$W$30))+1,""),""),ROW()-ROW(A$32)+1)))," "),"")</f>
        <v/>
      </c>
      <c r="X42" s="0" t="str">
        <f aca="false">IFERROR(CONCATENATE(TEXT(INDEX($W$7:$W$30,SMALL(IF($Z$7:$Z$30&lt;&gt;"",IF($W$7:$W$30&lt;&gt;"",ROW($W$7:$W$30)-MIN(ROW($W$7:$W$30))+1,""),""),ROW()-ROW(A$32)+1)),"##0")," "),"")</f>
        <v/>
      </c>
      <c r="Y42" s="0" t="str">
        <f aca="false">IFERROR(CONCATENATE((INDEX($A$7:$A$30,SMALL(IF($Z$7:$Z$30&lt;&gt;"",IF($W$7:$W$30&lt;&gt;"",ROW($W$7:$W$30)-MIN(ROW($W$7:$W$30))+1,""),""),ROW()-ROW(A$32)+1))),),"")</f>
        <v/>
      </c>
      <c r="AC42" s="0" t="str">
        <f aca="false">IFERROR(CONCATENATE((INDEX($AF$7:$AF$30,SMALL(IF($AF$7:$AF$30&lt;&gt;"",IF($AC$7:$AC$30&lt;&gt;"",ROW($AC$7:$AC$30)-MIN(ROW($AC$7:$AC$30))+1,""),""),ROW()-ROW(A$32)+1))),","),"")</f>
        <v/>
      </c>
      <c r="AD42" s="0" t="str">
        <f aca="false">IFERROR(CONCATENATE(TEXT(INDEX($AC$7:$AC$30,SMALL(IF($AF$7:$AF$30&lt;&gt;"",IF($AC$7:$AC$30&lt;&gt;"",ROW($AC$7:$AC$30)-MIN(ROW($AC$7:$AC$30))+1,""),""),ROW()-ROW(A$32)+1)),"##0"),","),"")</f>
        <v/>
      </c>
      <c r="AE42" s="0" t="str">
        <f aca="false">IFERROR(CONCATENATE((INDEX($A$7:$A$30,SMALL(IF($AF$7:$AF$30&lt;&gt;"",IF($AC$7:$AC$30&lt;&gt;"",ROW($AC$7:$AC$30)-MIN(ROW($AC$7:$AC$30))+1,""),""),ROW()-ROW(A$32)+1))),),"")</f>
        <v/>
      </c>
      <c r="AI42" s="0" t="str">
        <f aca="false">IFERROR(CONCATENATE((INDEX($AL$7:$AL$30,SMALL(IF($AL$7:$AL$30&lt;&gt;"",IF($AI$7:$AI$30&lt;&gt;"",ROW($AI$7:$AI$30)-MIN(ROW($AI$7:$AI$30))+1,""),""),ROW()-ROW(A$32)+1)))," "),"")</f>
        <v/>
      </c>
      <c r="AJ42" s="0" t="str">
        <f aca="false">IFERROR(CONCATENATE(TEXT(INDEX($AI$7:$AI$30,SMALL(IF($AL$7:$AL$30&lt;&gt;"",IF($AI$7:$AI$30&lt;&gt;"",ROW($AI$7:$AI$30)-MIN(ROW($AI$7:$AI$30))+1,""),""),ROW()-ROW(A$32)+1)),"##0")," "),"")</f>
        <v/>
      </c>
      <c r="AK42" s="0" t="str">
        <f aca="false">IFERROR(CONCATENATE((INDEX($A$7:$A$30,SMALL(IF($AL$7:$AL$30&lt;&gt;"",IF($AI$7:$AI$30&lt;&gt;"",ROW($AI$7:$AI$30)-MIN(ROW($AI$7:$AI$30))+1,""),""),ROW()-ROW(A$32)+1))),),"")</f>
        <v/>
      </c>
    </row>
    <row r="43" customFormat="false" ht="15" hidden="false" customHeight="false" outlineLevel="0" collapsed="false">
      <c r="K43" s="0" t="str">
        <f aca="false">IFERROR(CONCATENATE(TEXT(INDEX($K$7:$K$30,SMALL(IF($N$7:$N$30&lt;&gt;"",IF($K$7:$K$30&lt;&gt;"",ROW($K$7:$K$30)-MIN(ROW($K$7:$K$30))+1,""),""),ROW()-ROW(A$32)+1)),"##0"),","),"")</f>
        <v/>
      </c>
      <c r="L43" s="0" t="str">
        <f aca="false">IFERROR(CONCATENATE((INDEX($N$7:$N$30,SMALL(IF($N$7:$N$30&lt;&gt;"",IF($K$7:$K$30&lt;&gt;"",ROW($K$7:$K$30)-MIN(ROW($K$7:$K$30))+1,""),""),ROW()-ROW(A$32)+1))),","),"")</f>
        <v/>
      </c>
      <c r="M43" s="0" t="str">
        <f aca="false">IFERROR(CONCATENATE((INDEX($A$7:$A$30,SMALL(IF($N$7:$N$30&lt;&gt;"",IF($K$7:$K$30&lt;&gt;"",ROW($K$7:$K$30)-MIN(ROW($K$7:$K$30))+1,""),""),ROW()-ROW(A$32)+1))),),"")</f>
        <v/>
      </c>
      <c r="Q43" s="0" t="str">
        <f aca="false">IFERROR(CONCATENATE((INDEX($T$7:$T$30,SMALL(IF($T$7:$T$30&lt;&gt;"",IF($Q$7:$Q$30&lt;&gt;"",ROW($Q$7:$Q$30)-MIN(ROW($Q$7:$Q$30))+1,""),""),ROW()-ROW(A$32)+1)))," "),"")</f>
        <v/>
      </c>
      <c r="R43" s="0" t="str">
        <f aca="false">IFERROR(CONCATENATE(TEXT(INDEX($Q$7:$Q$30,SMALL(IF($T$7:$T$30&lt;&gt;"",IF($Q$7:$Q$30&lt;&gt;"",ROW($Q$7:$Q$30)-MIN(ROW($Q$7:$Q$30))+1,""),""),ROW()-ROW(A$32)+1)),"##0")," "),"")</f>
        <v/>
      </c>
      <c r="S43" s="0" t="str">
        <f aca="false">IFERROR(CONCATENATE((INDEX($A$7:$A$30,SMALL(IF($T$7:$T$30&lt;&gt;"",IF($Q$7:$Q$30&lt;&gt;"",ROW($Q$7:$Q$30)-MIN(ROW($Q$7:$Q$30))+1,""),""),ROW()-ROW(A$32)+1))),),"")</f>
        <v/>
      </c>
      <c r="W43" s="0" t="str">
        <f aca="false">IFERROR(CONCATENATE((INDEX($Z$7:$Z$30,SMALL(IF($Z$7:$Z$30&lt;&gt;"",IF($W$7:$W$30&lt;&gt;"",ROW($W$7:$W$30)-MIN(ROW($W$7:$W$30))+1,""),""),ROW()-ROW(A$32)+1)))," "),"")</f>
        <v/>
      </c>
      <c r="X43" s="0" t="str">
        <f aca="false">IFERROR(CONCATENATE(TEXT(INDEX($W$7:$W$30,SMALL(IF($Z$7:$Z$30&lt;&gt;"",IF($W$7:$W$30&lt;&gt;"",ROW($W$7:$W$30)-MIN(ROW($W$7:$W$30))+1,""),""),ROW()-ROW(A$32)+1)),"##0")," "),"")</f>
        <v/>
      </c>
      <c r="Y43" s="0" t="str">
        <f aca="false">IFERROR(CONCATENATE((INDEX($A$7:$A$30,SMALL(IF($Z$7:$Z$30&lt;&gt;"",IF($W$7:$W$30&lt;&gt;"",ROW($W$7:$W$30)-MIN(ROW($W$7:$W$30))+1,""),""),ROW()-ROW(A$32)+1))),),"")</f>
        <v/>
      </c>
      <c r="AC43" s="0" t="str">
        <f aca="false">IFERROR(CONCATENATE((INDEX($AF$7:$AF$30,SMALL(IF($AF$7:$AF$30&lt;&gt;"",IF($AC$7:$AC$30&lt;&gt;"",ROW($AC$7:$AC$30)-MIN(ROW($AC$7:$AC$30))+1,""),""),ROW()-ROW(A$32)+1))),","),"")</f>
        <v/>
      </c>
      <c r="AD43" s="0" t="str">
        <f aca="false">IFERROR(CONCATENATE(TEXT(INDEX($AC$7:$AC$30,SMALL(IF($AF$7:$AF$30&lt;&gt;"",IF($AC$7:$AC$30&lt;&gt;"",ROW($AC$7:$AC$30)-MIN(ROW($AC$7:$AC$30))+1,""),""),ROW()-ROW(A$32)+1)),"##0"),","),"")</f>
        <v/>
      </c>
      <c r="AE43" s="0" t="str">
        <f aca="false">IFERROR(CONCATENATE((INDEX($A$7:$A$30,SMALL(IF($AF$7:$AF$30&lt;&gt;"",IF($AC$7:$AC$30&lt;&gt;"",ROW($AC$7:$AC$30)-MIN(ROW($AC$7:$AC$30))+1,""),""),ROW()-ROW(A$32)+1))),),"")</f>
        <v/>
      </c>
      <c r="AI43" s="0" t="str">
        <f aca="false">IFERROR(CONCATENATE((INDEX($AL$7:$AL$30,SMALL(IF($AL$7:$AL$30&lt;&gt;"",IF($AI$7:$AI$30&lt;&gt;"",ROW($AI$7:$AI$30)-MIN(ROW($AI$7:$AI$30))+1,""),""),ROW()-ROW(A$32)+1)))," "),"")</f>
        <v/>
      </c>
      <c r="AJ43" s="0" t="str">
        <f aca="false">IFERROR(CONCATENATE(TEXT(INDEX($AI$7:$AI$30,SMALL(IF($AL$7:$AL$30&lt;&gt;"",IF($AI$7:$AI$30&lt;&gt;"",ROW($AI$7:$AI$30)-MIN(ROW($AI$7:$AI$30))+1,""),""),ROW()-ROW(A$32)+1)),"##0")," "),"")</f>
        <v/>
      </c>
      <c r="AK43" s="0" t="str">
        <f aca="false">IFERROR(CONCATENATE((INDEX($A$7:$A$30,SMALL(IF($AL$7:$AL$30&lt;&gt;"",IF($AI$7:$AI$30&lt;&gt;"",ROW($AI$7:$AI$30)-MIN(ROW($AI$7:$AI$30))+1,""),""),ROW()-ROW(A$32)+1))),),"")</f>
        <v/>
      </c>
    </row>
    <row r="44" customFormat="false" ht="15" hidden="false" customHeight="false" outlineLevel="0" collapsed="false">
      <c r="K44" s="0" t="str">
        <f aca="false">IFERROR(CONCATENATE(TEXT(INDEX($K$7:$K$30,SMALL(IF($N$7:$N$30&lt;&gt;"",IF($K$7:$K$30&lt;&gt;"",ROW($K$7:$K$30)-MIN(ROW($K$7:$K$30))+1,""),""),ROW()-ROW(A$32)+1)),"##0"),","),"")</f>
        <v/>
      </c>
      <c r="L44" s="0" t="str">
        <f aca="false">IFERROR(CONCATENATE((INDEX($N$7:$N$30,SMALL(IF($N$7:$N$30&lt;&gt;"",IF($K$7:$K$30&lt;&gt;"",ROW($K$7:$K$30)-MIN(ROW($K$7:$K$30))+1,""),""),ROW()-ROW(A$32)+1))),","),"")</f>
        <v/>
      </c>
      <c r="M44" s="0" t="str">
        <f aca="false">IFERROR(CONCATENATE((INDEX($A$7:$A$30,SMALL(IF($N$7:$N$30&lt;&gt;"",IF($K$7:$K$30&lt;&gt;"",ROW($K$7:$K$30)-MIN(ROW($K$7:$K$30))+1,""),""),ROW()-ROW(A$32)+1))),),"")</f>
        <v/>
      </c>
      <c r="Q44" s="0" t="str">
        <f aca="false">IFERROR(CONCATENATE((INDEX($T$7:$T$30,SMALL(IF($T$7:$T$30&lt;&gt;"",IF($Q$7:$Q$30&lt;&gt;"",ROW($Q$7:$Q$30)-MIN(ROW($Q$7:$Q$30))+1,""),""),ROW()-ROW(A$32)+1)))," "),"")</f>
        <v/>
      </c>
      <c r="R44" s="0" t="str">
        <f aca="false">IFERROR(CONCATENATE(TEXT(INDEX($Q$7:$Q$30,SMALL(IF($T$7:$T$30&lt;&gt;"",IF($Q$7:$Q$30&lt;&gt;"",ROW($Q$7:$Q$30)-MIN(ROW($Q$7:$Q$30))+1,""),""),ROW()-ROW(A$32)+1)),"##0")," "),"")</f>
        <v/>
      </c>
      <c r="S44" s="0" t="str">
        <f aca="false">IFERROR(CONCATENATE((INDEX($A$7:$A$30,SMALL(IF($T$7:$T$30&lt;&gt;"",IF($Q$7:$Q$30&lt;&gt;"",ROW($Q$7:$Q$30)-MIN(ROW($Q$7:$Q$30))+1,""),""),ROW()-ROW(A$32)+1))),),"")</f>
        <v/>
      </c>
      <c r="W44" s="0" t="str">
        <f aca="false">IFERROR(CONCATENATE((INDEX($Z$7:$Z$30,SMALL(IF($Z$7:$Z$30&lt;&gt;"",IF($W$7:$W$30&lt;&gt;"",ROW($W$7:$W$30)-MIN(ROW($W$7:$W$30))+1,""),""),ROW()-ROW(A$32)+1)))," "),"")</f>
        <v/>
      </c>
      <c r="X44" s="0" t="str">
        <f aca="false">IFERROR(CONCATENATE(TEXT(INDEX($W$7:$W$30,SMALL(IF($Z$7:$Z$30&lt;&gt;"",IF($W$7:$W$30&lt;&gt;"",ROW($W$7:$W$30)-MIN(ROW($W$7:$W$30))+1,""),""),ROW()-ROW(A$32)+1)),"##0")," "),"")</f>
        <v/>
      </c>
      <c r="Y44" s="0" t="str">
        <f aca="false">IFERROR(CONCATENATE((INDEX($A$7:$A$30,SMALL(IF($Z$7:$Z$30&lt;&gt;"",IF($W$7:$W$30&lt;&gt;"",ROW($W$7:$W$30)-MIN(ROW($W$7:$W$30))+1,""),""),ROW()-ROW(A$32)+1))),),"")</f>
        <v/>
      </c>
      <c r="AC44" s="0" t="str">
        <f aca="false">IFERROR(CONCATENATE((INDEX($AF$7:$AF$30,SMALL(IF($AF$7:$AF$30&lt;&gt;"",IF($AC$7:$AC$30&lt;&gt;"",ROW($AC$7:$AC$30)-MIN(ROW($AC$7:$AC$30))+1,""),""),ROW()-ROW(A$32)+1))),","),"")</f>
        <v/>
      </c>
      <c r="AD44" s="0" t="str">
        <f aca="false">IFERROR(CONCATENATE(TEXT(INDEX($AC$7:$AC$30,SMALL(IF($AF$7:$AF$30&lt;&gt;"",IF($AC$7:$AC$30&lt;&gt;"",ROW($AC$7:$AC$30)-MIN(ROW($AC$7:$AC$30))+1,""),""),ROW()-ROW(A$32)+1)),"##0"),","),"")</f>
        <v/>
      </c>
      <c r="AE44" s="0" t="str">
        <f aca="false">IFERROR(CONCATENATE((INDEX($A$7:$A$30,SMALL(IF($AF$7:$AF$30&lt;&gt;"",IF($AC$7:$AC$30&lt;&gt;"",ROW($AC$7:$AC$30)-MIN(ROW($AC$7:$AC$30))+1,""),""),ROW()-ROW(A$32)+1))),),"")</f>
        <v/>
      </c>
      <c r="AI44" s="0" t="str">
        <f aca="false">IFERROR(CONCATENATE((INDEX($AL$7:$AL$30,SMALL(IF($AL$7:$AL$30&lt;&gt;"",IF($AI$7:$AI$30&lt;&gt;"",ROW($AI$7:$AI$30)-MIN(ROW($AI$7:$AI$30))+1,""),""),ROW()-ROW(A$32)+1)))," "),"")</f>
        <v/>
      </c>
      <c r="AJ44" s="0" t="str">
        <f aca="false">IFERROR(CONCATENATE(TEXT(INDEX($AI$7:$AI$30,SMALL(IF($AL$7:$AL$30&lt;&gt;"",IF($AI$7:$AI$30&lt;&gt;"",ROW($AI$7:$AI$30)-MIN(ROW($AI$7:$AI$30))+1,""),""),ROW()-ROW(A$32)+1)),"##0")," "),"")</f>
        <v/>
      </c>
      <c r="AK44" s="0" t="str">
        <f aca="false">IFERROR(CONCATENATE((INDEX($A$7:$A$30,SMALL(IF($AL$7:$AL$30&lt;&gt;"",IF($AI$7:$AI$30&lt;&gt;"",ROW($AI$7:$AI$30)-MIN(ROW($AI$7:$AI$30))+1,""),""),ROW()-ROW(A$32)+1))),),"")</f>
        <v/>
      </c>
    </row>
    <row r="45" customFormat="false" ht="15" hidden="false" customHeight="false" outlineLevel="0" collapsed="false">
      <c r="K45" s="0" t="str">
        <f aca="false">IFERROR(CONCATENATE(TEXT(INDEX($K$7:$K$30,SMALL(IF($N$7:$N$30&lt;&gt;"",IF($K$7:$K$30&lt;&gt;"",ROW($K$7:$K$30)-MIN(ROW($K$7:$K$30))+1,""),""),ROW()-ROW(A$32)+1)),"##0"),","),"")</f>
        <v/>
      </c>
      <c r="L45" s="0" t="str">
        <f aca="false">IFERROR(CONCATENATE((INDEX($N$7:$N$30,SMALL(IF($N$7:$N$30&lt;&gt;"",IF($K$7:$K$30&lt;&gt;"",ROW($K$7:$K$30)-MIN(ROW($K$7:$K$30))+1,""),""),ROW()-ROW(A$32)+1))),","),"")</f>
        <v/>
      </c>
      <c r="M45" s="0" t="str">
        <f aca="false">IFERROR(CONCATENATE((INDEX($A$7:$A$30,SMALL(IF($N$7:$N$30&lt;&gt;"",IF($K$7:$K$30&lt;&gt;"",ROW($K$7:$K$30)-MIN(ROW($K$7:$K$30))+1,""),""),ROW()-ROW(A$32)+1))),),"")</f>
        <v/>
      </c>
      <c r="Q45" s="0" t="str">
        <f aca="false">IFERROR(CONCATENATE((INDEX($T$7:$T$30,SMALL(IF($T$7:$T$30&lt;&gt;"",IF($Q$7:$Q$30&lt;&gt;"",ROW($Q$7:$Q$30)-MIN(ROW($Q$7:$Q$30))+1,""),""),ROW()-ROW(A$32)+1)))," "),"")</f>
        <v/>
      </c>
      <c r="R45" s="0" t="str">
        <f aca="false">IFERROR(CONCATENATE(TEXT(INDEX($Q$7:$Q$30,SMALL(IF($T$7:$T$30&lt;&gt;"",IF($Q$7:$Q$30&lt;&gt;"",ROW($Q$7:$Q$30)-MIN(ROW($Q$7:$Q$30))+1,""),""),ROW()-ROW(A$32)+1)),"##0")," "),"")</f>
        <v/>
      </c>
      <c r="S45" s="0" t="str">
        <f aca="false">IFERROR(CONCATENATE((INDEX($A$7:$A$30,SMALL(IF($T$7:$T$30&lt;&gt;"",IF($Q$7:$Q$30&lt;&gt;"",ROW($Q$7:$Q$30)-MIN(ROW($Q$7:$Q$30))+1,""),""),ROW()-ROW(A$32)+1))),),"")</f>
        <v/>
      </c>
      <c r="W45" s="0" t="str">
        <f aca="false">IFERROR(CONCATENATE((INDEX($Z$7:$Z$30,SMALL(IF($Z$7:$Z$30&lt;&gt;"",IF($W$7:$W$30&lt;&gt;"",ROW($W$7:$W$30)-MIN(ROW($W$7:$W$30))+1,""),""),ROW()-ROW(A$32)+1)))," "),"")</f>
        <v/>
      </c>
      <c r="X45" s="0" t="str">
        <f aca="false">IFERROR(CONCATENATE(TEXT(INDEX($W$7:$W$30,SMALL(IF($Z$7:$Z$30&lt;&gt;"",IF($W$7:$W$30&lt;&gt;"",ROW($W$7:$W$30)-MIN(ROW($W$7:$W$30))+1,""),""),ROW()-ROW(A$32)+1)),"##0")," "),"")</f>
        <v/>
      </c>
      <c r="Y45" s="0" t="str">
        <f aca="false">IFERROR(CONCATENATE((INDEX($A$7:$A$30,SMALL(IF($Z$7:$Z$30&lt;&gt;"",IF($W$7:$W$30&lt;&gt;"",ROW($W$7:$W$30)-MIN(ROW($W$7:$W$30))+1,""),""),ROW()-ROW(A$32)+1))),),"")</f>
        <v/>
      </c>
      <c r="AC45" s="0" t="str">
        <f aca="false">IFERROR(CONCATENATE((INDEX($AF$7:$AF$30,SMALL(IF($AF$7:$AF$30&lt;&gt;"",IF($AC$7:$AC$30&lt;&gt;"",ROW($AC$7:$AC$30)-MIN(ROW($AC$7:$AC$30))+1,""),""),ROW()-ROW(A$32)+1))),","),"")</f>
        <v/>
      </c>
      <c r="AD45" s="0" t="str">
        <f aca="false">IFERROR(CONCATENATE(TEXT(INDEX($AC$7:$AC$30,SMALL(IF($AF$7:$AF$30&lt;&gt;"",IF($AC$7:$AC$30&lt;&gt;"",ROW($AC$7:$AC$30)-MIN(ROW($AC$7:$AC$30))+1,""),""),ROW()-ROW(A$32)+1)),"##0"),","),"")</f>
        <v/>
      </c>
      <c r="AE45" s="0" t="str">
        <f aca="false">IFERROR(CONCATENATE((INDEX($A$7:$A$30,SMALL(IF($AF$7:$AF$30&lt;&gt;"",IF($AC$7:$AC$30&lt;&gt;"",ROW($AC$7:$AC$30)-MIN(ROW($AC$7:$AC$30))+1,""),""),ROW()-ROW(A$32)+1))),),"")</f>
        <v/>
      </c>
      <c r="AI45" s="0" t="str">
        <f aca="false">IFERROR(CONCATENATE((INDEX($AL$7:$AL$30,SMALL(IF($AL$7:$AL$30&lt;&gt;"",IF($AI$7:$AI$30&lt;&gt;"",ROW($AI$7:$AI$30)-MIN(ROW($AI$7:$AI$30))+1,""),""),ROW()-ROW(A$32)+1)))," "),"")</f>
        <v/>
      </c>
      <c r="AJ45" s="0" t="str">
        <f aca="false">IFERROR(CONCATENATE(TEXT(INDEX($AI$7:$AI$30,SMALL(IF($AL$7:$AL$30&lt;&gt;"",IF($AI$7:$AI$30&lt;&gt;"",ROW($AI$7:$AI$30)-MIN(ROW($AI$7:$AI$30))+1,""),""),ROW()-ROW(A$32)+1)),"##0")," "),"")</f>
        <v/>
      </c>
      <c r="AK45" s="0" t="str">
        <f aca="false">IFERROR(CONCATENATE((INDEX($A$7:$A$30,SMALL(IF($AL$7:$AL$30&lt;&gt;"",IF($AI$7:$AI$30&lt;&gt;"",ROW($AI$7:$AI$30)-MIN(ROW($AI$7:$AI$30))+1,""),""),ROW()-ROW(A$32)+1))),),"")</f>
        <v/>
      </c>
    </row>
    <row r="46" customFormat="false" ht="15" hidden="false" customHeight="false" outlineLevel="0" collapsed="false">
      <c r="K46" s="0" t="str">
        <f aca="false">IFERROR(CONCATENATE(TEXT(INDEX($K$7:$K$30,SMALL(IF($N$7:$N$30&lt;&gt;"",IF($K$7:$K$30&lt;&gt;"",ROW($K$7:$K$30)-MIN(ROW($K$7:$K$30))+1,""),""),ROW()-ROW(A$32)+1)),"##0"),","),"")</f>
        <v/>
      </c>
      <c r="L46" s="0" t="str">
        <f aca="false">IFERROR(CONCATENATE((INDEX($N$7:$N$30,SMALL(IF($N$7:$N$30&lt;&gt;"",IF($K$7:$K$30&lt;&gt;"",ROW($K$7:$K$30)-MIN(ROW($K$7:$K$30))+1,""),""),ROW()-ROW(A$32)+1))),","),"")</f>
        <v/>
      </c>
      <c r="M46" s="0" t="str">
        <f aca="false">IFERROR(CONCATENATE((INDEX($A$7:$A$30,SMALL(IF($N$7:$N$30&lt;&gt;"",IF($K$7:$K$30&lt;&gt;"",ROW($K$7:$K$30)-MIN(ROW($K$7:$K$30))+1,""),""),ROW()-ROW(A$32)+1))),),"")</f>
        <v/>
      </c>
      <c r="Q46" s="0" t="str">
        <f aca="false">IFERROR(CONCATENATE((INDEX($T$7:$T$30,SMALL(IF($T$7:$T$30&lt;&gt;"",IF($Q$7:$Q$30&lt;&gt;"",ROW($Q$7:$Q$30)-MIN(ROW($Q$7:$Q$30))+1,""),""),ROW()-ROW(A$32)+1)))," "),"")</f>
        <v/>
      </c>
      <c r="R46" s="0" t="str">
        <f aca="false">IFERROR(CONCATENATE(TEXT(INDEX($Q$7:$Q$30,SMALL(IF($T$7:$T$30&lt;&gt;"",IF($Q$7:$Q$30&lt;&gt;"",ROW($Q$7:$Q$30)-MIN(ROW($Q$7:$Q$30))+1,""),""),ROW()-ROW(A$32)+1)),"##0")," "),"")</f>
        <v/>
      </c>
      <c r="S46" s="0" t="str">
        <f aca="false">IFERROR(CONCATENATE((INDEX($A$7:$A$30,SMALL(IF($T$7:$T$30&lt;&gt;"",IF($Q$7:$Q$30&lt;&gt;"",ROW($Q$7:$Q$30)-MIN(ROW($Q$7:$Q$30))+1,""),""),ROW()-ROW(A$32)+1))),),"")</f>
        <v/>
      </c>
      <c r="W46" s="0" t="str">
        <f aca="false">IFERROR(CONCATENATE((INDEX($Z$7:$Z$30,SMALL(IF($Z$7:$Z$30&lt;&gt;"",IF($W$7:$W$30&lt;&gt;"",ROW($W$7:$W$30)-MIN(ROW($W$7:$W$30))+1,""),""),ROW()-ROW(A$32)+1)))," "),"")</f>
        <v/>
      </c>
      <c r="X46" s="0" t="str">
        <f aca="false">IFERROR(CONCATENATE(TEXT(INDEX($W$7:$W$30,SMALL(IF($Z$7:$Z$30&lt;&gt;"",IF($W$7:$W$30&lt;&gt;"",ROW($W$7:$W$30)-MIN(ROW($W$7:$W$30))+1,""),""),ROW()-ROW(A$32)+1)),"##0")," "),"")</f>
        <v/>
      </c>
      <c r="Y46" s="0" t="str">
        <f aca="false">IFERROR(CONCATENATE((INDEX($A$7:$A$30,SMALL(IF($Z$7:$Z$30&lt;&gt;"",IF($W$7:$W$30&lt;&gt;"",ROW($W$7:$W$30)-MIN(ROW($W$7:$W$30))+1,""),""),ROW()-ROW(A$32)+1))),),"")</f>
        <v/>
      </c>
      <c r="AC46" s="0" t="str">
        <f aca="false">IFERROR(CONCATENATE((INDEX($AF$7:$AF$30,SMALL(IF($AF$7:$AF$30&lt;&gt;"",IF($AC$7:$AC$30&lt;&gt;"",ROW($AC$7:$AC$30)-MIN(ROW($AC$7:$AC$30))+1,""),""),ROW()-ROW(A$32)+1))),","),"")</f>
        <v/>
      </c>
      <c r="AD46" s="0" t="str">
        <f aca="false">IFERROR(CONCATENATE(TEXT(INDEX($AC$7:$AC$30,SMALL(IF($AF$7:$AF$30&lt;&gt;"",IF($AC$7:$AC$30&lt;&gt;"",ROW($AC$7:$AC$30)-MIN(ROW($AC$7:$AC$30))+1,""),""),ROW()-ROW(A$32)+1)),"##0"),","),"")</f>
        <v/>
      </c>
      <c r="AE46" s="0" t="str">
        <f aca="false">IFERROR(CONCATENATE((INDEX($A$7:$A$30,SMALL(IF($AF$7:$AF$30&lt;&gt;"",IF($AC$7:$AC$30&lt;&gt;"",ROW($AC$7:$AC$30)-MIN(ROW($AC$7:$AC$30))+1,""),""),ROW()-ROW(A$32)+1))),),"")</f>
        <v/>
      </c>
      <c r="AI46" s="0" t="str">
        <f aca="false">IFERROR(CONCATENATE((INDEX($AL$7:$AL$30,SMALL(IF($AL$7:$AL$30&lt;&gt;"",IF($AI$7:$AI$30&lt;&gt;"",ROW($AI$7:$AI$30)-MIN(ROW($AI$7:$AI$30))+1,""),""),ROW()-ROW(A$32)+1)))," "),"")</f>
        <v/>
      </c>
      <c r="AJ46" s="0" t="str">
        <f aca="false">IFERROR(CONCATENATE(TEXT(INDEX($AI$7:$AI$30,SMALL(IF($AL$7:$AL$30&lt;&gt;"",IF($AI$7:$AI$30&lt;&gt;"",ROW($AI$7:$AI$30)-MIN(ROW($AI$7:$AI$30))+1,""),""),ROW()-ROW(A$32)+1)),"##0")," "),"")</f>
        <v/>
      </c>
      <c r="AK46" s="0" t="str">
        <f aca="false">IFERROR(CONCATENATE((INDEX($A$7:$A$30,SMALL(IF($AL$7:$AL$30&lt;&gt;"",IF($AI$7:$AI$30&lt;&gt;"",ROW($AI$7:$AI$30)-MIN(ROW($AI$7:$AI$30))+1,""),""),ROW()-ROW(A$32)+1))),),"")</f>
        <v/>
      </c>
    </row>
    <row r="47" customFormat="false" ht="15" hidden="false" customHeight="false" outlineLevel="0" collapsed="false">
      <c r="K47" s="0" t="str">
        <f aca="false">IFERROR(CONCATENATE(TEXT(INDEX($K$7:$K$30,SMALL(IF($N$7:$N$30&lt;&gt;"",IF($K$7:$K$30&lt;&gt;"",ROW($K$7:$K$30)-MIN(ROW($K$7:$K$30))+1,""),""),ROW()-ROW(A$32)+1)),"##0"),","),"")</f>
        <v/>
      </c>
      <c r="L47" s="0" t="str">
        <f aca="false">IFERROR(CONCATENATE((INDEX($N$7:$N$30,SMALL(IF($N$7:$N$30&lt;&gt;"",IF($K$7:$K$30&lt;&gt;"",ROW($K$7:$K$30)-MIN(ROW($K$7:$K$30))+1,""),""),ROW()-ROW(A$32)+1))),","),"")</f>
        <v/>
      </c>
      <c r="M47" s="0" t="str">
        <f aca="false">IFERROR(CONCATENATE((INDEX($A$7:$A$30,SMALL(IF($N$7:$N$30&lt;&gt;"",IF($K$7:$K$30&lt;&gt;"",ROW($K$7:$K$30)-MIN(ROW($K$7:$K$30))+1,""),""),ROW()-ROW(A$32)+1))),),"")</f>
        <v/>
      </c>
      <c r="Q47" s="0" t="str">
        <f aca="false">IFERROR(CONCATENATE((INDEX($T$7:$T$30,SMALL(IF($T$7:$T$30&lt;&gt;"",IF($Q$7:$Q$30&lt;&gt;"",ROW($Q$7:$Q$30)-MIN(ROW($Q$7:$Q$30))+1,""),""),ROW()-ROW(A$32)+1)))," "),"")</f>
        <v/>
      </c>
      <c r="R47" s="0" t="str">
        <f aca="false">IFERROR(CONCATENATE(TEXT(INDEX($Q$7:$Q$30,SMALL(IF($T$7:$T$30&lt;&gt;"",IF($Q$7:$Q$30&lt;&gt;"",ROW($Q$7:$Q$30)-MIN(ROW($Q$7:$Q$30))+1,""),""),ROW()-ROW(A$32)+1)),"##0")," "),"")</f>
        <v/>
      </c>
      <c r="S47" s="0" t="str">
        <f aca="false">IFERROR(CONCATENATE((INDEX($A$7:$A$30,SMALL(IF($T$7:$T$30&lt;&gt;"",IF($Q$7:$Q$30&lt;&gt;"",ROW($Q$7:$Q$30)-MIN(ROW($Q$7:$Q$30))+1,""),""),ROW()-ROW(A$32)+1))),),"")</f>
        <v/>
      </c>
      <c r="W47" s="0" t="str">
        <f aca="false">IFERROR(CONCATENATE((INDEX($Z$7:$Z$30,SMALL(IF($Z$7:$Z$30&lt;&gt;"",IF($W$7:$W$30&lt;&gt;"",ROW($W$7:$W$30)-MIN(ROW($W$7:$W$30))+1,""),""),ROW()-ROW(A$32)+1)))," "),"")</f>
        <v/>
      </c>
      <c r="X47" s="0" t="str">
        <f aca="false">IFERROR(CONCATENATE(TEXT(INDEX($W$7:$W$30,SMALL(IF($Z$7:$Z$30&lt;&gt;"",IF($W$7:$W$30&lt;&gt;"",ROW($W$7:$W$30)-MIN(ROW($W$7:$W$30))+1,""),""),ROW()-ROW(A$32)+1)),"##0")," "),"")</f>
        <v/>
      </c>
      <c r="Y47" s="0" t="str">
        <f aca="false">IFERROR(CONCATENATE((INDEX($A$7:$A$30,SMALL(IF($Z$7:$Z$30&lt;&gt;"",IF($W$7:$W$30&lt;&gt;"",ROW($W$7:$W$30)-MIN(ROW($W$7:$W$30))+1,""),""),ROW()-ROW(A$32)+1))),),"")</f>
        <v/>
      </c>
      <c r="AC47" s="0" t="str">
        <f aca="false">IFERROR(CONCATENATE((INDEX($AF$7:$AF$30,SMALL(IF($AF$7:$AF$30&lt;&gt;"",IF($AC$7:$AC$30&lt;&gt;"",ROW($AC$7:$AC$30)-MIN(ROW($AC$7:$AC$30))+1,""),""),ROW()-ROW(A$32)+1))),","),"")</f>
        <v/>
      </c>
      <c r="AD47" s="0" t="str">
        <f aca="false">IFERROR(CONCATENATE(TEXT(INDEX($AC$7:$AC$30,SMALL(IF($AF$7:$AF$30&lt;&gt;"",IF($AC$7:$AC$30&lt;&gt;"",ROW($AC$7:$AC$30)-MIN(ROW($AC$7:$AC$30))+1,""),""),ROW()-ROW(A$32)+1)),"##0"),","),"")</f>
        <v/>
      </c>
      <c r="AE47" s="0" t="str">
        <f aca="false">IFERROR(CONCATENATE((INDEX($A$7:$A$30,SMALL(IF($AF$7:$AF$30&lt;&gt;"",IF($AC$7:$AC$30&lt;&gt;"",ROW($AC$7:$AC$30)-MIN(ROW($AC$7:$AC$30))+1,""),""),ROW()-ROW(A$32)+1))),),"")</f>
        <v/>
      </c>
      <c r="AI47" s="0" t="str">
        <f aca="false">IFERROR(CONCATENATE((INDEX($AL$7:$AL$30,SMALL(IF($AL$7:$AL$30&lt;&gt;"",IF($AI$7:$AI$30&lt;&gt;"",ROW($AI$7:$AI$30)-MIN(ROW($AI$7:$AI$30))+1,""),""),ROW()-ROW(A$32)+1)))," "),"")</f>
        <v/>
      </c>
      <c r="AJ47" s="0" t="str">
        <f aca="false">IFERROR(CONCATENATE(TEXT(INDEX($AI$7:$AI$30,SMALL(IF($AL$7:$AL$30&lt;&gt;"",IF($AI$7:$AI$30&lt;&gt;"",ROW($AI$7:$AI$30)-MIN(ROW($AI$7:$AI$30))+1,""),""),ROW()-ROW(A$32)+1)),"##0")," "),"")</f>
        <v/>
      </c>
      <c r="AK47" s="0" t="str">
        <f aca="false">IFERROR(CONCATENATE((INDEX($A$7:$A$30,SMALL(IF($AL$7:$AL$30&lt;&gt;"",IF($AI$7:$AI$30&lt;&gt;"",ROW($AI$7:$AI$30)-MIN(ROW($AI$7:$AI$30))+1,""),""),ROW()-ROW(A$32)+1))),),"")</f>
        <v/>
      </c>
    </row>
    <row r="48" customFormat="false" ht="15" hidden="false" customHeight="false" outlineLevel="0" collapsed="false">
      <c r="K48" s="0" t="str">
        <f aca="false">IFERROR(CONCATENATE(TEXT(INDEX($K$7:$K$30,SMALL(IF($N$7:$N$30&lt;&gt;"",IF($K$7:$K$30&lt;&gt;"",ROW($K$7:$K$30)-MIN(ROW($K$7:$K$30))+1,""),""),ROW()-ROW(A$32)+1)),"##0"),","),"")</f>
        <v/>
      </c>
      <c r="L48" s="0" t="str">
        <f aca="false">IFERROR(CONCATENATE((INDEX($N$7:$N$30,SMALL(IF($N$7:$N$30&lt;&gt;"",IF($K$7:$K$30&lt;&gt;"",ROW($K$7:$K$30)-MIN(ROW($K$7:$K$30))+1,""),""),ROW()-ROW(A$32)+1))),","),"")</f>
        <v/>
      </c>
      <c r="M48" s="0" t="str">
        <f aca="false">IFERROR(CONCATENATE((INDEX($A$7:$A$30,SMALL(IF($N$7:$N$30&lt;&gt;"",IF($K$7:$K$30&lt;&gt;"",ROW($K$7:$K$30)-MIN(ROW($K$7:$K$30))+1,""),""),ROW()-ROW(A$32)+1))),),"")</f>
        <v/>
      </c>
      <c r="Q48" s="0" t="str">
        <f aca="false">IFERROR(CONCATENATE((INDEX($T$7:$T$30,SMALL(IF($T$7:$T$30&lt;&gt;"",IF($Q$7:$Q$30&lt;&gt;"",ROW($Q$7:$Q$30)-MIN(ROW($Q$7:$Q$30))+1,""),""),ROW()-ROW(A$32)+1)))," "),"")</f>
        <v/>
      </c>
      <c r="R48" s="0" t="str">
        <f aca="false">IFERROR(CONCATENATE(TEXT(INDEX($Q$7:$Q$30,SMALL(IF($T$7:$T$30&lt;&gt;"",IF($Q$7:$Q$30&lt;&gt;"",ROW($Q$7:$Q$30)-MIN(ROW($Q$7:$Q$30))+1,""),""),ROW()-ROW(A$32)+1)),"##0")," "),"")</f>
        <v/>
      </c>
      <c r="S48" s="0" t="str">
        <f aca="false">IFERROR(CONCATENATE((INDEX($A$7:$A$30,SMALL(IF($T$7:$T$30&lt;&gt;"",IF($Q$7:$Q$30&lt;&gt;"",ROW($Q$7:$Q$30)-MIN(ROW($Q$7:$Q$30))+1,""),""),ROW()-ROW(A$32)+1))),),"")</f>
        <v/>
      </c>
      <c r="W48" s="0" t="str">
        <f aca="false">IFERROR(CONCATENATE((INDEX($Z$7:$Z$30,SMALL(IF($Z$7:$Z$30&lt;&gt;"",IF($W$7:$W$30&lt;&gt;"",ROW($W$7:$W$30)-MIN(ROW($W$7:$W$30))+1,""),""),ROW()-ROW(A$32)+1)))," "),"")</f>
        <v/>
      </c>
      <c r="X48" s="0" t="str">
        <f aca="false">IFERROR(CONCATENATE(TEXT(INDEX($W$7:$W$30,SMALL(IF($Z$7:$Z$30&lt;&gt;"",IF($W$7:$W$30&lt;&gt;"",ROW($W$7:$W$30)-MIN(ROW($W$7:$W$30))+1,""),""),ROW()-ROW(A$32)+1)),"##0")," "),"")</f>
        <v/>
      </c>
      <c r="Y48" s="0" t="str">
        <f aca="false">IFERROR(CONCATENATE((INDEX($A$7:$A$30,SMALL(IF($Z$7:$Z$30&lt;&gt;"",IF($W$7:$W$30&lt;&gt;"",ROW($W$7:$W$30)-MIN(ROW($W$7:$W$30))+1,""),""),ROW()-ROW(A$32)+1))),),"")</f>
        <v/>
      </c>
      <c r="AC48" s="0" t="str">
        <f aca="false">IFERROR(CONCATENATE((INDEX($AF$7:$AF$30,SMALL(IF($AF$7:$AF$30&lt;&gt;"",IF($AC$7:$AC$30&lt;&gt;"",ROW($AC$7:$AC$30)-MIN(ROW($AC$7:$AC$30))+1,""),""),ROW()-ROW(A$32)+1))),","),"")</f>
        <v/>
      </c>
      <c r="AD48" s="0" t="str">
        <f aca="false">IFERROR(CONCATENATE(TEXT(INDEX($AC$7:$AC$30,SMALL(IF($AF$7:$AF$30&lt;&gt;"",IF($AC$7:$AC$30&lt;&gt;"",ROW($AC$7:$AC$30)-MIN(ROW($AC$7:$AC$30))+1,""),""),ROW()-ROW(A$32)+1)),"##0"),","),"")</f>
        <v/>
      </c>
      <c r="AE48" s="0" t="str">
        <f aca="false">IFERROR(CONCATENATE((INDEX($A$7:$A$30,SMALL(IF($AF$7:$AF$30&lt;&gt;"",IF($AC$7:$AC$30&lt;&gt;"",ROW($AC$7:$AC$30)-MIN(ROW($AC$7:$AC$30))+1,""),""),ROW()-ROW(A$32)+1))),),"")</f>
        <v/>
      </c>
      <c r="AI48" s="0" t="str">
        <f aca="false">IFERROR(CONCATENATE((INDEX($AL$7:$AL$30,SMALL(IF($AL$7:$AL$30&lt;&gt;"",IF($AI$7:$AI$30&lt;&gt;"",ROW($AI$7:$AI$30)-MIN(ROW($AI$7:$AI$30))+1,""),""),ROW()-ROW(A$32)+1)))," "),"")</f>
        <v/>
      </c>
      <c r="AJ48" s="0" t="str">
        <f aca="false">IFERROR(CONCATENATE(TEXT(INDEX($AI$7:$AI$30,SMALL(IF($AL$7:$AL$30&lt;&gt;"",IF($AI$7:$AI$30&lt;&gt;"",ROW($AI$7:$AI$30)-MIN(ROW($AI$7:$AI$30))+1,""),""),ROW()-ROW(A$32)+1)),"##0")," "),"")</f>
        <v/>
      </c>
      <c r="AK48" s="0" t="str">
        <f aca="false">IFERROR(CONCATENATE((INDEX($A$7:$A$30,SMALL(IF($AL$7:$AL$30&lt;&gt;"",IF($AI$7:$AI$30&lt;&gt;"",ROW($AI$7:$AI$30)-MIN(ROW($AI$7:$AI$30))+1,""),""),ROW()-ROW(A$32)+1))),),"")</f>
        <v/>
      </c>
    </row>
    <row r="49" customFormat="false" ht="15" hidden="false" customHeight="false" outlineLevel="0" collapsed="false">
      <c r="K49" s="0" t="str">
        <f aca="false">IFERROR(CONCATENATE(TEXT(INDEX($K$7:$K$30,SMALL(IF($N$7:$N$30&lt;&gt;"",IF($K$7:$K$30&lt;&gt;"",ROW($K$7:$K$30)-MIN(ROW($K$7:$K$30))+1,""),""),ROW()-ROW(A$32)+1)),"##0"),","),"")</f>
        <v/>
      </c>
      <c r="L49" s="0" t="str">
        <f aca="false">IFERROR(CONCATENATE((INDEX($N$7:$N$30,SMALL(IF($N$7:$N$30&lt;&gt;"",IF($K$7:$K$30&lt;&gt;"",ROW($K$7:$K$30)-MIN(ROW($K$7:$K$30))+1,""),""),ROW()-ROW(A$32)+1))),","),"")</f>
        <v/>
      </c>
      <c r="M49" s="0" t="str">
        <f aca="false">IFERROR(CONCATENATE((INDEX($A$7:$A$30,SMALL(IF($N$7:$N$30&lt;&gt;"",IF($K$7:$K$30&lt;&gt;"",ROW($K$7:$K$30)-MIN(ROW($K$7:$K$30))+1,""),""),ROW()-ROW(A$32)+1))),),"")</f>
        <v/>
      </c>
      <c r="Q49" s="0" t="str">
        <f aca="false">IFERROR(CONCATENATE((INDEX($T$7:$T$30,SMALL(IF($T$7:$T$30&lt;&gt;"",IF($Q$7:$Q$30&lt;&gt;"",ROW($Q$7:$Q$30)-MIN(ROW($Q$7:$Q$30))+1,""),""),ROW()-ROW(A$32)+1)))," "),"")</f>
        <v/>
      </c>
      <c r="R49" s="0" t="str">
        <f aca="false">IFERROR(CONCATENATE(TEXT(INDEX($Q$7:$Q$30,SMALL(IF($T$7:$T$30&lt;&gt;"",IF($Q$7:$Q$30&lt;&gt;"",ROW($Q$7:$Q$30)-MIN(ROW($Q$7:$Q$30))+1,""),""),ROW()-ROW(A$32)+1)),"##0")," "),"")</f>
        <v/>
      </c>
      <c r="S49" s="0" t="str">
        <f aca="false">IFERROR(CONCATENATE((INDEX($A$7:$A$30,SMALL(IF($T$7:$T$30&lt;&gt;"",IF($Q$7:$Q$30&lt;&gt;"",ROW($Q$7:$Q$30)-MIN(ROW($Q$7:$Q$30))+1,""),""),ROW()-ROW(A$32)+1))),),"")</f>
        <v/>
      </c>
      <c r="W49" s="0" t="str">
        <f aca="false">IFERROR(CONCATENATE((INDEX($Z$7:$Z$30,SMALL(IF($Z$7:$Z$30&lt;&gt;"",IF($W$7:$W$30&lt;&gt;"",ROW($W$7:$W$30)-MIN(ROW($W$7:$W$30))+1,""),""),ROW()-ROW(A$32)+1)))," "),"")</f>
        <v/>
      </c>
      <c r="X49" s="0" t="str">
        <f aca="false">IFERROR(CONCATENATE(TEXT(INDEX($W$7:$W$30,SMALL(IF($Z$7:$Z$30&lt;&gt;"",IF($W$7:$W$30&lt;&gt;"",ROW($W$7:$W$30)-MIN(ROW($W$7:$W$30))+1,""),""),ROW()-ROW(A$32)+1)),"##0")," "),"")</f>
        <v/>
      </c>
      <c r="Y49" s="0" t="str">
        <f aca="false">IFERROR(CONCATENATE((INDEX($A$7:$A$30,SMALL(IF($Z$7:$Z$30&lt;&gt;"",IF($W$7:$W$30&lt;&gt;"",ROW($W$7:$W$30)-MIN(ROW($W$7:$W$30))+1,""),""),ROW()-ROW(A$32)+1))),),"")</f>
        <v/>
      </c>
      <c r="AC49" s="0" t="str">
        <f aca="false">IFERROR(CONCATENATE((INDEX($AF$7:$AF$30,SMALL(IF($AF$7:$AF$30&lt;&gt;"",IF($AC$7:$AC$30&lt;&gt;"",ROW($AC$7:$AC$30)-MIN(ROW($AC$7:$AC$30))+1,""),""),ROW()-ROW(A$32)+1))),","),"")</f>
        <v/>
      </c>
      <c r="AD49" s="0" t="str">
        <f aca="false">IFERROR(CONCATENATE(TEXT(INDEX($AC$7:$AC$30,SMALL(IF($AF$7:$AF$30&lt;&gt;"",IF($AC$7:$AC$30&lt;&gt;"",ROW($AC$7:$AC$30)-MIN(ROW($AC$7:$AC$30))+1,""),""),ROW()-ROW(A$32)+1)),"##0"),","),"")</f>
        <v/>
      </c>
      <c r="AE49" s="0" t="str">
        <f aca="false">IFERROR(CONCATENATE((INDEX($A$7:$A$30,SMALL(IF($AF$7:$AF$30&lt;&gt;"",IF($AC$7:$AC$30&lt;&gt;"",ROW($AC$7:$AC$30)-MIN(ROW($AC$7:$AC$30))+1,""),""),ROW()-ROW(A$32)+1))),),"")</f>
        <v/>
      </c>
      <c r="AI49" s="0" t="str">
        <f aca="false">IFERROR(CONCATENATE((INDEX($AL$7:$AL$30,SMALL(IF($AL$7:$AL$30&lt;&gt;"",IF($AI$7:$AI$30&lt;&gt;"",ROW($AI$7:$AI$30)-MIN(ROW($AI$7:$AI$30))+1,""),""),ROW()-ROW(A$32)+1)))," "),"")</f>
        <v/>
      </c>
      <c r="AJ49" s="0" t="str">
        <f aca="false">IFERROR(CONCATENATE(TEXT(INDEX($AI$7:$AI$30,SMALL(IF($AL$7:$AL$30&lt;&gt;"",IF($AI$7:$AI$30&lt;&gt;"",ROW($AI$7:$AI$30)-MIN(ROW($AI$7:$AI$30))+1,""),""),ROW()-ROW(A$32)+1)),"##0")," "),"")</f>
        <v/>
      </c>
      <c r="AK49" s="0" t="str">
        <f aca="false">IFERROR(CONCATENATE((INDEX($A$7:$A$30,SMALL(IF($AL$7:$AL$30&lt;&gt;"",IF($AI$7:$AI$30&lt;&gt;"",ROW($AI$7:$AI$30)-MIN(ROW($AI$7:$AI$30))+1,""),""),ROW()-ROW(A$32)+1))),),"")</f>
        <v/>
      </c>
    </row>
    <row r="50" customFormat="false" ht="15" hidden="false" customHeight="false" outlineLevel="0" collapsed="false">
      <c r="K50" s="0" t="str">
        <f aca="false">IFERROR(CONCATENATE(TEXT(INDEX($K$7:$K$30,SMALL(IF($N$7:$N$30&lt;&gt;"",IF($K$7:$K$30&lt;&gt;"",ROW($K$7:$K$30)-MIN(ROW($K$7:$K$30))+1,""),""),ROW()-ROW(A$32)+1)),"##0"),","),"")</f>
        <v/>
      </c>
      <c r="L50" s="0" t="str">
        <f aca="false">IFERROR(CONCATENATE((INDEX($N$7:$N$30,SMALL(IF($N$7:$N$30&lt;&gt;"",IF($K$7:$K$30&lt;&gt;"",ROW($K$7:$K$30)-MIN(ROW($K$7:$K$30))+1,""),""),ROW()-ROW(A$32)+1))),","),"")</f>
        <v/>
      </c>
      <c r="M50" s="0" t="str">
        <f aca="false">IFERROR(CONCATENATE((INDEX($A$7:$A$30,SMALL(IF($N$7:$N$30&lt;&gt;"",IF($K$7:$K$30&lt;&gt;"",ROW($K$7:$K$30)-MIN(ROW($K$7:$K$30))+1,""),""),ROW()-ROW(A$32)+1))),),"")</f>
        <v/>
      </c>
      <c r="Q50" s="0" t="str">
        <f aca="false">IFERROR(CONCATENATE((INDEX($T$7:$T$30,SMALL(IF($T$7:$T$30&lt;&gt;"",IF($Q$7:$Q$30&lt;&gt;"",ROW($Q$7:$Q$30)-MIN(ROW($Q$7:$Q$30))+1,""),""),ROW()-ROW(A$32)+1)))," "),"")</f>
        <v/>
      </c>
      <c r="R50" s="0" t="str">
        <f aca="false">IFERROR(CONCATENATE(TEXT(INDEX($Q$7:$Q$30,SMALL(IF($T$7:$T$30&lt;&gt;"",IF($Q$7:$Q$30&lt;&gt;"",ROW($Q$7:$Q$30)-MIN(ROW($Q$7:$Q$30))+1,""),""),ROW()-ROW(A$32)+1)),"##0")," "),"")</f>
        <v/>
      </c>
      <c r="S50" s="0" t="str">
        <f aca="false">IFERROR(CONCATENATE((INDEX($A$7:$A$30,SMALL(IF($T$7:$T$30&lt;&gt;"",IF($Q$7:$Q$30&lt;&gt;"",ROW($Q$7:$Q$30)-MIN(ROW($Q$7:$Q$30))+1,""),""),ROW()-ROW(A$32)+1))),),"")</f>
        <v/>
      </c>
      <c r="W50" s="0" t="str">
        <f aca="false">IFERROR(CONCATENATE((INDEX($Z$7:$Z$30,SMALL(IF($Z$7:$Z$30&lt;&gt;"",IF($W$7:$W$30&lt;&gt;"",ROW($W$7:$W$30)-MIN(ROW($W$7:$W$30))+1,""),""),ROW()-ROW(A$32)+1)))," "),"")</f>
        <v/>
      </c>
      <c r="X50" s="0" t="str">
        <f aca="false">IFERROR(CONCATENATE(TEXT(INDEX($W$7:$W$30,SMALL(IF($Z$7:$Z$30&lt;&gt;"",IF($W$7:$W$30&lt;&gt;"",ROW($W$7:$W$30)-MIN(ROW($W$7:$W$30))+1,""),""),ROW()-ROW(A$32)+1)),"##0")," "),"")</f>
        <v/>
      </c>
      <c r="Y50" s="0" t="str">
        <f aca="false">IFERROR(CONCATENATE((INDEX($A$7:$A$30,SMALL(IF($Z$7:$Z$30&lt;&gt;"",IF($W$7:$W$30&lt;&gt;"",ROW($W$7:$W$30)-MIN(ROW($W$7:$W$30))+1,""),""),ROW()-ROW(A$32)+1))),),"")</f>
        <v/>
      </c>
      <c r="AC50" s="0" t="str">
        <f aca="false">IFERROR(CONCATENATE((INDEX($AF$7:$AF$30,SMALL(IF($AF$7:$AF$30&lt;&gt;"",IF($AC$7:$AC$30&lt;&gt;"",ROW($AC$7:$AC$30)-MIN(ROW($AC$7:$AC$30))+1,""),""),ROW()-ROW(A$32)+1))),","),"")</f>
        <v/>
      </c>
      <c r="AD50" s="0" t="str">
        <f aca="false">IFERROR(CONCATENATE(TEXT(INDEX($AC$7:$AC$30,SMALL(IF($AF$7:$AF$30&lt;&gt;"",IF($AC$7:$AC$30&lt;&gt;"",ROW($AC$7:$AC$30)-MIN(ROW($AC$7:$AC$30))+1,""),""),ROW()-ROW(A$32)+1)),"##0"),","),"")</f>
        <v/>
      </c>
      <c r="AE50" s="0" t="str">
        <f aca="false">IFERROR(CONCATENATE((INDEX($A$7:$A$30,SMALL(IF($AF$7:$AF$30&lt;&gt;"",IF($AC$7:$AC$30&lt;&gt;"",ROW($AC$7:$AC$30)-MIN(ROW($AC$7:$AC$30))+1,""),""),ROW()-ROW(A$32)+1))),),"")</f>
        <v/>
      </c>
      <c r="AI50" s="0" t="str">
        <f aca="false">IFERROR(CONCATENATE((INDEX($AL$7:$AL$30,SMALL(IF($AL$7:$AL$30&lt;&gt;"",IF($AI$7:$AI$30&lt;&gt;"",ROW($AI$7:$AI$30)-MIN(ROW($AI$7:$AI$30))+1,""),""),ROW()-ROW(A$32)+1)))," "),"")</f>
        <v/>
      </c>
      <c r="AJ50" s="0" t="str">
        <f aca="false">IFERROR(CONCATENATE(TEXT(INDEX($AI$7:$AI$30,SMALL(IF($AL$7:$AL$30&lt;&gt;"",IF($AI$7:$AI$30&lt;&gt;"",ROW($AI$7:$AI$30)-MIN(ROW($AI$7:$AI$30))+1,""),""),ROW()-ROW(A$32)+1)),"##0")," "),"")</f>
        <v/>
      </c>
      <c r="AK50" s="0" t="str">
        <f aca="false">IFERROR(CONCATENATE((INDEX($A$7:$A$30,SMALL(IF($AL$7:$AL$30&lt;&gt;"",IF($AI$7:$AI$30&lt;&gt;"",ROW($AI$7:$AI$30)-MIN(ROW($AI$7:$AI$30))+1,""),""),ROW()-ROW(A$32)+1))),),"")</f>
        <v/>
      </c>
    </row>
    <row r="51" customFormat="false" ht="15" hidden="false" customHeight="false" outlineLevel="0" collapsed="false">
      <c r="K51" s="0" t="str">
        <f aca="false">IFERROR(CONCATENATE(TEXT(INDEX($K$7:$K$30,SMALL(IF($N$7:$N$30&lt;&gt;"",IF($K$7:$K$30&lt;&gt;"",ROW($K$7:$K$30)-MIN(ROW($K$7:$K$30))+1,""),""),ROW()-ROW(A$32)+1)),"##0"),","),"")</f>
        <v/>
      </c>
      <c r="L51" s="0" t="str">
        <f aca="false">IFERROR(CONCATENATE((INDEX($N$7:$N$30,SMALL(IF($N$7:$N$30&lt;&gt;"",IF($K$7:$K$30&lt;&gt;"",ROW($K$7:$K$30)-MIN(ROW($K$7:$K$30))+1,""),""),ROW()-ROW(A$32)+1))),","),"")</f>
        <v/>
      </c>
      <c r="M51" s="0" t="str">
        <f aca="false">IFERROR(CONCATENATE((INDEX($A$7:$A$30,SMALL(IF($N$7:$N$30&lt;&gt;"",IF($K$7:$K$30&lt;&gt;"",ROW($K$7:$K$30)-MIN(ROW($K$7:$K$30))+1,""),""),ROW()-ROW(A$32)+1))),),"")</f>
        <v/>
      </c>
      <c r="Q51" s="0" t="str">
        <f aca="false">IFERROR(CONCATENATE((INDEX($T$7:$T$30,SMALL(IF($T$7:$T$30&lt;&gt;"",IF($Q$7:$Q$30&lt;&gt;"",ROW($Q$7:$Q$30)-MIN(ROW($Q$7:$Q$30))+1,""),""),ROW()-ROW(A$32)+1)))," "),"")</f>
        <v/>
      </c>
      <c r="R51" s="0" t="str">
        <f aca="false">IFERROR(CONCATENATE(TEXT(INDEX($Q$7:$Q$30,SMALL(IF($T$7:$T$30&lt;&gt;"",IF($Q$7:$Q$30&lt;&gt;"",ROW($Q$7:$Q$30)-MIN(ROW($Q$7:$Q$30))+1,""),""),ROW()-ROW(A$32)+1)),"##0")," "),"")</f>
        <v/>
      </c>
      <c r="S51" s="0" t="str">
        <f aca="false">IFERROR(CONCATENATE((INDEX($A$7:$A$30,SMALL(IF($T$7:$T$30&lt;&gt;"",IF($Q$7:$Q$30&lt;&gt;"",ROW($Q$7:$Q$30)-MIN(ROW($Q$7:$Q$30))+1,""),""),ROW()-ROW(A$32)+1))),),"")</f>
        <v/>
      </c>
      <c r="W51" s="0" t="str">
        <f aca="false">IFERROR(CONCATENATE((INDEX($Z$7:$Z$30,SMALL(IF($Z$7:$Z$30&lt;&gt;"",IF($W$7:$W$30&lt;&gt;"",ROW($W$7:$W$30)-MIN(ROW($W$7:$W$30))+1,""),""),ROW()-ROW(A$32)+1)))," "),"")</f>
        <v/>
      </c>
      <c r="X51" s="0" t="str">
        <f aca="false">IFERROR(CONCATENATE(TEXT(INDEX($W$7:$W$30,SMALL(IF($Z$7:$Z$30&lt;&gt;"",IF($W$7:$W$30&lt;&gt;"",ROW($W$7:$W$30)-MIN(ROW($W$7:$W$30))+1,""),""),ROW()-ROW(A$32)+1)),"##0")," "),"")</f>
        <v/>
      </c>
      <c r="Y51" s="0" t="str">
        <f aca="false">IFERROR(CONCATENATE((INDEX($A$7:$A$30,SMALL(IF($Z$7:$Z$30&lt;&gt;"",IF($W$7:$W$30&lt;&gt;"",ROW($W$7:$W$30)-MIN(ROW($W$7:$W$30))+1,""),""),ROW()-ROW(A$32)+1))),),"")</f>
        <v/>
      </c>
      <c r="AC51" s="0" t="str">
        <f aca="false">IFERROR(CONCATENATE((INDEX($AF$7:$AF$30,SMALL(IF($AF$7:$AF$30&lt;&gt;"",IF($AC$7:$AC$30&lt;&gt;"",ROW($AC$7:$AC$30)-MIN(ROW($AC$7:$AC$30))+1,""),""),ROW()-ROW(A$32)+1))),","),"")</f>
        <v/>
      </c>
      <c r="AD51" s="0" t="str">
        <f aca="false">IFERROR(CONCATENATE(TEXT(INDEX($AC$7:$AC$30,SMALL(IF($AF$7:$AF$30&lt;&gt;"",IF($AC$7:$AC$30&lt;&gt;"",ROW($AC$7:$AC$30)-MIN(ROW($AC$7:$AC$30))+1,""),""),ROW()-ROW(A$32)+1)),"##0"),","),"")</f>
        <v/>
      </c>
      <c r="AE51" s="0" t="str">
        <f aca="false">IFERROR(CONCATENATE((INDEX($A$7:$A$30,SMALL(IF($AF$7:$AF$30&lt;&gt;"",IF($AC$7:$AC$30&lt;&gt;"",ROW($AC$7:$AC$30)-MIN(ROW($AC$7:$AC$30))+1,""),""),ROW()-ROW(A$32)+1))),),"")</f>
        <v/>
      </c>
      <c r="AI51" s="0" t="str">
        <f aca="false">IFERROR(CONCATENATE((INDEX($AL$7:$AL$30,SMALL(IF($AL$7:$AL$30&lt;&gt;"",IF($AI$7:$AI$30&lt;&gt;"",ROW($AI$7:$AI$30)-MIN(ROW($AI$7:$AI$30))+1,""),""),ROW()-ROW(A$32)+1)))," "),"")</f>
        <v/>
      </c>
      <c r="AJ51" s="0" t="str">
        <f aca="false">IFERROR(CONCATENATE(TEXT(INDEX($AI$7:$AI$30,SMALL(IF($AL$7:$AL$30&lt;&gt;"",IF($AI$7:$AI$30&lt;&gt;"",ROW($AI$7:$AI$30)-MIN(ROW($AI$7:$AI$30))+1,""),""),ROW()-ROW(A$32)+1)),"##0")," "),"")</f>
        <v/>
      </c>
      <c r="AK51" s="0" t="str">
        <f aca="false">IFERROR(CONCATENATE((INDEX($A$7:$A$30,SMALL(IF($AL$7:$AL$30&lt;&gt;"",IF($AI$7:$AI$30&lt;&gt;"",ROW($AI$7:$AI$30)-MIN(ROW($AI$7:$AI$30))+1,""),""),ROW()-ROW(A$32)+1))),),"")</f>
        <v/>
      </c>
    </row>
    <row r="52" customFormat="false" ht="15" hidden="false" customHeight="false" outlineLevel="0" collapsed="false">
      <c r="K52" s="0" t="str">
        <f aca="false">IFERROR(CONCATENATE(TEXT(INDEX($K$7:$K$30,SMALL(IF($N$7:$N$30&lt;&gt;"",IF($K$7:$K$30&lt;&gt;"",ROW($K$7:$K$30)-MIN(ROW($K$7:$K$30))+1,""),""),ROW()-ROW(A$32)+1)),"##0"),","),"")</f>
        <v/>
      </c>
      <c r="L52" s="0" t="str">
        <f aca="false">IFERROR(CONCATENATE((INDEX($N$7:$N$30,SMALL(IF($N$7:$N$30&lt;&gt;"",IF($K$7:$K$30&lt;&gt;"",ROW($K$7:$K$30)-MIN(ROW($K$7:$K$30))+1,""),""),ROW()-ROW(A$32)+1))),","),"")</f>
        <v/>
      </c>
      <c r="M52" s="0" t="str">
        <f aca="false">IFERROR(CONCATENATE((INDEX($A$7:$A$30,SMALL(IF($N$7:$N$30&lt;&gt;"",IF($K$7:$K$30&lt;&gt;"",ROW($K$7:$K$30)-MIN(ROW($K$7:$K$30))+1,""),""),ROW()-ROW(A$32)+1))),),"")</f>
        <v/>
      </c>
      <c r="Q52" s="0" t="str">
        <f aca="false">IFERROR(CONCATENATE((INDEX($T$7:$T$30,SMALL(IF($T$7:$T$30&lt;&gt;"",IF($Q$7:$Q$30&lt;&gt;"",ROW($Q$7:$Q$30)-MIN(ROW($Q$7:$Q$30))+1,""),""),ROW()-ROW(A$32)+1)))," "),"")</f>
        <v/>
      </c>
      <c r="R52" s="0" t="str">
        <f aca="false">IFERROR(CONCATENATE(TEXT(INDEX($Q$7:$Q$30,SMALL(IF($T$7:$T$30&lt;&gt;"",IF($Q$7:$Q$30&lt;&gt;"",ROW($Q$7:$Q$30)-MIN(ROW($Q$7:$Q$30))+1,""),""),ROW()-ROW(A$32)+1)),"##0")," "),"")</f>
        <v/>
      </c>
      <c r="S52" s="0" t="str">
        <f aca="false">IFERROR(CONCATENATE((INDEX($A$7:$A$30,SMALL(IF($T$7:$T$30&lt;&gt;"",IF($Q$7:$Q$30&lt;&gt;"",ROW($Q$7:$Q$30)-MIN(ROW($Q$7:$Q$30))+1,""),""),ROW()-ROW(A$32)+1))),),"")</f>
        <v/>
      </c>
      <c r="W52" s="0" t="str">
        <f aca="false">IFERROR(CONCATENATE((INDEX($Z$7:$Z$30,SMALL(IF($Z$7:$Z$30&lt;&gt;"",IF($W$7:$W$30&lt;&gt;"",ROW($W$7:$W$30)-MIN(ROW($W$7:$W$30))+1,""),""),ROW()-ROW(A$32)+1)))," "),"")</f>
        <v/>
      </c>
      <c r="X52" s="0" t="str">
        <f aca="false">IFERROR(CONCATENATE(TEXT(INDEX($W$7:$W$30,SMALL(IF($Z$7:$Z$30&lt;&gt;"",IF($W$7:$W$30&lt;&gt;"",ROW($W$7:$W$30)-MIN(ROW($W$7:$W$30))+1,""),""),ROW()-ROW(A$32)+1)),"##0")," "),"")</f>
        <v/>
      </c>
      <c r="Y52" s="0" t="str">
        <f aca="false">IFERROR(CONCATENATE((INDEX($A$7:$A$30,SMALL(IF($Z$7:$Z$30&lt;&gt;"",IF($W$7:$W$30&lt;&gt;"",ROW($W$7:$W$30)-MIN(ROW($W$7:$W$30))+1,""),""),ROW()-ROW(A$32)+1))),),"")</f>
        <v/>
      </c>
      <c r="AC52" s="0" t="str">
        <f aca="false">IFERROR(CONCATENATE((INDEX($AF$7:$AF$30,SMALL(IF($AF$7:$AF$30&lt;&gt;"",IF($AC$7:$AC$30&lt;&gt;"",ROW($AC$7:$AC$30)-MIN(ROW($AC$7:$AC$30))+1,""),""),ROW()-ROW(A$32)+1))),","),"")</f>
        <v/>
      </c>
      <c r="AD52" s="0" t="str">
        <f aca="false">IFERROR(CONCATENATE(TEXT(INDEX($AC$7:$AC$30,SMALL(IF($AF$7:$AF$30&lt;&gt;"",IF($AC$7:$AC$30&lt;&gt;"",ROW($AC$7:$AC$30)-MIN(ROW($AC$7:$AC$30))+1,""),""),ROW()-ROW(A$32)+1)),"##0"),","),"")</f>
        <v/>
      </c>
      <c r="AE52" s="0" t="str">
        <f aca="false">IFERROR(CONCATENATE((INDEX($A$7:$A$30,SMALL(IF($AF$7:$AF$30&lt;&gt;"",IF($AC$7:$AC$30&lt;&gt;"",ROW($AC$7:$AC$30)-MIN(ROW($AC$7:$AC$30))+1,""),""),ROW()-ROW(A$32)+1))),),"")</f>
        <v/>
      </c>
      <c r="AI52" s="0" t="str">
        <f aca="false">IFERROR(CONCATENATE((INDEX($AL$7:$AL$30,SMALL(IF($AL$7:$AL$30&lt;&gt;"",IF($AI$7:$AI$30&lt;&gt;"",ROW($AI$7:$AI$30)-MIN(ROW($AI$7:$AI$30))+1,""),""),ROW()-ROW(A$32)+1)))," "),"")</f>
        <v/>
      </c>
      <c r="AJ52" s="0" t="str">
        <f aca="false">IFERROR(CONCATENATE(TEXT(INDEX($AI$7:$AI$30,SMALL(IF($AL$7:$AL$30&lt;&gt;"",IF($AI$7:$AI$30&lt;&gt;"",ROW($AI$7:$AI$30)-MIN(ROW($AI$7:$AI$30))+1,""),""),ROW()-ROW(A$32)+1)),"##0")," "),"")</f>
        <v/>
      </c>
      <c r="AK52" s="0" t="str">
        <f aca="false">IFERROR(CONCATENATE((INDEX($A$7:$A$30,SMALL(IF($AL$7:$AL$30&lt;&gt;"",IF($AI$7:$AI$30&lt;&gt;"",ROW($AI$7:$AI$30)-MIN(ROW($AI$7:$AI$30))+1,""),""),ROW()-ROW(A$32)+1))),),"")</f>
        <v/>
      </c>
    </row>
    <row r="53" customFormat="false" ht="15" hidden="false" customHeight="false" outlineLevel="0" collapsed="false">
      <c r="K53" s="0" t="str">
        <f aca="false">IFERROR(CONCATENATE(TEXT(INDEX($K$7:$K$30,SMALL(IF($N$7:$N$30&lt;&gt;"",IF($K$7:$K$30&lt;&gt;"",ROW($K$7:$K$30)-MIN(ROW($K$7:$K$30))+1,""),""),ROW()-ROW(A$32)+1)),"##0"),","),"")</f>
        <v/>
      </c>
      <c r="L53" s="0" t="str">
        <f aca="false">IFERROR(CONCATENATE((INDEX($N$7:$N$30,SMALL(IF($N$7:$N$30&lt;&gt;"",IF($K$7:$K$30&lt;&gt;"",ROW($K$7:$K$30)-MIN(ROW($K$7:$K$30))+1,""),""),ROW()-ROW(A$32)+1))),","),"")</f>
        <v/>
      </c>
      <c r="M53" s="0" t="str">
        <f aca="false">IFERROR(CONCATENATE((INDEX($A$7:$A$30,SMALL(IF($N$7:$N$30&lt;&gt;"",IF($K$7:$K$30&lt;&gt;"",ROW($K$7:$K$30)-MIN(ROW($K$7:$K$30))+1,""),""),ROW()-ROW(A$32)+1))),),"")</f>
        <v/>
      </c>
      <c r="Q53" s="0" t="str">
        <f aca="false">IFERROR(CONCATENATE((INDEX($T$7:$T$30,SMALL(IF($T$7:$T$30&lt;&gt;"",IF($Q$7:$Q$30&lt;&gt;"",ROW($Q$7:$Q$30)-MIN(ROW($Q$7:$Q$30))+1,""),""),ROW()-ROW(A$32)+1)))," "),"")</f>
        <v/>
      </c>
      <c r="R53" s="0" t="str">
        <f aca="false">IFERROR(CONCATENATE(TEXT(INDEX($Q$7:$Q$30,SMALL(IF($T$7:$T$30&lt;&gt;"",IF($Q$7:$Q$30&lt;&gt;"",ROW($Q$7:$Q$30)-MIN(ROW($Q$7:$Q$30))+1,""),""),ROW()-ROW(A$32)+1)),"##0")," "),"")</f>
        <v/>
      </c>
      <c r="S53" s="0" t="str">
        <f aca="false">IFERROR(CONCATENATE((INDEX($A$7:$A$30,SMALL(IF($T$7:$T$30&lt;&gt;"",IF($Q$7:$Q$30&lt;&gt;"",ROW($Q$7:$Q$30)-MIN(ROW($Q$7:$Q$30))+1,""),""),ROW()-ROW(A$32)+1))),),"")</f>
        <v/>
      </c>
      <c r="W53" s="0" t="str">
        <f aca="false">IFERROR(CONCATENATE((INDEX($Z$7:$Z$30,SMALL(IF($Z$7:$Z$30&lt;&gt;"",IF($W$7:$W$30&lt;&gt;"",ROW($W$7:$W$30)-MIN(ROW($W$7:$W$30))+1,""),""),ROW()-ROW(A$32)+1)))," "),"")</f>
        <v/>
      </c>
      <c r="X53" s="0" t="str">
        <f aca="false">IFERROR(CONCATENATE(TEXT(INDEX($W$7:$W$30,SMALL(IF($Z$7:$Z$30&lt;&gt;"",IF($W$7:$W$30&lt;&gt;"",ROW($W$7:$W$30)-MIN(ROW($W$7:$W$30))+1,""),""),ROW()-ROW(A$32)+1)),"##0")," "),"")</f>
        <v/>
      </c>
      <c r="Y53" s="0" t="str">
        <f aca="false">IFERROR(CONCATENATE((INDEX($A$7:$A$30,SMALL(IF($Z$7:$Z$30&lt;&gt;"",IF($W$7:$W$30&lt;&gt;"",ROW($W$7:$W$30)-MIN(ROW($W$7:$W$30))+1,""),""),ROW()-ROW(A$32)+1))),),"")</f>
        <v/>
      </c>
      <c r="AC53" s="0" t="str">
        <f aca="false">IFERROR(CONCATENATE((INDEX($AF$7:$AF$30,SMALL(IF($AF$7:$AF$30&lt;&gt;"",IF($AC$7:$AC$30&lt;&gt;"",ROW($AC$7:$AC$30)-MIN(ROW($AC$7:$AC$30))+1,""),""),ROW()-ROW(A$32)+1))),","),"")</f>
        <v/>
      </c>
      <c r="AD53" s="0" t="str">
        <f aca="false">IFERROR(CONCATENATE(TEXT(INDEX($AC$7:$AC$30,SMALL(IF($AF$7:$AF$30&lt;&gt;"",IF($AC$7:$AC$30&lt;&gt;"",ROW($AC$7:$AC$30)-MIN(ROW($AC$7:$AC$30))+1,""),""),ROW()-ROW(A$32)+1)),"##0"),","),"")</f>
        <v/>
      </c>
      <c r="AE53" s="0" t="str">
        <f aca="false">IFERROR(CONCATENATE((INDEX($A$7:$A$30,SMALL(IF($AF$7:$AF$30&lt;&gt;"",IF($AC$7:$AC$30&lt;&gt;"",ROW($AC$7:$AC$30)-MIN(ROW($AC$7:$AC$30))+1,""),""),ROW()-ROW(A$32)+1))),),"")</f>
        <v/>
      </c>
      <c r="AI53" s="0" t="str">
        <f aca="false">IFERROR(CONCATENATE((INDEX($AL$7:$AL$30,SMALL(IF($AL$7:$AL$30&lt;&gt;"",IF($AI$7:$AI$30&lt;&gt;"",ROW($AI$7:$AI$30)-MIN(ROW($AI$7:$AI$30))+1,""),""),ROW()-ROW(A$32)+1)))," "),"")</f>
        <v/>
      </c>
      <c r="AJ53" s="0" t="str">
        <f aca="false">IFERROR(CONCATENATE(TEXT(INDEX($AI$7:$AI$30,SMALL(IF($AL$7:$AL$30&lt;&gt;"",IF($AI$7:$AI$30&lt;&gt;"",ROW($AI$7:$AI$30)-MIN(ROW($AI$7:$AI$30))+1,""),""),ROW()-ROW(A$32)+1)),"##0")," "),"")</f>
        <v/>
      </c>
      <c r="AK53" s="0" t="str">
        <f aca="false">IFERROR(CONCATENATE((INDEX($A$7:$A$30,SMALL(IF($AL$7:$AL$30&lt;&gt;"",IF($AI$7:$AI$30&lt;&gt;"",ROW($AI$7:$AI$30)-MIN(ROW($AI$7:$AI$30))+1,""),""),ROW()-ROW(A$32)+1))),),"")</f>
        <v/>
      </c>
    </row>
    <row r="54" customFormat="false" ht="15" hidden="false" customHeight="false" outlineLevel="0" collapsed="false">
      <c r="K54" s="0" t="str">
        <f aca="false">IFERROR(CONCATENATE(TEXT(INDEX($K$7:$K$30,SMALL(IF($N$7:$N$30&lt;&gt;"",IF($K$7:$K$30&lt;&gt;"",ROW($K$7:$K$30)-MIN(ROW($K$7:$K$30))+1,""),""),ROW()-ROW(A$32)+1)),"##0"),","),"")</f>
        <v/>
      </c>
      <c r="L54" s="0" t="str">
        <f aca="false">IFERROR(CONCATENATE((INDEX($N$7:$N$30,SMALL(IF($N$7:$N$30&lt;&gt;"",IF($K$7:$K$30&lt;&gt;"",ROW($K$7:$K$30)-MIN(ROW($K$7:$K$30))+1,""),""),ROW()-ROW(A$32)+1))),","),"")</f>
        <v/>
      </c>
      <c r="M54" s="0" t="str">
        <f aca="false">IFERROR(CONCATENATE((INDEX($A$7:$A$30,SMALL(IF($N$7:$N$30&lt;&gt;"",IF($K$7:$K$30&lt;&gt;"",ROW($K$7:$K$30)-MIN(ROW($K$7:$K$30))+1,""),""),ROW()-ROW(A$32)+1))),),"")</f>
        <v/>
      </c>
      <c r="Q54" s="0" t="str">
        <f aca="false">IFERROR(CONCATENATE((INDEX($T$7:$T$30,SMALL(IF($T$7:$T$30&lt;&gt;"",IF($Q$7:$Q$30&lt;&gt;"",ROW($Q$7:$Q$30)-MIN(ROW($Q$7:$Q$30))+1,""),""),ROW()-ROW(A$32)+1)))," "),"")</f>
        <v/>
      </c>
      <c r="R54" s="0" t="str">
        <f aca="false">IFERROR(CONCATENATE(TEXT(INDEX($Q$7:$Q$30,SMALL(IF($T$7:$T$30&lt;&gt;"",IF($Q$7:$Q$30&lt;&gt;"",ROW($Q$7:$Q$30)-MIN(ROW($Q$7:$Q$30))+1,""),""),ROW()-ROW(A$32)+1)),"##0")," "),"")</f>
        <v/>
      </c>
      <c r="S54" s="0" t="str">
        <f aca="false">IFERROR(CONCATENATE((INDEX($A$7:$A$30,SMALL(IF($T$7:$T$30&lt;&gt;"",IF($Q$7:$Q$30&lt;&gt;"",ROW($Q$7:$Q$30)-MIN(ROW($Q$7:$Q$30))+1,""),""),ROW()-ROW(A$32)+1))),),"")</f>
        <v/>
      </c>
      <c r="W54" s="0" t="str">
        <f aca="false">IFERROR(CONCATENATE((INDEX($Z$7:$Z$30,SMALL(IF($Z$7:$Z$30&lt;&gt;"",IF($W$7:$W$30&lt;&gt;"",ROW($W$7:$W$30)-MIN(ROW($W$7:$W$30))+1,""),""),ROW()-ROW(A$32)+1)))," "),"")</f>
        <v/>
      </c>
      <c r="X54" s="0" t="str">
        <f aca="false">IFERROR(CONCATENATE(TEXT(INDEX($W$7:$W$30,SMALL(IF($Z$7:$Z$30&lt;&gt;"",IF($W$7:$W$30&lt;&gt;"",ROW($W$7:$W$30)-MIN(ROW($W$7:$W$30))+1,""),""),ROW()-ROW(A$32)+1)),"##0")," "),"")</f>
        <v/>
      </c>
      <c r="Y54" s="0" t="str">
        <f aca="false">IFERROR(CONCATENATE((INDEX($A$7:$A$30,SMALL(IF($Z$7:$Z$30&lt;&gt;"",IF($W$7:$W$30&lt;&gt;"",ROW($W$7:$W$30)-MIN(ROW($W$7:$W$30))+1,""),""),ROW()-ROW(A$32)+1))),),"")</f>
        <v/>
      </c>
      <c r="AC54" s="0" t="str">
        <f aca="false">IFERROR(CONCATENATE((INDEX($AF$7:$AF$30,SMALL(IF($AF$7:$AF$30&lt;&gt;"",IF($AC$7:$AC$30&lt;&gt;"",ROW($AC$7:$AC$30)-MIN(ROW($AC$7:$AC$30))+1,""),""),ROW()-ROW(A$32)+1))),","),"")</f>
        <v/>
      </c>
      <c r="AD54" s="0" t="str">
        <f aca="false">IFERROR(CONCATENATE(TEXT(INDEX($AC$7:$AC$30,SMALL(IF($AF$7:$AF$30&lt;&gt;"",IF($AC$7:$AC$30&lt;&gt;"",ROW($AC$7:$AC$30)-MIN(ROW($AC$7:$AC$30))+1,""),""),ROW()-ROW(A$32)+1)),"##0"),","),"")</f>
        <v/>
      </c>
      <c r="AE54" s="0" t="str">
        <f aca="false">IFERROR(CONCATENATE((INDEX($A$7:$A$30,SMALL(IF($AF$7:$AF$30&lt;&gt;"",IF($AC$7:$AC$30&lt;&gt;"",ROW($AC$7:$AC$30)-MIN(ROW($AC$7:$AC$30))+1,""),""),ROW()-ROW(A$32)+1))),),"")</f>
        <v/>
      </c>
      <c r="AI54" s="0" t="str">
        <f aca="false">IFERROR(CONCATENATE((INDEX($AL$7:$AL$30,SMALL(IF($AL$7:$AL$30&lt;&gt;"",IF($AI$7:$AI$30&lt;&gt;"",ROW($AI$7:$AI$30)-MIN(ROW($AI$7:$AI$30))+1,""),""),ROW()-ROW(A$32)+1)))," "),"")</f>
        <v/>
      </c>
      <c r="AJ54" s="0" t="str">
        <f aca="false">IFERROR(CONCATENATE(TEXT(INDEX($AI$7:$AI$30,SMALL(IF($AL$7:$AL$30&lt;&gt;"",IF($AI$7:$AI$30&lt;&gt;"",ROW($AI$7:$AI$30)-MIN(ROW($AI$7:$AI$30))+1,""),""),ROW()-ROW(A$32)+1)),"##0")," "),"")</f>
        <v/>
      </c>
      <c r="AK54" s="0" t="str">
        <f aca="false">IFERROR(CONCATENATE((INDEX($A$7:$A$30,SMALL(IF($AL$7:$AL$30&lt;&gt;"",IF($AI$7:$AI$30&lt;&gt;"",ROW($AI$7:$AI$30)-MIN(ROW($AI$7:$AI$30))+1,""),""),ROW()-ROW(A$32)+1))),),"")</f>
        <v/>
      </c>
    </row>
    <row r="55" customFormat="false" ht="15" hidden="false" customHeight="false" outlineLevel="0" collapsed="false">
      <c r="K55" s="0" t="str">
        <f aca="false">IFERROR(CONCATENATE(TEXT(INDEX($K$7:$K$30,SMALL(IF($N$7:$N$30&lt;&gt;"",IF($K$7:$K$30&lt;&gt;"",ROW($K$7:$K$30)-MIN(ROW($K$7:$K$30))+1,""),""),ROW()-ROW(A$32)+1)),"##0"),","),"")</f>
        <v/>
      </c>
      <c r="L55" s="0" t="str">
        <f aca="false">IFERROR(CONCATENATE((INDEX($N$7:$N$30,SMALL(IF($N$7:$N$30&lt;&gt;"",IF($K$7:$K$30&lt;&gt;"",ROW($K$7:$K$30)-MIN(ROW($K$7:$K$30))+1,""),""),ROW()-ROW(A$32)+1))),","),"")</f>
        <v/>
      </c>
      <c r="M55" s="0" t="str">
        <f aca="false">IFERROR(CONCATENATE((INDEX($A$7:$A$30,SMALL(IF($N$7:$N$30&lt;&gt;"",IF($K$7:$K$30&lt;&gt;"",ROW($K$7:$K$30)-MIN(ROW($K$7:$K$30))+1,""),""),ROW()-ROW(A$32)+1))),),"")</f>
        <v/>
      </c>
      <c r="Q55" s="0" t="str">
        <f aca="false">IFERROR(CONCATENATE((INDEX($T$7:$T$30,SMALL(IF($T$7:$T$30&lt;&gt;"",IF($Q$7:$Q$30&lt;&gt;"",ROW($Q$7:$Q$30)-MIN(ROW($Q$7:$Q$30))+1,""),""),ROW()-ROW(A$32)+1)))," "),"")</f>
        <v/>
      </c>
      <c r="R55" s="0" t="str">
        <f aca="false">IFERROR(CONCATENATE(TEXT(INDEX($Q$7:$Q$30,SMALL(IF($T$7:$T$30&lt;&gt;"",IF($Q$7:$Q$30&lt;&gt;"",ROW($Q$7:$Q$30)-MIN(ROW($Q$7:$Q$30))+1,""),""),ROW()-ROW(A$32)+1)),"##0")," "),"")</f>
        <v/>
      </c>
      <c r="S55" s="0" t="str">
        <f aca="false">IFERROR(CONCATENATE((INDEX($A$7:$A$30,SMALL(IF($T$7:$T$30&lt;&gt;"",IF($Q$7:$Q$30&lt;&gt;"",ROW($Q$7:$Q$30)-MIN(ROW($Q$7:$Q$30))+1,""),""),ROW()-ROW(A$32)+1))),),"")</f>
        <v/>
      </c>
      <c r="W55" s="0" t="str">
        <f aca="false">IFERROR(CONCATENATE((INDEX($Z$7:$Z$30,SMALL(IF($Z$7:$Z$30&lt;&gt;"",IF($W$7:$W$30&lt;&gt;"",ROW($W$7:$W$30)-MIN(ROW($W$7:$W$30))+1,""),""),ROW()-ROW(A$32)+1)))," "),"")</f>
        <v/>
      </c>
      <c r="X55" s="0" t="str">
        <f aca="false">IFERROR(CONCATENATE(TEXT(INDEX($W$7:$W$30,SMALL(IF($Z$7:$Z$30&lt;&gt;"",IF($W$7:$W$30&lt;&gt;"",ROW($W$7:$W$30)-MIN(ROW($W$7:$W$30))+1,""),""),ROW()-ROW(A$32)+1)),"##0")," "),"")</f>
        <v/>
      </c>
      <c r="Y55" s="0" t="str">
        <f aca="false">IFERROR(CONCATENATE((INDEX($A$7:$A$30,SMALL(IF($Z$7:$Z$30&lt;&gt;"",IF($W$7:$W$30&lt;&gt;"",ROW($W$7:$W$30)-MIN(ROW($W$7:$W$30))+1,""),""),ROW()-ROW(A$32)+1))),),"")</f>
        <v/>
      </c>
      <c r="AC55" s="0" t="str">
        <f aca="false">IFERROR(CONCATENATE((INDEX($AF$7:$AF$30,SMALL(IF($AF$7:$AF$30&lt;&gt;"",IF($AC$7:$AC$30&lt;&gt;"",ROW($AC$7:$AC$30)-MIN(ROW($AC$7:$AC$30))+1,""),""),ROW()-ROW(A$32)+1))),","),"")</f>
        <v/>
      </c>
      <c r="AD55" s="0" t="str">
        <f aca="false">IFERROR(CONCATENATE(TEXT(INDEX($AC$7:$AC$30,SMALL(IF($AF$7:$AF$30&lt;&gt;"",IF($AC$7:$AC$30&lt;&gt;"",ROW($AC$7:$AC$30)-MIN(ROW($AC$7:$AC$30))+1,""),""),ROW()-ROW(A$32)+1)),"##0"),","),"")</f>
        <v/>
      </c>
      <c r="AE55" s="0" t="str">
        <f aca="false">IFERROR(CONCATENATE((INDEX($A$7:$A$30,SMALL(IF($AF$7:$AF$30&lt;&gt;"",IF($AC$7:$AC$30&lt;&gt;"",ROW($AC$7:$AC$30)-MIN(ROW($AC$7:$AC$30))+1,""),""),ROW()-ROW(A$32)+1))),),"")</f>
        <v/>
      </c>
      <c r="AI55" s="0" t="str">
        <f aca="false">IFERROR(CONCATENATE((INDEX($AL$7:$AL$30,SMALL(IF($AL$7:$AL$30&lt;&gt;"",IF($AI$7:$AI$30&lt;&gt;"",ROW($AI$7:$AI$30)-MIN(ROW($AI$7:$AI$30))+1,""),""),ROW()-ROW(A$32)+1)))," "),"")</f>
        <v/>
      </c>
      <c r="AJ55" s="0" t="str">
        <f aca="false">IFERROR(CONCATENATE(TEXT(INDEX($AI$7:$AI$30,SMALL(IF($AL$7:$AL$30&lt;&gt;"",IF($AI$7:$AI$30&lt;&gt;"",ROW($AI$7:$AI$30)-MIN(ROW($AI$7:$AI$30))+1,""),""),ROW()-ROW(A$32)+1)),"##0")," "),"")</f>
        <v/>
      </c>
      <c r="AK55" s="0" t="str">
        <f aca="false">IFERROR(CONCATENATE((INDEX($A$7:$A$30,SMALL(IF($AL$7:$AL$30&lt;&gt;"",IF($AI$7:$AI$30&lt;&gt;"",ROW($AI$7:$AI$30)-MIN(ROW($AI$7:$AI$30))+1,""),""),ROW()-ROW(A$32)+1))),),"")</f>
        <v/>
      </c>
    </row>
  </sheetData>
  <mergeCells count="6">
    <mergeCell ref="A5:I5"/>
    <mergeCell ref="J5:O5"/>
    <mergeCell ref="P5:U5"/>
    <mergeCell ref="V5:AA5"/>
    <mergeCell ref="AB5:AG5"/>
    <mergeCell ref="AH5:AM5"/>
  </mergeCells>
  <conditionalFormatting sqref="AD13">
    <cfRule type="cellIs" priority="2" operator="lessThanOrEqual" aboveAverage="0" equalAverage="0" bottom="0" percent="0" rank="0" text="" dxfId="0">
      <formula>H13</formula>
    </cfRule>
  </conditionalFormatting>
  <conditionalFormatting sqref="AD15">
    <cfRule type="cellIs" priority="3" operator="lessThanOrEqual" aboveAverage="0" equalAverage="0" bottom="0" percent="0" rank="0" text="" dxfId="0">
      <formula>H15</formula>
    </cfRule>
  </conditionalFormatting>
  <conditionalFormatting sqref="AD23">
    <cfRule type="cellIs" priority="4" operator="lessThanOrEqual" aboveAverage="0" equalAverage="0" bottom="0" percent="0" rank="0" text="" dxfId="0">
      <formula>H23</formula>
    </cfRule>
  </conditionalFormatting>
  <conditionalFormatting sqref="AD30">
    <cfRule type="cellIs" priority="5" operator="lessThanOrEqual" aboveAverage="0" equalAverage="0" bottom="0" percent="0" rank="0" text="" dxfId="0">
      <formula>H30</formula>
    </cfRule>
  </conditionalFormatting>
  <conditionalFormatting sqref="AD9">
    <cfRule type="cellIs" priority="6" operator="lessThanOrEqual" aboveAverage="0" equalAverage="0" bottom="0" percent="0" rank="0" text="" dxfId="0">
      <formula>H9</formula>
    </cfRule>
  </conditionalFormatting>
  <conditionalFormatting sqref="AE13">
    <cfRule type="cellIs" priority="7" operator="lessThanOrEqual" aboveAverage="0" equalAverage="0" bottom="0" percent="0" rank="0" text="" dxfId="0">
      <formula>I13</formula>
    </cfRule>
  </conditionalFormatting>
  <conditionalFormatting sqref="AE15">
    <cfRule type="cellIs" priority="8" operator="lessThanOrEqual" aboveAverage="0" equalAverage="0" bottom="0" percent="0" rank="0" text="" dxfId="0">
      <formula>I15</formula>
    </cfRule>
  </conditionalFormatting>
  <conditionalFormatting sqref="AE23">
    <cfRule type="cellIs" priority="9" operator="lessThanOrEqual" aboveAverage="0" equalAverage="0" bottom="0" percent="0" rank="0" text="" dxfId="0">
      <formula>I23</formula>
    </cfRule>
  </conditionalFormatting>
  <conditionalFormatting sqref="AE30">
    <cfRule type="cellIs" priority="10" operator="lessThanOrEqual" aboveAverage="0" equalAverage="0" bottom="0" percent="0" rank="0" text="" dxfId="0">
      <formula>I30</formula>
    </cfRule>
  </conditionalFormatting>
  <conditionalFormatting sqref="AE9">
    <cfRule type="cellIs" priority="11" operator="lessThanOrEqual" aboveAverage="0" equalAverage="0" bottom="0" percent="0" rank="0" text="" dxfId="0">
      <formula>I9</formula>
    </cfRule>
  </conditionalFormatting>
  <conditionalFormatting sqref="AJ13">
    <cfRule type="cellIs" priority="12" operator="lessThanOrEqual" aboveAverage="0" equalAverage="0" bottom="0" percent="0" rank="0" text="" dxfId="0">
      <formula>H13</formula>
    </cfRule>
  </conditionalFormatting>
  <conditionalFormatting sqref="AJ15">
    <cfRule type="cellIs" priority="13" operator="lessThanOrEqual" aboveAverage="0" equalAverage="0" bottom="0" percent="0" rank="0" text="" dxfId="0">
      <formula>H15</formula>
    </cfRule>
  </conditionalFormatting>
  <conditionalFormatting sqref="AJ23">
    <cfRule type="cellIs" priority="14" operator="lessThanOrEqual" aboveAverage="0" equalAverage="0" bottom="0" percent="0" rank="0" text="" dxfId="0">
      <formula>H23</formula>
    </cfRule>
  </conditionalFormatting>
  <conditionalFormatting sqref="AJ30">
    <cfRule type="cellIs" priority="15" operator="lessThanOrEqual" aboveAverage="0" equalAverage="0" bottom="0" percent="0" rank="0" text="" dxfId="0">
      <formula>H30</formula>
    </cfRule>
  </conditionalFormatting>
  <conditionalFormatting sqref="AK13">
    <cfRule type="cellIs" priority="16" operator="lessThanOrEqual" aboveAverage="0" equalAverage="0" bottom="0" percent="0" rank="0" text="" dxfId="0">
      <formula>I13</formula>
    </cfRule>
  </conditionalFormatting>
  <conditionalFormatting sqref="AK15">
    <cfRule type="cellIs" priority="17" operator="lessThanOrEqual" aboveAverage="0" equalAverage="0" bottom="0" percent="0" rank="0" text="" dxfId="0">
      <formula>I15</formula>
    </cfRule>
  </conditionalFormatting>
  <conditionalFormatting sqref="AK23">
    <cfRule type="cellIs" priority="18" operator="lessThanOrEqual" aboveAverage="0" equalAverage="0" bottom="0" percent="0" rank="0" text="" dxfId="0">
      <formula>I23</formula>
    </cfRule>
  </conditionalFormatting>
  <conditionalFormatting sqref="AK30">
    <cfRule type="cellIs" priority="19" operator="lessThanOrEqual" aboveAverage="0" equalAverage="0" bottom="0" percent="0" rank="0" text="" dxfId="0">
      <formula>I30</formula>
    </cfRule>
  </conditionalFormatting>
  <conditionalFormatting sqref="R15">
    <cfRule type="cellIs" priority="20" operator="lessThanOrEqual" aboveAverage="0" equalAverage="0" bottom="0" percent="0" rank="0" text="" dxfId="0">
      <formula>H15</formula>
    </cfRule>
  </conditionalFormatting>
  <conditionalFormatting sqref="R23">
    <cfRule type="cellIs" priority="21" operator="lessThanOrEqual" aboveAverage="0" equalAverage="0" bottom="0" percent="0" rank="0" text="" dxfId="0">
      <formula>H23</formula>
    </cfRule>
  </conditionalFormatting>
  <conditionalFormatting sqref="R30">
    <cfRule type="cellIs" priority="22" operator="lessThanOrEqual" aboveAverage="0" equalAverage="0" bottom="0" percent="0" rank="0" text="" dxfId="0">
      <formula>H30</formula>
    </cfRule>
  </conditionalFormatting>
  <conditionalFormatting sqref="R9">
    <cfRule type="cellIs" priority="23" operator="lessThanOrEqual" aboveAverage="0" equalAverage="0" bottom="0" percent="0" rank="0" text="" dxfId="0">
      <formula>H9</formula>
    </cfRule>
  </conditionalFormatting>
  <conditionalFormatting sqref="S15">
    <cfRule type="cellIs" priority="24" operator="lessThanOrEqual" aboveAverage="0" equalAverage="0" bottom="0" percent="0" rank="0" text="" dxfId="0">
      <formula>I15</formula>
    </cfRule>
  </conditionalFormatting>
  <conditionalFormatting sqref="S23">
    <cfRule type="cellIs" priority="25" operator="lessThanOrEqual" aboveAverage="0" equalAverage="0" bottom="0" percent="0" rank="0" text="" dxfId="0">
      <formula>I23</formula>
    </cfRule>
  </conditionalFormatting>
  <conditionalFormatting sqref="S30">
    <cfRule type="cellIs" priority="26" operator="lessThanOrEqual" aboveAverage="0" equalAverage="0" bottom="0" percent="0" rank="0" text="" dxfId="0">
      <formula>I30</formula>
    </cfRule>
  </conditionalFormatting>
  <conditionalFormatting sqref="S9">
    <cfRule type="cellIs" priority="27" operator="lessThanOrEqual" aboveAverage="0" equalAverage="0" bottom="0" percent="0" rank="0" text="" dxfId="0">
      <formula>I9</formula>
    </cfRule>
  </conditionalFormatting>
  <conditionalFormatting sqref="X13">
    <cfRule type="cellIs" priority="28" operator="lessThanOrEqual" aboveAverage="0" equalAverage="0" bottom="0" percent="0" rank="0" text="" dxfId="0">
      <formula>H13</formula>
    </cfRule>
  </conditionalFormatting>
  <conditionalFormatting sqref="X14">
    <cfRule type="cellIs" priority="29" operator="lessThanOrEqual" aboveAverage="0" equalAverage="0" bottom="0" percent="0" rank="0" text="" dxfId="0">
      <formula>H14</formula>
    </cfRule>
  </conditionalFormatting>
  <conditionalFormatting sqref="X15">
    <cfRule type="cellIs" priority="30" operator="lessThanOrEqual" aboveAverage="0" equalAverage="0" bottom="0" percent="0" rank="0" text="" dxfId="0">
      <formula>H15</formula>
    </cfRule>
  </conditionalFormatting>
  <conditionalFormatting sqref="X23">
    <cfRule type="cellIs" priority="31" operator="lessThanOrEqual" aboveAverage="0" equalAverage="0" bottom="0" percent="0" rank="0" text="" dxfId="0">
      <formula>H23</formula>
    </cfRule>
  </conditionalFormatting>
  <conditionalFormatting sqref="X30">
    <cfRule type="cellIs" priority="32" operator="lessThanOrEqual" aboveAverage="0" equalAverage="0" bottom="0" percent="0" rank="0" text="" dxfId="0">
      <formula>H30</formula>
    </cfRule>
  </conditionalFormatting>
  <conditionalFormatting sqref="Y13">
    <cfRule type="cellIs" priority="33" operator="lessThanOrEqual" aboveAverage="0" equalAverage="0" bottom="0" percent="0" rank="0" text="" dxfId="0">
      <formula>I13</formula>
    </cfRule>
  </conditionalFormatting>
  <conditionalFormatting sqref="Y14">
    <cfRule type="cellIs" priority="34" operator="lessThanOrEqual" aboveAverage="0" equalAverage="0" bottom="0" percent="0" rank="0" text="" dxfId="0">
      <formula>I14</formula>
    </cfRule>
  </conditionalFormatting>
  <conditionalFormatting sqref="Y15">
    <cfRule type="cellIs" priority="35" operator="lessThanOrEqual" aboveAverage="0" equalAverage="0" bottom="0" percent="0" rank="0" text="" dxfId="0">
      <formula>I15</formula>
    </cfRule>
  </conditionalFormatting>
  <conditionalFormatting sqref="Y23">
    <cfRule type="cellIs" priority="36" operator="lessThanOrEqual" aboveAverage="0" equalAverage="0" bottom="0" percent="0" rank="0" text="" dxfId="0">
      <formula>I23</formula>
    </cfRule>
  </conditionalFormatting>
  <conditionalFormatting sqref="Y30">
    <cfRule type="cellIs" priority="37" operator="lessThanOrEqual" aboveAverage="0" equalAverage="0" bottom="0" percent="0" rank="0" text="" dxfId="0">
      <formula>I30</formula>
    </cfRule>
  </conditionalFormatting>
  <hyperlinks>
    <hyperlink ref="U9" r:id="rId2" display="Link"/>
    <hyperlink ref="AA9" r:id="rId3" display="Link"/>
    <hyperlink ref="AG9" r:id="rId4" display="Link"/>
    <hyperlink ref="AA13" r:id="rId5" display="Link"/>
    <hyperlink ref="AG13" r:id="rId6" display="Link"/>
    <hyperlink ref="AM13" r:id="rId7" display="Link"/>
    <hyperlink ref="U14" r:id="rId8" display="Link"/>
    <hyperlink ref="AA14" r:id="rId9" display="Link"/>
    <hyperlink ref="U15" r:id="rId10" display="Link"/>
    <hyperlink ref="AA15" r:id="rId11" display="Link"/>
    <hyperlink ref="AG15" r:id="rId12" display="Link"/>
    <hyperlink ref="AM15" r:id="rId13" display="Link"/>
    <hyperlink ref="U23" r:id="rId14" display="Link"/>
    <hyperlink ref="AA23" r:id="rId15" display="Link"/>
    <hyperlink ref="AG23" r:id="rId16" display="Link"/>
    <hyperlink ref="AM23" r:id="rId17" display="Link"/>
    <hyperlink ref="U30" r:id="rId18" display="Link"/>
    <hyperlink ref="AA30" r:id="rId19" display="Link"/>
    <hyperlink ref="AG30" r:id="rId20" display="Link"/>
    <hyperlink ref="AM30" r:id="rId21" display="Lin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2017-05-03T15:40:35Z</dcterms:created>
  <dc:language>en-US</dc:language>
  <dcterms:modified xsi:type="dcterms:W3CDTF">2017-05-04T06:59:48Z</dcterms:modified>
  <cp:revision>0</cp:revision>
</cp:coreProperties>
</file>