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901ncf\rateslib\docs\source\_static\"/>
    </mc:Choice>
  </mc:AlternateContent>
  <xr:revisionPtr revIDLastSave="0" documentId="13_ncr:1_{5EA75240-CF0D-446F-9F40-9EDEA3A067DE}" xr6:coauthVersionLast="47" xr6:coauthVersionMax="47" xr10:uidLastSave="{00000000-0000-0000-0000-000000000000}"/>
  <bookViews>
    <workbookView xWindow="30090" yWindow="345" windowWidth="27390" windowHeight="15525" xr2:uid="{1C43CE94-E038-470F-93A1-07406EA347C6}"/>
  </bookViews>
  <sheets>
    <sheet name="t4" sheetId="4" r:id="rId1"/>
    <sheet name="t3" sheetId="2" r:id="rId2"/>
    <sheet name="t2" sheetId="3" r:id="rId3"/>
    <sheet name="t1" sheetId="1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4" l="1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36" i="4"/>
  <c r="M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35" i="4"/>
  <c r="E33" i="4"/>
  <c r="V168" i="4"/>
  <c r="V167" i="4"/>
  <c r="V166" i="4"/>
  <c r="V165" i="4"/>
  <c r="D36" i="4"/>
  <c r="D37" i="4" s="1"/>
  <c r="E35" i="4"/>
  <c r="H33" i="4"/>
  <c r="I28" i="4"/>
  <c r="H28" i="4"/>
  <c r="F28" i="4"/>
  <c r="E28" i="4"/>
  <c r="O27" i="4"/>
  <c r="E27" i="4"/>
  <c r="O26" i="4"/>
  <c r="E26" i="4"/>
  <c r="O25" i="4"/>
  <c r="E25" i="4"/>
  <c r="O24" i="4"/>
  <c r="E24" i="4"/>
  <c r="O23" i="4"/>
  <c r="E23" i="4"/>
  <c r="O22" i="4"/>
  <c r="E22" i="4"/>
  <c r="O21" i="4"/>
  <c r="E21" i="4"/>
  <c r="O20" i="4"/>
  <c r="E20" i="4"/>
  <c r="O19" i="4"/>
  <c r="E19" i="4"/>
  <c r="O18" i="4"/>
  <c r="E18" i="4"/>
  <c r="O17" i="4"/>
  <c r="E17" i="4"/>
  <c r="O16" i="4"/>
  <c r="E16" i="4"/>
  <c r="O15" i="4"/>
  <c r="E15" i="4"/>
  <c r="O14" i="4"/>
  <c r="E14" i="4"/>
  <c r="O13" i="4"/>
  <c r="P25" i="4" s="1"/>
  <c r="L13" i="4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E13" i="4"/>
  <c r="O12" i="4"/>
  <c r="L12" i="4"/>
  <c r="E12" i="4"/>
  <c r="O11" i="4"/>
  <c r="P24" i="4" s="1"/>
  <c r="E11" i="4"/>
  <c r="E10" i="4"/>
  <c r="E9" i="4"/>
  <c r="E8" i="4"/>
  <c r="O3" i="4"/>
  <c r="J3" i="4"/>
  <c r="J5" i="4" s="1"/>
  <c r="Q36" i="2"/>
  <c r="R36" i="2" s="1"/>
  <c r="S36" i="2" s="1"/>
  <c r="T36" i="2" s="1"/>
  <c r="Q37" i="2"/>
  <c r="R37" i="2" s="1"/>
  <c r="S37" i="2" s="1"/>
  <c r="T37" i="2" s="1"/>
  <c r="Q38" i="2"/>
  <c r="R38" i="2"/>
  <c r="S38" i="2" s="1"/>
  <c r="T38" i="2" s="1"/>
  <c r="Q39" i="2"/>
  <c r="R39" i="2"/>
  <c r="S39" i="2"/>
  <c r="T39" i="2"/>
  <c r="Q40" i="2"/>
  <c r="R40" i="2"/>
  <c r="S40" i="2" s="1"/>
  <c r="T40" i="2" s="1"/>
  <c r="Q41" i="2"/>
  <c r="R41" i="2" s="1"/>
  <c r="S41" i="2" s="1"/>
  <c r="T41" i="2" s="1"/>
  <c r="Q42" i="2"/>
  <c r="R42" i="2" s="1"/>
  <c r="S42" i="2" s="1"/>
  <c r="T42" i="2" s="1"/>
  <c r="Q43" i="2"/>
  <c r="R43" i="2"/>
  <c r="S43" i="2" s="1"/>
  <c r="T43" i="2" s="1"/>
  <c r="Q44" i="2"/>
  <c r="R44" i="2"/>
  <c r="S44" i="2"/>
  <c r="T44" i="2"/>
  <c r="Q45" i="2"/>
  <c r="R45" i="2"/>
  <c r="S45" i="2" s="1"/>
  <c r="T45" i="2" s="1"/>
  <c r="Q46" i="2"/>
  <c r="R46" i="2" s="1"/>
  <c r="S46" i="2" s="1"/>
  <c r="T46" i="2" s="1"/>
  <c r="Q47" i="2"/>
  <c r="R47" i="2" s="1"/>
  <c r="S47" i="2" s="1"/>
  <c r="T47" i="2" s="1"/>
  <c r="Q48" i="2"/>
  <c r="R48" i="2"/>
  <c r="S48" i="2" s="1"/>
  <c r="T48" i="2" s="1"/>
  <c r="Q49" i="2"/>
  <c r="R49" i="2"/>
  <c r="S49" i="2"/>
  <c r="T49" i="2"/>
  <c r="Q50" i="2"/>
  <c r="R50" i="2"/>
  <c r="S50" i="2" s="1"/>
  <c r="T50" i="2" s="1"/>
  <c r="Q51" i="2"/>
  <c r="R51" i="2" s="1"/>
  <c r="S51" i="2" s="1"/>
  <c r="T51" i="2" s="1"/>
  <c r="Q52" i="2"/>
  <c r="R52" i="2" s="1"/>
  <c r="S52" i="2" s="1"/>
  <c r="T52" i="2" s="1"/>
  <c r="Q53" i="2"/>
  <c r="R53" i="2"/>
  <c r="S53" i="2" s="1"/>
  <c r="T53" i="2" s="1"/>
  <c r="Q54" i="2"/>
  <c r="R54" i="2"/>
  <c r="S54" i="2"/>
  <c r="T54" i="2"/>
  <c r="Q55" i="2"/>
  <c r="R55" i="2"/>
  <c r="S55" i="2" s="1"/>
  <c r="T55" i="2" s="1"/>
  <c r="Q56" i="2"/>
  <c r="R56" i="2" s="1"/>
  <c r="S56" i="2" s="1"/>
  <c r="T56" i="2" s="1"/>
  <c r="Q57" i="2"/>
  <c r="R57" i="2" s="1"/>
  <c r="S57" i="2" s="1"/>
  <c r="T57" i="2" s="1"/>
  <c r="Q58" i="2"/>
  <c r="R58" i="2"/>
  <c r="S58" i="2" s="1"/>
  <c r="T58" i="2" s="1"/>
  <c r="Q59" i="2"/>
  <c r="R59" i="2"/>
  <c r="S59" i="2"/>
  <c r="T59" i="2"/>
  <c r="Q60" i="2"/>
  <c r="R60" i="2"/>
  <c r="S60" i="2" s="1"/>
  <c r="T60" i="2" s="1"/>
  <c r="T35" i="2"/>
  <c r="S35" i="2"/>
  <c r="R35" i="2"/>
  <c r="Q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35" i="2"/>
  <c r="M53" i="2"/>
  <c r="N53" i="2"/>
  <c r="M54" i="2"/>
  <c r="N54" i="2" s="1"/>
  <c r="M55" i="2"/>
  <c r="N55" i="2"/>
  <c r="M56" i="2"/>
  <c r="N56" i="2"/>
  <c r="M57" i="2"/>
  <c r="N57" i="2" s="1"/>
  <c r="M58" i="2"/>
  <c r="N58" i="2"/>
  <c r="M59" i="2"/>
  <c r="N59" i="2"/>
  <c r="M60" i="2"/>
  <c r="N60" i="2"/>
  <c r="M61" i="2"/>
  <c r="N61" i="2" s="1"/>
  <c r="M62" i="2"/>
  <c r="N62" i="2"/>
  <c r="M63" i="2"/>
  <c r="N63" i="2"/>
  <c r="M64" i="2"/>
  <c r="N64" i="2" s="1"/>
  <c r="M65" i="2"/>
  <c r="N65" i="2"/>
  <c r="M66" i="2"/>
  <c r="N66" i="2"/>
  <c r="M67" i="2"/>
  <c r="N67" i="2" s="1"/>
  <c r="M68" i="2"/>
  <c r="N68" i="2"/>
  <c r="M69" i="2"/>
  <c r="N69" i="2"/>
  <c r="M70" i="2"/>
  <c r="N70" i="2"/>
  <c r="M71" i="2"/>
  <c r="N71" i="2" s="1"/>
  <c r="M72" i="2"/>
  <c r="N72" i="2"/>
  <c r="M73" i="2"/>
  <c r="N73" i="2"/>
  <c r="M74" i="2"/>
  <c r="N74" i="2" s="1"/>
  <c r="M75" i="2"/>
  <c r="N75" i="2"/>
  <c r="M76" i="2"/>
  <c r="N76" i="2"/>
  <c r="M77" i="2"/>
  <c r="N77" i="2" s="1"/>
  <c r="M78" i="2"/>
  <c r="N78" i="2"/>
  <c r="M79" i="2"/>
  <c r="N79" i="2"/>
  <c r="M80" i="2"/>
  <c r="N80" i="2"/>
  <c r="M81" i="2"/>
  <c r="N81" i="2" s="1"/>
  <c r="M82" i="2"/>
  <c r="N82" i="2"/>
  <c r="M83" i="2"/>
  <c r="N83" i="2"/>
  <c r="M84" i="2"/>
  <c r="N84" i="2" s="1"/>
  <c r="M85" i="2"/>
  <c r="N85" i="2"/>
  <c r="M86" i="2"/>
  <c r="N86" i="2"/>
  <c r="M87" i="2"/>
  <c r="N87" i="2" s="1"/>
  <c r="M88" i="2"/>
  <c r="N88" i="2"/>
  <c r="M89" i="2"/>
  <c r="N89" i="2"/>
  <c r="M90" i="2"/>
  <c r="N90" i="2"/>
  <c r="M91" i="2"/>
  <c r="N91" i="2" s="1"/>
  <c r="M92" i="2"/>
  <c r="N92" i="2"/>
  <c r="M93" i="2"/>
  <c r="N93" i="2"/>
  <c r="M94" i="2"/>
  <c r="N94" i="2" s="1"/>
  <c r="M95" i="2"/>
  <c r="N95" i="2"/>
  <c r="M96" i="2"/>
  <c r="N96" i="2"/>
  <c r="M97" i="2"/>
  <c r="N97" i="2" s="1"/>
  <c r="M98" i="2"/>
  <c r="N98" i="2"/>
  <c r="M99" i="2"/>
  <c r="N99" i="2"/>
  <c r="M100" i="2"/>
  <c r="N100" i="2"/>
  <c r="M101" i="2"/>
  <c r="N101" i="2" s="1"/>
  <c r="M102" i="2"/>
  <c r="N102" i="2"/>
  <c r="M103" i="2"/>
  <c r="N103" i="2"/>
  <c r="M104" i="2"/>
  <c r="N104" i="2" s="1"/>
  <c r="M105" i="2"/>
  <c r="N105" i="2"/>
  <c r="M106" i="2"/>
  <c r="N106" i="2"/>
  <c r="M107" i="2"/>
  <c r="N107" i="2" s="1"/>
  <c r="M108" i="2"/>
  <c r="N108" i="2"/>
  <c r="M109" i="2"/>
  <c r="N109" i="2"/>
  <c r="M110" i="2"/>
  <c r="N110" i="2"/>
  <c r="M111" i="2"/>
  <c r="N111" i="2" s="1"/>
  <c r="M112" i="2"/>
  <c r="N112" i="2"/>
  <c r="M113" i="2"/>
  <c r="N113" i="2"/>
  <c r="M114" i="2"/>
  <c r="N114" i="2" s="1"/>
  <c r="M115" i="2"/>
  <c r="N115" i="2"/>
  <c r="M116" i="2"/>
  <c r="N116" i="2"/>
  <c r="M117" i="2"/>
  <c r="N117" i="2" s="1"/>
  <c r="M118" i="2"/>
  <c r="N118" i="2"/>
  <c r="M119" i="2"/>
  <c r="N119" i="2"/>
  <c r="M120" i="2"/>
  <c r="N120" i="2"/>
  <c r="M121" i="2"/>
  <c r="N121" i="2" s="1"/>
  <c r="M122" i="2"/>
  <c r="N122" i="2"/>
  <c r="M123" i="2"/>
  <c r="N123" i="2" s="1"/>
  <c r="M124" i="2"/>
  <c r="N124" i="2" s="1"/>
  <c r="M125" i="2"/>
  <c r="N125" i="2"/>
  <c r="M126" i="2"/>
  <c r="N126" i="2" s="1"/>
  <c r="M127" i="2"/>
  <c r="N127" i="2" s="1"/>
  <c r="M128" i="2"/>
  <c r="N128" i="2"/>
  <c r="M129" i="2"/>
  <c r="N129" i="2"/>
  <c r="M130" i="2"/>
  <c r="N130" i="2"/>
  <c r="M131" i="2"/>
  <c r="N131" i="2" s="1"/>
  <c r="M132" i="2"/>
  <c r="N132" i="2"/>
  <c r="M133" i="2"/>
  <c r="N133" i="2"/>
  <c r="M134" i="2"/>
  <c r="N134" i="2" s="1"/>
  <c r="M135" i="2"/>
  <c r="N135" i="2"/>
  <c r="M136" i="2"/>
  <c r="N136" i="2" s="1"/>
  <c r="M137" i="2"/>
  <c r="N137" i="2" s="1"/>
  <c r="M138" i="2"/>
  <c r="N138" i="2"/>
  <c r="M139" i="2"/>
  <c r="N139" i="2"/>
  <c r="M140" i="2"/>
  <c r="N140" i="2"/>
  <c r="M141" i="2"/>
  <c r="N141" i="2" s="1"/>
  <c r="M142" i="2"/>
  <c r="N142" i="2"/>
  <c r="M143" i="2"/>
  <c r="N143" i="2"/>
  <c r="M144" i="2"/>
  <c r="N144" i="2" s="1"/>
  <c r="M145" i="2"/>
  <c r="N145" i="2"/>
  <c r="M146" i="2"/>
  <c r="N146" i="2" s="1"/>
  <c r="M147" i="2"/>
  <c r="N147" i="2" s="1"/>
  <c r="M148" i="2"/>
  <c r="N148" i="2"/>
  <c r="M149" i="2"/>
  <c r="N149" i="2"/>
  <c r="M150" i="2"/>
  <c r="N150" i="2"/>
  <c r="M151" i="2"/>
  <c r="N151" i="2" s="1"/>
  <c r="M152" i="2"/>
  <c r="N152" i="2"/>
  <c r="M153" i="2"/>
  <c r="N153" i="2"/>
  <c r="M154" i="2"/>
  <c r="N154" i="2" s="1"/>
  <c r="M155" i="2"/>
  <c r="N155" i="2"/>
  <c r="M156" i="2"/>
  <c r="N156" i="2" s="1"/>
  <c r="M157" i="2"/>
  <c r="N157" i="2" s="1"/>
  <c r="M158" i="2"/>
  <c r="N158" i="2"/>
  <c r="M159" i="2"/>
  <c r="N159" i="2"/>
  <c r="M160" i="2"/>
  <c r="N160" i="2"/>
  <c r="M161" i="2"/>
  <c r="N161" i="2" s="1"/>
  <c r="M162" i="2"/>
  <c r="N162" i="2"/>
  <c r="M163" i="2"/>
  <c r="N163" i="2"/>
  <c r="M164" i="2"/>
  <c r="N164" i="2" s="1"/>
  <c r="M165" i="2"/>
  <c r="N165" i="2"/>
  <c r="M166" i="2"/>
  <c r="N166" i="2" s="1"/>
  <c r="M167" i="2"/>
  <c r="N167" i="2" s="1"/>
  <c r="M36" i="2"/>
  <c r="N36" i="2"/>
  <c r="M37" i="2"/>
  <c r="N37" i="2" s="1"/>
  <c r="M38" i="2"/>
  <c r="N38" i="2"/>
  <c r="M39" i="2"/>
  <c r="N39" i="2" s="1"/>
  <c r="M40" i="2"/>
  <c r="N40" i="2"/>
  <c r="M41" i="2"/>
  <c r="N41" i="2"/>
  <c r="M42" i="2"/>
  <c r="N42" i="2" s="1"/>
  <c r="M43" i="2"/>
  <c r="N43" i="2"/>
  <c r="M44" i="2"/>
  <c r="N44" i="2"/>
  <c r="M45" i="2"/>
  <c r="N45" i="2"/>
  <c r="M46" i="2"/>
  <c r="N46" i="2"/>
  <c r="M47" i="2"/>
  <c r="N47" i="2" s="1"/>
  <c r="M48" i="2"/>
  <c r="N48" i="2"/>
  <c r="M49" i="2"/>
  <c r="N49" i="2" s="1"/>
  <c r="M50" i="2"/>
  <c r="N50" i="2"/>
  <c r="M51" i="2"/>
  <c r="N51" i="2"/>
  <c r="M52" i="2"/>
  <c r="N52" i="2"/>
  <c r="N35" i="2"/>
  <c r="M35" i="2"/>
  <c r="V165" i="2"/>
  <c r="V166" i="2"/>
  <c r="V167" i="2"/>
  <c r="V168" i="2"/>
  <c r="V169" i="2"/>
  <c r="U169" i="2"/>
  <c r="T169" i="2"/>
  <c r="S169" i="2"/>
  <c r="R169" i="2"/>
  <c r="O169" i="2"/>
  <c r="N169" i="2"/>
  <c r="K169" i="2"/>
  <c r="J14" i="3"/>
  <c r="I14" i="3"/>
  <c r="H14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L15" i="3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F12" i="3"/>
  <c r="E12" i="3"/>
  <c r="I9" i="3"/>
  <c r="I8" i="3" s="1"/>
  <c r="F11" i="3"/>
  <c r="E11" i="3"/>
  <c r="E10" i="3"/>
  <c r="E9" i="3"/>
  <c r="E8" i="3"/>
  <c r="J3" i="3"/>
  <c r="J5" i="3" s="1"/>
  <c r="J15" i="3" s="1"/>
  <c r="I8" i="1"/>
  <c r="I9" i="1"/>
  <c r="I36" i="2"/>
  <c r="I37" i="2"/>
  <c r="I38" i="2"/>
  <c r="I39" i="2"/>
  <c r="I40" i="2"/>
  <c r="I41" i="2"/>
  <c r="I42" i="2"/>
  <c r="J42" i="2" s="1"/>
  <c r="K42" i="2" s="1"/>
  <c r="I43" i="2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48" i="2"/>
  <c r="J48" i="2" s="1"/>
  <c r="K48" i="2" s="1"/>
  <c r="I49" i="2"/>
  <c r="J49" i="2" s="1"/>
  <c r="K49" i="2" s="1"/>
  <c r="I50" i="2"/>
  <c r="J50" i="2" s="1"/>
  <c r="K50" i="2" s="1"/>
  <c r="I51" i="2"/>
  <c r="J51" i="2" s="1"/>
  <c r="K51" i="2" s="1"/>
  <c r="I52" i="2"/>
  <c r="I53" i="2"/>
  <c r="I54" i="2"/>
  <c r="I55" i="2"/>
  <c r="J55" i="2" s="1"/>
  <c r="K55" i="2" s="1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J68" i="2" s="1"/>
  <c r="K68" i="2" s="1"/>
  <c r="I69" i="2"/>
  <c r="J69" i="2" s="1"/>
  <c r="K69" i="2" s="1"/>
  <c r="I70" i="2"/>
  <c r="J70" i="2" s="1"/>
  <c r="K70" i="2" s="1"/>
  <c r="I71" i="2"/>
  <c r="J71" i="2" s="1"/>
  <c r="K71" i="2" s="1"/>
  <c r="I72" i="2"/>
  <c r="J72" i="2" s="1"/>
  <c r="K72" i="2" s="1"/>
  <c r="I73" i="2"/>
  <c r="J73" i="2" s="1"/>
  <c r="K73" i="2" s="1"/>
  <c r="I74" i="2"/>
  <c r="J74" i="2" s="1"/>
  <c r="K74" i="2" s="1"/>
  <c r="I75" i="2"/>
  <c r="J75" i="2" s="1"/>
  <c r="K75" i="2" s="1"/>
  <c r="I76" i="2"/>
  <c r="I77" i="2"/>
  <c r="I78" i="2"/>
  <c r="I79" i="2"/>
  <c r="I80" i="2"/>
  <c r="I81" i="2"/>
  <c r="I82" i="2"/>
  <c r="I83" i="2"/>
  <c r="I84" i="2"/>
  <c r="J84" i="2" s="1"/>
  <c r="K84" i="2" s="1"/>
  <c r="I85" i="2"/>
  <c r="J85" i="2" s="1"/>
  <c r="K85" i="2" s="1"/>
  <c r="I86" i="2"/>
  <c r="J86" i="2" s="1"/>
  <c r="K86" i="2" s="1"/>
  <c r="I87" i="2"/>
  <c r="J87" i="2" s="1"/>
  <c r="K87" i="2" s="1"/>
  <c r="I88" i="2"/>
  <c r="J88" i="2" s="1"/>
  <c r="K88" i="2" s="1"/>
  <c r="I89" i="2"/>
  <c r="J89" i="2" s="1"/>
  <c r="K89" i="2" s="1"/>
  <c r="I90" i="2"/>
  <c r="J90" i="2" s="1"/>
  <c r="K90" i="2" s="1"/>
  <c r="I91" i="2"/>
  <c r="I92" i="2"/>
  <c r="I93" i="2"/>
  <c r="I94" i="2"/>
  <c r="J94" i="2" s="1"/>
  <c r="K94" i="2" s="1"/>
  <c r="I95" i="2"/>
  <c r="J95" i="2" s="1"/>
  <c r="K95" i="2" s="1"/>
  <c r="I96" i="2"/>
  <c r="I97" i="2"/>
  <c r="I98" i="2"/>
  <c r="I99" i="2"/>
  <c r="I100" i="2"/>
  <c r="I101" i="2"/>
  <c r="I102" i="2"/>
  <c r="I103" i="2"/>
  <c r="I104" i="2"/>
  <c r="I105" i="2"/>
  <c r="I106" i="2"/>
  <c r="I107" i="2"/>
  <c r="J107" i="2" s="1"/>
  <c r="K107" i="2" s="1"/>
  <c r="I108" i="2"/>
  <c r="J108" i="2" s="1"/>
  <c r="K108" i="2" s="1"/>
  <c r="I109" i="2"/>
  <c r="J109" i="2" s="1"/>
  <c r="K109" i="2" s="1"/>
  <c r="I110" i="2"/>
  <c r="J110" i="2" s="1"/>
  <c r="K110" i="2" s="1"/>
  <c r="I111" i="2"/>
  <c r="J111" i="2" s="1"/>
  <c r="K111" i="2" s="1"/>
  <c r="I112" i="2"/>
  <c r="J112" i="2" s="1"/>
  <c r="K112" i="2" s="1"/>
  <c r="I113" i="2"/>
  <c r="J113" i="2" s="1"/>
  <c r="K113" i="2" s="1"/>
  <c r="I114" i="2"/>
  <c r="J114" i="2" s="1"/>
  <c r="K114" i="2" s="1"/>
  <c r="I115" i="2"/>
  <c r="J115" i="2" s="1"/>
  <c r="K115" i="2" s="1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J131" i="2" s="1"/>
  <c r="K131" i="2" s="1"/>
  <c r="I132" i="2"/>
  <c r="J132" i="2" s="1"/>
  <c r="K132" i="2" s="1"/>
  <c r="I133" i="2"/>
  <c r="J133" i="2" s="1"/>
  <c r="K133" i="2" s="1"/>
  <c r="I134" i="2"/>
  <c r="J134" i="2" s="1"/>
  <c r="K134" i="2" s="1"/>
  <c r="I135" i="2"/>
  <c r="J135" i="2" s="1"/>
  <c r="K135" i="2" s="1"/>
  <c r="I136" i="2"/>
  <c r="I137" i="2"/>
  <c r="I138" i="2"/>
  <c r="I139" i="2"/>
  <c r="I140" i="2"/>
  <c r="I141" i="2"/>
  <c r="I142" i="2"/>
  <c r="I143" i="2"/>
  <c r="I144" i="2"/>
  <c r="I145" i="2"/>
  <c r="J145" i="2" s="1"/>
  <c r="K145" i="2" s="1"/>
  <c r="I146" i="2"/>
  <c r="J146" i="2" s="1"/>
  <c r="K146" i="2" s="1"/>
  <c r="I147" i="2"/>
  <c r="J147" i="2" s="1"/>
  <c r="K147" i="2" s="1"/>
  <c r="I148" i="2"/>
  <c r="J148" i="2" s="1"/>
  <c r="K148" i="2" s="1"/>
  <c r="I149" i="2"/>
  <c r="J149" i="2" s="1"/>
  <c r="K149" i="2" s="1"/>
  <c r="I150" i="2"/>
  <c r="J150" i="2" s="1"/>
  <c r="K150" i="2" s="1"/>
  <c r="I151" i="2"/>
  <c r="J151" i="2" s="1"/>
  <c r="K151" i="2" s="1"/>
  <c r="I152" i="2"/>
  <c r="J152" i="2" s="1"/>
  <c r="K152" i="2" s="1"/>
  <c r="I153" i="2"/>
  <c r="J153" i="2" s="1"/>
  <c r="K153" i="2" s="1"/>
  <c r="I154" i="2"/>
  <c r="J154" i="2" s="1"/>
  <c r="K154" i="2" s="1"/>
  <c r="I155" i="2"/>
  <c r="J155" i="2" s="1"/>
  <c r="K155" i="2" s="1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J168" i="2" s="1"/>
  <c r="K168" i="2" s="1"/>
  <c r="I169" i="2"/>
  <c r="J169" i="2" s="1"/>
  <c r="I170" i="2"/>
  <c r="J170" i="2" s="1"/>
  <c r="K170" i="2" s="1"/>
  <c r="I171" i="2"/>
  <c r="J171" i="2" s="1"/>
  <c r="K171" i="2" s="1"/>
  <c r="I172" i="2"/>
  <c r="J172" i="2" s="1"/>
  <c r="K172" i="2" s="1"/>
  <c r="I173" i="2"/>
  <c r="J173" i="2" s="1"/>
  <c r="K173" i="2" s="1"/>
  <c r="I174" i="2"/>
  <c r="J174" i="2" s="1"/>
  <c r="K174" i="2" s="1"/>
  <c r="I175" i="2"/>
  <c r="J175" i="2" s="1"/>
  <c r="K175" i="2" s="1"/>
  <c r="I176" i="2"/>
  <c r="I177" i="2"/>
  <c r="I178" i="2"/>
  <c r="I179" i="2"/>
  <c r="I180" i="2"/>
  <c r="I181" i="2"/>
  <c r="I182" i="2"/>
  <c r="I183" i="2"/>
  <c r="I184" i="2"/>
  <c r="J184" i="2" s="1"/>
  <c r="K184" i="2" s="1"/>
  <c r="I185" i="2"/>
  <c r="J185" i="2" s="1"/>
  <c r="K185" i="2" s="1"/>
  <c r="I186" i="2"/>
  <c r="I187" i="2"/>
  <c r="I188" i="2"/>
  <c r="I189" i="2"/>
  <c r="I190" i="2"/>
  <c r="I191" i="2"/>
  <c r="I192" i="2"/>
  <c r="J192" i="2" s="1"/>
  <c r="K192" i="2" s="1"/>
  <c r="I193" i="2"/>
  <c r="J193" i="2" s="1"/>
  <c r="K193" i="2" s="1"/>
  <c r="I194" i="2"/>
  <c r="J194" i="2" s="1"/>
  <c r="K194" i="2" s="1"/>
  <c r="I195" i="2"/>
  <c r="J195" i="2" s="1"/>
  <c r="K195" i="2" s="1"/>
  <c r="I196" i="2"/>
  <c r="I197" i="2"/>
  <c r="I198" i="2"/>
  <c r="I199" i="2"/>
  <c r="I200" i="2"/>
  <c r="I201" i="2"/>
  <c r="I202" i="2"/>
  <c r="I203" i="2"/>
  <c r="I204" i="2"/>
  <c r="J204" i="2" s="1"/>
  <c r="K204" i="2" s="1"/>
  <c r="I205" i="2"/>
  <c r="J205" i="2" s="1"/>
  <c r="K205" i="2" s="1"/>
  <c r="I206" i="2"/>
  <c r="J206" i="2" s="1"/>
  <c r="K206" i="2" s="1"/>
  <c r="I207" i="2"/>
  <c r="J207" i="2" s="1"/>
  <c r="K207" i="2" s="1"/>
  <c r="I208" i="2"/>
  <c r="J208" i="2" s="1"/>
  <c r="K208" i="2" s="1"/>
  <c r="I209" i="2"/>
  <c r="J209" i="2" s="1"/>
  <c r="K209" i="2" s="1"/>
  <c r="I210" i="2"/>
  <c r="J210" i="2" s="1"/>
  <c r="K210" i="2" s="1"/>
  <c r="I211" i="2"/>
  <c r="J211" i="2" s="1"/>
  <c r="K211" i="2" s="1"/>
  <c r="I212" i="2"/>
  <c r="J212" i="2" s="1"/>
  <c r="K212" i="2" s="1"/>
  <c r="I213" i="2"/>
  <c r="J213" i="2" s="1"/>
  <c r="K213" i="2" s="1"/>
  <c r="I214" i="2"/>
  <c r="J214" i="2" s="1"/>
  <c r="K214" i="2" s="1"/>
  <c r="I215" i="2"/>
  <c r="J215" i="2" s="1"/>
  <c r="K215" i="2" s="1"/>
  <c r="I216" i="2"/>
  <c r="I35" i="2"/>
  <c r="J216" i="2"/>
  <c r="K216" i="2" s="1"/>
  <c r="J36" i="2"/>
  <c r="K36" i="2" s="1"/>
  <c r="J37" i="2"/>
  <c r="K37" i="2"/>
  <c r="J38" i="2"/>
  <c r="K38" i="2" s="1"/>
  <c r="J39" i="2"/>
  <c r="K39" i="2" s="1"/>
  <c r="J40" i="2"/>
  <c r="K40" i="2" s="1"/>
  <c r="J41" i="2"/>
  <c r="K41" i="2" s="1"/>
  <c r="J43" i="2"/>
  <c r="K43" i="2" s="1"/>
  <c r="J52" i="2"/>
  <c r="K52" i="2" s="1"/>
  <c r="J53" i="2"/>
  <c r="K53" i="2"/>
  <c r="J54" i="2"/>
  <c r="K54" i="2" s="1"/>
  <c r="J56" i="2"/>
  <c r="K56" i="2" s="1"/>
  <c r="J57" i="2"/>
  <c r="K57" i="2" s="1"/>
  <c r="J58" i="2"/>
  <c r="K58" i="2" s="1"/>
  <c r="J59" i="2"/>
  <c r="K59" i="2" s="1"/>
  <c r="J60" i="2"/>
  <c r="K60" i="2"/>
  <c r="J61" i="2"/>
  <c r="K61" i="2" s="1"/>
  <c r="J62" i="2"/>
  <c r="K62" i="2" s="1"/>
  <c r="J63" i="2"/>
  <c r="K63" i="2"/>
  <c r="J64" i="2"/>
  <c r="K64" i="2"/>
  <c r="J65" i="2"/>
  <c r="K65" i="2" s="1"/>
  <c r="J66" i="2"/>
  <c r="K66" i="2"/>
  <c r="J67" i="2"/>
  <c r="K67" i="2"/>
  <c r="J76" i="2"/>
  <c r="K76" i="2" s="1"/>
  <c r="J77" i="2"/>
  <c r="K77" i="2"/>
  <c r="J78" i="2"/>
  <c r="K78" i="2" s="1"/>
  <c r="J79" i="2"/>
  <c r="K79" i="2" s="1"/>
  <c r="J80" i="2"/>
  <c r="K80" i="2"/>
  <c r="J81" i="2"/>
  <c r="K81" i="2" s="1"/>
  <c r="J82" i="2"/>
  <c r="K82" i="2" s="1"/>
  <c r="J83" i="2"/>
  <c r="K83" i="2"/>
  <c r="J91" i="2"/>
  <c r="K91" i="2"/>
  <c r="J92" i="2"/>
  <c r="K92" i="2" s="1"/>
  <c r="J93" i="2"/>
  <c r="K93" i="2"/>
  <c r="J96" i="2"/>
  <c r="K96" i="2" s="1"/>
  <c r="J97" i="2"/>
  <c r="K97" i="2"/>
  <c r="J98" i="2"/>
  <c r="K98" i="2" s="1"/>
  <c r="J99" i="2"/>
  <c r="K99" i="2" s="1"/>
  <c r="J100" i="2"/>
  <c r="K100" i="2"/>
  <c r="J101" i="2"/>
  <c r="K101" i="2"/>
  <c r="J102" i="2"/>
  <c r="K102" i="2" s="1"/>
  <c r="J103" i="2"/>
  <c r="K103" i="2"/>
  <c r="J104" i="2"/>
  <c r="K104" i="2"/>
  <c r="J105" i="2"/>
  <c r="K105" i="2" s="1"/>
  <c r="J106" i="2"/>
  <c r="K106" i="2" s="1"/>
  <c r="J116" i="2"/>
  <c r="K116" i="2" s="1"/>
  <c r="J117" i="2"/>
  <c r="K117" i="2"/>
  <c r="J118" i="2"/>
  <c r="K118" i="2" s="1"/>
  <c r="J119" i="2"/>
  <c r="K119" i="2" s="1"/>
  <c r="J120" i="2"/>
  <c r="K120" i="2"/>
  <c r="J121" i="2"/>
  <c r="K121" i="2" s="1"/>
  <c r="J122" i="2"/>
  <c r="K122" i="2" s="1"/>
  <c r="J123" i="2"/>
  <c r="K123" i="2" s="1"/>
  <c r="J124" i="2"/>
  <c r="K124" i="2"/>
  <c r="J125" i="2"/>
  <c r="K125" i="2" s="1"/>
  <c r="J126" i="2"/>
  <c r="K126" i="2"/>
  <c r="J127" i="2"/>
  <c r="K127" i="2"/>
  <c r="J128" i="2"/>
  <c r="K128" i="2"/>
  <c r="J129" i="2"/>
  <c r="K129" i="2" s="1"/>
  <c r="J130" i="2"/>
  <c r="K130" i="2"/>
  <c r="J136" i="2"/>
  <c r="K136" i="2" s="1"/>
  <c r="J137" i="2"/>
  <c r="K137" i="2"/>
  <c r="J138" i="2"/>
  <c r="K138" i="2" s="1"/>
  <c r="J139" i="2"/>
  <c r="K139" i="2" s="1"/>
  <c r="J140" i="2"/>
  <c r="K140" i="2"/>
  <c r="J141" i="2"/>
  <c r="K141" i="2" s="1"/>
  <c r="J142" i="2"/>
  <c r="K142" i="2" s="1"/>
  <c r="J143" i="2"/>
  <c r="K143" i="2" s="1"/>
  <c r="J144" i="2"/>
  <c r="K144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/>
  <c r="J165" i="2"/>
  <c r="K165" i="2"/>
  <c r="J166" i="2"/>
  <c r="K166" i="2"/>
  <c r="J167" i="2"/>
  <c r="K167" i="2"/>
  <c r="J176" i="2"/>
  <c r="K176" i="2" s="1"/>
  <c r="J177" i="2"/>
  <c r="K177" i="2" s="1"/>
  <c r="J178" i="2"/>
  <c r="K178" i="2"/>
  <c r="J179" i="2"/>
  <c r="K179" i="2" s="1"/>
  <c r="J180" i="2"/>
  <c r="K180" i="2" s="1"/>
  <c r="J181" i="2"/>
  <c r="K181" i="2" s="1"/>
  <c r="J182" i="2"/>
  <c r="K182" i="2" s="1"/>
  <c r="J183" i="2"/>
  <c r="K183" i="2" s="1"/>
  <c r="J186" i="2"/>
  <c r="K186" i="2"/>
  <c r="J187" i="2"/>
  <c r="K187" i="2"/>
  <c r="J188" i="2"/>
  <c r="K188" i="2"/>
  <c r="J189" i="2"/>
  <c r="K189" i="2" s="1"/>
  <c r="J190" i="2"/>
  <c r="K190" i="2"/>
  <c r="J191" i="2"/>
  <c r="K191" i="2" s="1"/>
  <c r="J196" i="2"/>
  <c r="K196" i="2" s="1"/>
  <c r="J197" i="2"/>
  <c r="K197" i="2" s="1"/>
  <c r="J198" i="2"/>
  <c r="K198" i="2"/>
  <c r="J199" i="2"/>
  <c r="K199" i="2"/>
  <c r="J200" i="2"/>
  <c r="K200" i="2"/>
  <c r="J201" i="2"/>
  <c r="K201" i="2"/>
  <c r="J202" i="2"/>
  <c r="K202" i="2" s="1"/>
  <c r="J203" i="2"/>
  <c r="K203" i="2" s="1"/>
  <c r="J35" i="2"/>
  <c r="K35" i="2" s="1"/>
  <c r="H33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35" i="2"/>
  <c r="D37" i="2"/>
  <c r="E37" i="2"/>
  <c r="F37" i="2"/>
  <c r="D38" i="2"/>
  <c r="E38" i="2"/>
  <c r="F38" i="2"/>
  <c r="D39" i="2"/>
  <c r="E39" i="2"/>
  <c r="F39" i="2" s="1"/>
  <c r="D40" i="2"/>
  <c r="E40" i="2"/>
  <c r="F40" i="2"/>
  <c r="D41" i="2"/>
  <c r="E41" i="2"/>
  <c r="F41" i="2"/>
  <c r="D42" i="2"/>
  <c r="E42" i="2"/>
  <c r="F42" i="2"/>
  <c r="D43" i="2"/>
  <c r="D44" i="2" s="1"/>
  <c r="E43" i="2"/>
  <c r="F43" i="2" s="1"/>
  <c r="F36" i="2"/>
  <c r="F35" i="2"/>
  <c r="E33" i="2"/>
  <c r="E36" i="2"/>
  <c r="E35" i="2"/>
  <c r="D36" i="2"/>
  <c r="F35" i="4" l="1"/>
  <c r="J25" i="4"/>
  <c r="J21" i="4"/>
  <c r="J17" i="4"/>
  <c r="J13" i="4"/>
  <c r="J28" i="4"/>
  <c r="J24" i="4"/>
  <c r="J20" i="4"/>
  <c r="J16" i="4"/>
  <c r="J12" i="4"/>
  <c r="J11" i="4"/>
  <c r="G28" i="4" s="1"/>
  <c r="J27" i="4"/>
  <c r="J23" i="4"/>
  <c r="J19" i="4"/>
  <c r="J15" i="4"/>
  <c r="J22" i="4"/>
  <c r="J14" i="4"/>
  <c r="J26" i="4"/>
  <c r="J18" i="4"/>
  <c r="E37" i="4"/>
  <c r="F37" i="4" s="1"/>
  <c r="D38" i="4"/>
  <c r="E36" i="4"/>
  <c r="F36" i="4" s="1"/>
  <c r="P22" i="4"/>
  <c r="P18" i="4"/>
  <c r="P14" i="4"/>
  <c r="P26" i="4"/>
  <c r="P13" i="4"/>
  <c r="Q35" i="4"/>
  <c r="S35" i="4" s="1"/>
  <c r="I35" i="4"/>
  <c r="G35" i="4"/>
  <c r="P21" i="4"/>
  <c r="P17" i="4"/>
  <c r="P15" i="4"/>
  <c r="P19" i="4"/>
  <c r="P23" i="4"/>
  <c r="P27" i="4"/>
  <c r="P12" i="4"/>
  <c r="P16" i="4"/>
  <c r="P20" i="4"/>
  <c r="G11" i="3"/>
  <c r="K14" i="3"/>
  <c r="G15" i="3" s="1"/>
  <c r="G19" i="3"/>
  <c r="G18" i="3"/>
  <c r="G17" i="3"/>
  <c r="G16" i="3"/>
  <c r="G14" i="3"/>
  <c r="J26" i="3"/>
  <c r="G26" i="3" s="1"/>
  <c r="J24" i="3"/>
  <c r="G24" i="3" s="1"/>
  <c r="J23" i="3"/>
  <c r="G23" i="3" s="1"/>
  <c r="J20" i="3"/>
  <c r="J17" i="3"/>
  <c r="J18" i="3"/>
  <c r="J28" i="3"/>
  <c r="J25" i="3"/>
  <c r="G25" i="3" s="1"/>
  <c r="J22" i="3"/>
  <c r="G22" i="3" s="1"/>
  <c r="J16" i="3"/>
  <c r="J19" i="3"/>
  <c r="J21" i="3"/>
  <c r="G21" i="3" s="1"/>
  <c r="J27" i="3"/>
  <c r="G27" i="3" s="1"/>
  <c r="E44" i="2"/>
  <c r="F44" i="2" s="1"/>
  <c r="D45" i="2"/>
  <c r="O3" i="2"/>
  <c r="J3" i="2"/>
  <c r="I28" i="2"/>
  <c r="H28" i="2"/>
  <c r="F28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L12" i="2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E12" i="2"/>
  <c r="E11" i="2"/>
  <c r="E10" i="2"/>
  <c r="E9" i="2"/>
  <c r="E8" i="2"/>
  <c r="J5" i="2"/>
  <c r="K35" i="4" l="1"/>
  <c r="G29" i="4"/>
  <c r="O29" i="4" s="1"/>
  <c r="O28" i="4"/>
  <c r="N35" i="4"/>
  <c r="O35" i="4" s="1"/>
  <c r="I37" i="4"/>
  <c r="Q37" i="4"/>
  <c r="R37" i="4" s="1"/>
  <c r="S37" i="4" s="1"/>
  <c r="T37" i="4" s="1"/>
  <c r="M37" i="4"/>
  <c r="N37" i="4" s="1"/>
  <c r="T35" i="4"/>
  <c r="M36" i="4"/>
  <c r="Q36" i="4"/>
  <c r="R36" i="4" s="1"/>
  <c r="S36" i="4" s="1"/>
  <c r="I36" i="4"/>
  <c r="E38" i="4"/>
  <c r="F38" i="4" s="1"/>
  <c r="D39" i="4"/>
  <c r="G28" i="3"/>
  <c r="G20" i="3"/>
  <c r="O16" i="3"/>
  <c r="O14" i="3"/>
  <c r="O18" i="3"/>
  <c r="O17" i="3"/>
  <c r="G13" i="3"/>
  <c r="G12" i="3"/>
  <c r="O27" i="3"/>
  <c r="O15" i="3"/>
  <c r="O20" i="3"/>
  <c r="O21" i="3"/>
  <c r="G29" i="3"/>
  <c r="O29" i="3" s="1"/>
  <c r="O28" i="3"/>
  <c r="O26" i="3"/>
  <c r="O19" i="3"/>
  <c r="O24" i="3"/>
  <c r="P14" i="3"/>
  <c r="P12" i="3"/>
  <c r="O22" i="3"/>
  <c r="O23" i="3"/>
  <c r="O25" i="3"/>
  <c r="E45" i="2"/>
  <c r="F45" i="2" s="1"/>
  <c r="D46" i="2"/>
  <c r="J23" i="2"/>
  <c r="J19" i="2"/>
  <c r="J13" i="2"/>
  <c r="O13" i="2" s="1"/>
  <c r="J27" i="2"/>
  <c r="J21" i="2"/>
  <c r="J12" i="2"/>
  <c r="J20" i="2"/>
  <c r="O20" i="2"/>
  <c r="J17" i="2"/>
  <c r="J11" i="2"/>
  <c r="O11" i="2" s="1"/>
  <c r="O17" i="2"/>
  <c r="J14" i="2"/>
  <c r="O14" i="2"/>
  <c r="J28" i="2"/>
  <c r="J25" i="2"/>
  <c r="O25" i="2" s="1"/>
  <c r="J22" i="2"/>
  <c r="J16" i="2"/>
  <c r="O16" i="2" s="1"/>
  <c r="J24" i="2"/>
  <c r="J15" i="2"/>
  <c r="O15" i="2" s="1"/>
  <c r="J18" i="2"/>
  <c r="O18" i="2" s="1"/>
  <c r="J26" i="2"/>
  <c r="O26" i="2" s="1"/>
  <c r="K36" i="4" l="1"/>
  <c r="T36" i="4"/>
  <c r="K37" i="4"/>
  <c r="O37" i="4"/>
  <c r="D40" i="4"/>
  <c r="E39" i="4"/>
  <c r="F39" i="4" s="1"/>
  <c r="Q38" i="4"/>
  <c r="R38" i="4" s="1"/>
  <c r="S38" i="4" s="1"/>
  <c r="M38" i="4"/>
  <c r="I38" i="4"/>
  <c r="K38" i="4" s="1"/>
  <c r="N36" i="4"/>
  <c r="O36" i="4" s="1"/>
  <c r="O9" i="4"/>
  <c r="O8" i="4" s="1"/>
  <c r="P28" i="4"/>
  <c r="P29" i="4"/>
  <c r="P28" i="3"/>
  <c r="P17" i="3"/>
  <c r="P15" i="3"/>
  <c r="P21" i="3"/>
  <c r="P25" i="3"/>
  <c r="P27" i="3"/>
  <c r="P23" i="3"/>
  <c r="P13" i="3"/>
  <c r="O9" i="3"/>
  <c r="O8" i="3" s="1"/>
  <c r="P18" i="3"/>
  <c r="P19" i="3"/>
  <c r="P22" i="3"/>
  <c r="P29" i="3"/>
  <c r="P16" i="3"/>
  <c r="P26" i="3"/>
  <c r="P24" i="3"/>
  <c r="P20" i="3"/>
  <c r="E46" i="2"/>
  <c r="F46" i="2" s="1"/>
  <c r="D47" i="2"/>
  <c r="G28" i="2"/>
  <c r="O22" i="2"/>
  <c r="O24" i="2"/>
  <c r="O21" i="2"/>
  <c r="O19" i="2"/>
  <c r="G29" i="2"/>
  <c r="O29" i="2" s="1"/>
  <c r="O28" i="2"/>
  <c r="O12" i="2"/>
  <c r="P14" i="2" s="1"/>
  <c r="O23" i="2"/>
  <c r="O27" i="2"/>
  <c r="N38" i="4" l="1"/>
  <c r="O38" i="4" s="1"/>
  <c r="Q39" i="4"/>
  <c r="R39" i="4" s="1"/>
  <c r="S39" i="4" s="1"/>
  <c r="M39" i="4"/>
  <c r="I39" i="4"/>
  <c r="T38" i="4"/>
  <c r="E40" i="4"/>
  <c r="F40" i="4" s="1"/>
  <c r="D41" i="4"/>
  <c r="E47" i="2"/>
  <c r="F47" i="2" s="1"/>
  <c r="D48" i="2"/>
  <c r="P13" i="2"/>
  <c r="P22" i="2"/>
  <c r="P12" i="2"/>
  <c r="P21" i="2"/>
  <c r="P16" i="2"/>
  <c r="P17" i="2"/>
  <c r="P15" i="2"/>
  <c r="P19" i="2"/>
  <c r="P23" i="2"/>
  <c r="P25" i="2"/>
  <c r="P28" i="2"/>
  <c r="P18" i="2"/>
  <c r="P27" i="2"/>
  <c r="P29" i="2"/>
  <c r="P20" i="2"/>
  <c r="P24" i="2"/>
  <c r="O9" i="2"/>
  <c r="O8" i="2" s="1"/>
  <c r="P26" i="2"/>
  <c r="K39" i="4" l="1"/>
  <c r="E41" i="4"/>
  <c r="F41" i="4" s="1"/>
  <c r="D42" i="4"/>
  <c r="Q40" i="4"/>
  <c r="R40" i="4" s="1"/>
  <c r="S40" i="4" s="1"/>
  <c r="T40" i="4" s="1"/>
  <c r="M40" i="4"/>
  <c r="N40" i="4" s="1"/>
  <c r="I40" i="4"/>
  <c r="K40" i="4" s="1"/>
  <c r="N39" i="4"/>
  <c r="O39" i="4" s="1"/>
  <c r="T39" i="4"/>
  <c r="E48" i="2"/>
  <c r="F48" i="2" s="1"/>
  <c r="D49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I11" i="1"/>
  <c r="H11" i="1"/>
  <c r="J3" i="1"/>
  <c r="J5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E9" i="1"/>
  <c r="E10" i="1"/>
  <c r="E11" i="1"/>
  <c r="E8" i="1"/>
  <c r="O40" i="4" l="1"/>
  <c r="D43" i="4"/>
  <c r="E42" i="4"/>
  <c r="F42" i="4" s="1"/>
  <c r="M41" i="4"/>
  <c r="I41" i="4"/>
  <c r="Q41" i="4"/>
  <c r="R41" i="4" s="1"/>
  <c r="S41" i="4" s="1"/>
  <c r="T41" i="4" s="1"/>
  <c r="E49" i="2"/>
  <c r="F49" i="2" s="1"/>
  <c r="D50" i="2"/>
  <c r="J13" i="1"/>
  <c r="J24" i="1"/>
  <c r="J26" i="1"/>
  <c r="J11" i="1"/>
  <c r="G11" i="1" s="1"/>
  <c r="O11" i="1" s="1"/>
  <c r="J14" i="1"/>
  <c r="J15" i="1"/>
  <c r="J16" i="1"/>
  <c r="J17" i="1"/>
  <c r="J23" i="1"/>
  <c r="G23" i="1" s="1"/>
  <c r="O23" i="1" s="1"/>
  <c r="J25" i="1"/>
  <c r="G25" i="1" s="1"/>
  <c r="O25" i="1" s="1"/>
  <c r="J27" i="1"/>
  <c r="G27" i="1" s="1"/>
  <c r="O27" i="1" s="1"/>
  <c r="J12" i="1"/>
  <c r="G12" i="1" s="1"/>
  <c r="O12" i="1" s="1"/>
  <c r="J18" i="1"/>
  <c r="G18" i="1" s="1"/>
  <c r="O18" i="1" s="1"/>
  <c r="J22" i="1"/>
  <c r="G22" i="1" s="1"/>
  <c r="O22" i="1" s="1"/>
  <c r="J28" i="1"/>
  <c r="G28" i="1" s="1"/>
  <c r="J19" i="1"/>
  <c r="G19" i="1" s="1"/>
  <c r="O19" i="1" s="1"/>
  <c r="J20" i="1"/>
  <c r="G20" i="1" s="1"/>
  <c r="O20" i="1" s="1"/>
  <c r="J21" i="1"/>
  <c r="G21" i="1" s="1"/>
  <c r="O21" i="1" s="1"/>
  <c r="K41" i="4" l="1"/>
  <c r="I42" i="4"/>
  <c r="K42" i="4" s="1"/>
  <c r="Q42" i="4"/>
  <c r="R42" i="4" s="1"/>
  <c r="S42" i="4" s="1"/>
  <c r="T42" i="4" s="1"/>
  <c r="M42" i="4"/>
  <c r="N42" i="4" s="1"/>
  <c r="O42" i="4" s="1"/>
  <c r="N41" i="4"/>
  <c r="O41" i="4" s="1"/>
  <c r="E43" i="4"/>
  <c r="F43" i="4" s="1"/>
  <c r="D44" i="4"/>
  <c r="E50" i="2"/>
  <c r="F50" i="2" s="1"/>
  <c r="D51" i="2"/>
  <c r="P12" i="1"/>
  <c r="G24" i="1"/>
  <c r="O24" i="1" s="1"/>
  <c r="G16" i="1"/>
  <c r="O16" i="1" s="1"/>
  <c r="G13" i="1"/>
  <c r="O13" i="1" s="1"/>
  <c r="G17" i="1"/>
  <c r="O17" i="1" s="1"/>
  <c r="G15" i="1"/>
  <c r="O15" i="1" s="1"/>
  <c r="G14" i="1"/>
  <c r="O14" i="1" s="1"/>
  <c r="G26" i="1"/>
  <c r="O26" i="1" s="1"/>
  <c r="G29" i="1"/>
  <c r="O29" i="1" s="1"/>
  <c r="O28" i="1"/>
  <c r="E44" i="4" l="1"/>
  <c r="F44" i="4" s="1"/>
  <c r="D45" i="4"/>
  <c r="I43" i="4"/>
  <c r="Q43" i="4"/>
  <c r="R43" i="4" s="1"/>
  <c r="S43" i="4" s="1"/>
  <c r="T43" i="4" s="1"/>
  <c r="M43" i="4"/>
  <c r="N43" i="4" s="1"/>
  <c r="P25" i="1"/>
  <c r="P17" i="1"/>
  <c r="P14" i="1"/>
  <c r="P15" i="1"/>
  <c r="P13" i="1"/>
  <c r="E51" i="2"/>
  <c r="F51" i="2" s="1"/>
  <c r="D52" i="2"/>
  <c r="P22" i="1"/>
  <c r="P21" i="1"/>
  <c r="P28" i="1"/>
  <c r="P16" i="1"/>
  <c r="P23" i="1"/>
  <c r="P19" i="1"/>
  <c r="P26" i="1"/>
  <c r="P24" i="1"/>
  <c r="P20" i="1"/>
  <c r="P18" i="1"/>
  <c r="P29" i="1"/>
  <c r="P27" i="1"/>
  <c r="O9" i="1"/>
  <c r="O8" i="1" s="1"/>
  <c r="D46" i="4" l="1"/>
  <c r="E45" i="4"/>
  <c r="F45" i="4" s="1"/>
  <c r="K43" i="4"/>
  <c r="O43" i="4" s="1"/>
  <c r="Q44" i="4"/>
  <c r="R44" i="4" s="1"/>
  <c r="S44" i="4" s="1"/>
  <c r="M44" i="4"/>
  <c r="I44" i="4"/>
  <c r="E52" i="2"/>
  <c r="F52" i="2" s="1"/>
  <c r="D53" i="2"/>
  <c r="N44" i="4" l="1"/>
  <c r="M45" i="4"/>
  <c r="I45" i="4"/>
  <c r="Q45" i="4"/>
  <c r="R45" i="4" s="1"/>
  <c r="S45" i="4" s="1"/>
  <c r="T45" i="4" s="1"/>
  <c r="K44" i="4"/>
  <c r="T44" i="4"/>
  <c r="E46" i="4"/>
  <c r="F46" i="4" s="1"/>
  <c r="D47" i="4"/>
  <c r="E53" i="2"/>
  <c r="F53" i="2" s="1"/>
  <c r="D54" i="2"/>
  <c r="K45" i="4" l="1"/>
  <c r="Q46" i="4"/>
  <c r="R46" i="4" s="1"/>
  <c r="S46" i="4" s="1"/>
  <c r="M46" i="4"/>
  <c r="I46" i="4"/>
  <c r="D48" i="4"/>
  <c r="E47" i="4"/>
  <c r="F47" i="4" s="1"/>
  <c r="N45" i="4"/>
  <c r="O45" i="4" s="1"/>
  <c r="O44" i="4"/>
  <c r="D55" i="2"/>
  <c r="E54" i="2"/>
  <c r="F54" i="2" s="1"/>
  <c r="K46" i="4" l="1"/>
  <c r="N46" i="4"/>
  <c r="O46" i="4" s="1"/>
  <c r="Q47" i="4"/>
  <c r="R47" i="4" s="1"/>
  <c r="S47" i="4" s="1"/>
  <c r="M47" i="4"/>
  <c r="I47" i="4"/>
  <c r="E48" i="4"/>
  <c r="F48" i="4" s="1"/>
  <c r="D49" i="4"/>
  <c r="T46" i="4"/>
  <c r="E55" i="2"/>
  <c r="F55" i="2" s="1"/>
  <c r="D56" i="2"/>
  <c r="D50" i="4" l="1"/>
  <c r="E49" i="4"/>
  <c r="F49" i="4" s="1"/>
  <c r="I48" i="4"/>
  <c r="Q48" i="4"/>
  <c r="R48" i="4" s="1"/>
  <c r="S48" i="4" s="1"/>
  <c r="T48" i="4" s="1"/>
  <c r="M48" i="4"/>
  <c r="N48" i="4" s="1"/>
  <c r="K47" i="4"/>
  <c r="N47" i="4"/>
  <c r="T47" i="4"/>
  <c r="D57" i="2"/>
  <c r="E56" i="2"/>
  <c r="F56" i="2" s="1"/>
  <c r="O47" i="4" l="1"/>
  <c r="K48" i="4"/>
  <c r="O48" i="4" s="1"/>
  <c r="M49" i="4"/>
  <c r="Q49" i="4"/>
  <c r="R49" i="4" s="1"/>
  <c r="S49" i="4" s="1"/>
  <c r="I49" i="4"/>
  <c r="D51" i="4"/>
  <c r="E50" i="4"/>
  <c r="F50" i="4" s="1"/>
  <c r="E57" i="2"/>
  <c r="F57" i="2" s="1"/>
  <c r="D58" i="2"/>
  <c r="K49" i="4" l="1"/>
  <c r="Q50" i="4"/>
  <c r="R50" i="4" s="1"/>
  <c r="S50" i="4" s="1"/>
  <c r="M50" i="4"/>
  <c r="N50" i="4" s="1"/>
  <c r="I50" i="4"/>
  <c r="K50" i="4" s="1"/>
  <c r="E51" i="4"/>
  <c r="F51" i="4" s="1"/>
  <c r="D52" i="4"/>
  <c r="T49" i="4"/>
  <c r="N49" i="4"/>
  <c r="O49" i="4" s="1"/>
  <c r="E58" i="2"/>
  <c r="F58" i="2" s="1"/>
  <c r="D59" i="2"/>
  <c r="D53" i="4" l="1"/>
  <c r="E52" i="4"/>
  <c r="F52" i="4" s="1"/>
  <c r="Q51" i="4"/>
  <c r="R51" i="4" s="1"/>
  <c r="S51" i="4" s="1"/>
  <c r="T51" i="4" s="1"/>
  <c r="M51" i="4"/>
  <c r="N51" i="4" s="1"/>
  <c r="I51" i="4"/>
  <c r="K51" i="4" s="1"/>
  <c r="O50" i="4"/>
  <c r="T50" i="4"/>
  <c r="E59" i="2"/>
  <c r="F59" i="2" s="1"/>
  <c r="D60" i="2"/>
  <c r="O51" i="4" l="1"/>
  <c r="M52" i="4"/>
  <c r="Q52" i="4"/>
  <c r="R52" i="4" s="1"/>
  <c r="S52" i="4" s="1"/>
  <c r="I52" i="4"/>
  <c r="E53" i="4"/>
  <c r="F53" i="4" s="1"/>
  <c r="D54" i="4"/>
  <c r="D61" i="2"/>
  <c r="E60" i="2"/>
  <c r="F60" i="2" s="1"/>
  <c r="E54" i="4" l="1"/>
  <c r="F54" i="4" s="1"/>
  <c r="D55" i="4"/>
  <c r="T52" i="4"/>
  <c r="Q53" i="4"/>
  <c r="R53" i="4" s="1"/>
  <c r="S53" i="4" s="1"/>
  <c r="I53" i="4"/>
  <c r="M53" i="4"/>
  <c r="K52" i="4"/>
  <c r="N52" i="4"/>
  <c r="O52" i="4" s="1"/>
  <c r="E61" i="2"/>
  <c r="F61" i="2" s="1"/>
  <c r="D62" i="2"/>
  <c r="N53" i="4" l="1"/>
  <c r="K53" i="4"/>
  <c r="O53" i="4" s="1"/>
  <c r="T53" i="4"/>
  <c r="E55" i="4"/>
  <c r="F55" i="4" s="1"/>
  <c r="D56" i="4"/>
  <c r="Q54" i="4"/>
  <c r="R54" i="4" s="1"/>
  <c r="S54" i="4" s="1"/>
  <c r="I54" i="4"/>
  <c r="M54" i="4"/>
  <c r="D63" i="2"/>
  <c r="E62" i="2"/>
  <c r="F62" i="2" s="1"/>
  <c r="N54" i="4" l="1"/>
  <c r="T54" i="4"/>
  <c r="D57" i="4"/>
  <c r="E56" i="4"/>
  <c r="F56" i="4" s="1"/>
  <c r="K54" i="4"/>
  <c r="M55" i="4"/>
  <c r="I55" i="4"/>
  <c r="Q55" i="4"/>
  <c r="R55" i="4" s="1"/>
  <c r="S55" i="4" s="1"/>
  <c r="T55" i="4" s="1"/>
  <c r="D64" i="2"/>
  <c r="E63" i="2"/>
  <c r="F63" i="2" s="1"/>
  <c r="O54" i="4" l="1"/>
  <c r="K55" i="4"/>
  <c r="N55" i="4"/>
  <c r="O55" i="4" s="1"/>
  <c r="Q56" i="4"/>
  <c r="R56" i="4" s="1"/>
  <c r="S56" i="4" s="1"/>
  <c r="M56" i="4"/>
  <c r="I56" i="4"/>
  <c r="D58" i="4"/>
  <c r="E57" i="4"/>
  <c r="F57" i="4" s="1"/>
  <c r="E64" i="2"/>
  <c r="F64" i="2" s="1"/>
  <c r="D65" i="2"/>
  <c r="E58" i="4" l="1"/>
  <c r="F58" i="4" s="1"/>
  <c r="D59" i="4"/>
  <c r="Q57" i="4"/>
  <c r="R57" i="4" s="1"/>
  <c r="S57" i="4" s="1"/>
  <c r="I57" i="4"/>
  <c r="K57" i="4" s="1"/>
  <c r="M57" i="4"/>
  <c r="N57" i="4" s="1"/>
  <c r="O57" i="4" s="1"/>
  <c r="K56" i="4"/>
  <c r="N56" i="4"/>
  <c r="T56" i="4"/>
  <c r="E65" i="2"/>
  <c r="F65" i="2" s="1"/>
  <c r="D66" i="2"/>
  <c r="O56" i="4" l="1"/>
  <c r="T57" i="4"/>
  <c r="D60" i="4"/>
  <c r="E59" i="4"/>
  <c r="F59" i="4" s="1"/>
  <c r="Q58" i="4"/>
  <c r="R58" i="4" s="1"/>
  <c r="S58" i="4" s="1"/>
  <c r="M58" i="4"/>
  <c r="I58" i="4"/>
  <c r="E66" i="2"/>
  <c r="F66" i="2" s="1"/>
  <c r="D67" i="2"/>
  <c r="K58" i="4" l="1"/>
  <c r="N58" i="4"/>
  <c r="T58" i="4"/>
  <c r="M59" i="4"/>
  <c r="Q59" i="4"/>
  <c r="R59" i="4" s="1"/>
  <c r="S59" i="4" s="1"/>
  <c r="I59" i="4"/>
  <c r="D61" i="4"/>
  <c r="E60" i="4"/>
  <c r="F60" i="4" s="1"/>
  <c r="E67" i="2"/>
  <c r="F67" i="2" s="1"/>
  <c r="D68" i="2"/>
  <c r="O58" i="4" l="1"/>
  <c r="K59" i="4"/>
  <c r="T59" i="4"/>
  <c r="M60" i="4"/>
  <c r="I60" i="4"/>
  <c r="Q60" i="4"/>
  <c r="R60" i="4" s="1"/>
  <c r="S60" i="4" s="1"/>
  <c r="T60" i="4" s="1"/>
  <c r="D62" i="4"/>
  <c r="E61" i="4"/>
  <c r="F61" i="4" s="1"/>
  <c r="N59" i="4"/>
  <c r="D69" i="2"/>
  <c r="E68" i="2"/>
  <c r="F68" i="2" s="1"/>
  <c r="O59" i="4" l="1"/>
  <c r="K60" i="4"/>
  <c r="M61" i="4"/>
  <c r="N61" i="4" s="1"/>
  <c r="I61" i="4"/>
  <c r="K61" i="4" s="1"/>
  <c r="D63" i="4"/>
  <c r="E62" i="4"/>
  <c r="F62" i="4" s="1"/>
  <c r="N60" i="4"/>
  <c r="O60" i="4" s="1"/>
  <c r="D70" i="2"/>
  <c r="E69" i="2"/>
  <c r="F69" i="2" s="1"/>
  <c r="E63" i="4" l="1"/>
  <c r="F63" i="4" s="1"/>
  <c r="D64" i="4"/>
  <c r="M62" i="4"/>
  <c r="I62" i="4"/>
  <c r="O61" i="4"/>
  <c r="E70" i="2"/>
  <c r="F70" i="2" s="1"/>
  <c r="D71" i="2"/>
  <c r="K62" i="4" l="1"/>
  <c r="N62" i="4"/>
  <c r="D65" i="4"/>
  <c r="E64" i="4"/>
  <c r="F64" i="4" s="1"/>
  <c r="I63" i="4"/>
  <c r="K63" i="4" s="1"/>
  <c r="M63" i="4"/>
  <c r="N63" i="4" s="1"/>
  <c r="E71" i="2"/>
  <c r="F71" i="2" s="1"/>
  <c r="D72" i="2"/>
  <c r="O62" i="4" l="1"/>
  <c r="O63" i="4"/>
  <c r="E65" i="4"/>
  <c r="F65" i="4" s="1"/>
  <c r="D66" i="4"/>
  <c r="M64" i="4"/>
  <c r="I64" i="4"/>
  <c r="E72" i="2"/>
  <c r="F72" i="2" s="1"/>
  <c r="D73" i="2"/>
  <c r="K64" i="4" l="1"/>
  <c r="N64" i="4"/>
  <c r="D67" i="4"/>
  <c r="E66" i="4"/>
  <c r="F66" i="4" s="1"/>
  <c r="M65" i="4"/>
  <c r="N65" i="4" s="1"/>
  <c r="I65" i="4"/>
  <c r="K65" i="4" s="1"/>
  <c r="D74" i="2"/>
  <c r="E73" i="2"/>
  <c r="F73" i="2" s="1"/>
  <c r="O64" i="4" l="1"/>
  <c r="M66" i="4"/>
  <c r="I66" i="4"/>
  <c r="O65" i="4"/>
  <c r="D68" i="4"/>
  <c r="E67" i="4"/>
  <c r="F67" i="4" s="1"/>
  <c r="D75" i="2"/>
  <c r="E74" i="2"/>
  <c r="F74" i="2" s="1"/>
  <c r="M67" i="4" l="1"/>
  <c r="N67" i="4" s="1"/>
  <c r="I67" i="4"/>
  <c r="K67" i="4" s="1"/>
  <c r="D69" i="4"/>
  <c r="E68" i="4"/>
  <c r="F68" i="4" s="1"/>
  <c r="K66" i="4"/>
  <c r="N66" i="4"/>
  <c r="O66" i="4" s="1"/>
  <c r="D76" i="2"/>
  <c r="E75" i="2"/>
  <c r="F75" i="2" s="1"/>
  <c r="O67" i="4" l="1"/>
  <c r="M68" i="4"/>
  <c r="I68" i="4"/>
  <c r="D70" i="4"/>
  <c r="E69" i="4"/>
  <c r="F69" i="4" s="1"/>
  <c r="D77" i="2"/>
  <c r="E76" i="2"/>
  <c r="F76" i="2" s="1"/>
  <c r="K68" i="4" l="1"/>
  <c r="O68" i="4" s="1"/>
  <c r="N68" i="4"/>
  <c r="M69" i="4"/>
  <c r="N69" i="4" s="1"/>
  <c r="I69" i="4"/>
  <c r="K69" i="4" s="1"/>
  <c r="D71" i="4"/>
  <c r="E70" i="4"/>
  <c r="F70" i="4" s="1"/>
  <c r="E77" i="2"/>
  <c r="F77" i="2" s="1"/>
  <c r="D78" i="2"/>
  <c r="M70" i="4" l="1"/>
  <c r="I70" i="4"/>
  <c r="E71" i="4"/>
  <c r="F71" i="4" s="1"/>
  <c r="D72" i="4"/>
  <c r="O69" i="4"/>
  <c r="E78" i="2"/>
  <c r="F78" i="2" s="1"/>
  <c r="D79" i="2"/>
  <c r="D73" i="4" l="1"/>
  <c r="E72" i="4"/>
  <c r="F72" i="4" s="1"/>
  <c r="I71" i="4"/>
  <c r="K71" i="4" s="1"/>
  <c r="M71" i="4"/>
  <c r="N71" i="4" s="1"/>
  <c r="O71" i="4" s="1"/>
  <c r="K70" i="4"/>
  <c r="N70" i="4"/>
  <c r="D80" i="2"/>
  <c r="E79" i="2"/>
  <c r="F79" i="2" s="1"/>
  <c r="O70" i="4" l="1"/>
  <c r="M72" i="4"/>
  <c r="I72" i="4"/>
  <c r="E73" i="4"/>
  <c r="F73" i="4" s="1"/>
  <c r="D74" i="4"/>
  <c r="D81" i="2"/>
  <c r="E80" i="2"/>
  <c r="F80" i="2" s="1"/>
  <c r="M73" i="4" l="1"/>
  <c r="N73" i="4" s="1"/>
  <c r="I73" i="4"/>
  <c r="K73" i="4" s="1"/>
  <c r="D75" i="4"/>
  <c r="E74" i="4"/>
  <c r="F74" i="4" s="1"/>
  <c r="K72" i="4"/>
  <c r="N72" i="4"/>
  <c r="D82" i="2"/>
  <c r="E81" i="2"/>
  <c r="F81" i="2" s="1"/>
  <c r="O72" i="4" l="1"/>
  <c r="D76" i="4"/>
  <c r="E75" i="4"/>
  <c r="F75" i="4" s="1"/>
  <c r="M74" i="4"/>
  <c r="I74" i="4"/>
  <c r="O73" i="4"/>
  <c r="E82" i="2"/>
  <c r="F82" i="2" s="1"/>
  <c r="D83" i="2"/>
  <c r="K74" i="4" l="1"/>
  <c r="N74" i="4"/>
  <c r="M75" i="4"/>
  <c r="N75" i="4" s="1"/>
  <c r="I75" i="4"/>
  <c r="K75" i="4" s="1"/>
  <c r="D77" i="4"/>
  <c r="E76" i="4"/>
  <c r="F76" i="4" s="1"/>
  <c r="D84" i="2"/>
  <c r="E83" i="2"/>
  <c r="F83" i="2" s="1"/>
  <c r="O74" i="4" l="1"/>
  <c r="M76" i="4"/>
  <c r="I76" i="4"/>
  <c r="E77" i="4"/>
  <c r="F77" i="4" s="1"/>
  <c r="D78" i="4"/>
  <c r="O75" i="4"/>
  <c r="E84" i="2"/>
  <c r="F84" i="2" s="1"/>
  <c r="D85" i="2"/>
  <c r="N76" i="4" l="1"/>
  <c r="D79" i="4"/>
  <c r="E78" i="4"/>
  <c r="F78" i="4" s="1"/>
  <c r="M77" i="4"/>
  <c r="N77" i="4" s="1"/>
  <c r="I77" i="4"/>
  <c r="K77" i="4" s="1"/>
  <c r="K76" i="4"/>
  <c r="O76" i="4" s="1"/>
  <c r="E85" i="2"/>
  <c r="F85" i="2" s="1"/>
  <c r="D86" i="2"/>
  <c r="O77" i="4" l="1"/>
  <c r="M78" i="4"/>
  <c r="I78" i="4"/>
  <c r="E79" i="4"/>
  <c r="F79" i="4" s="1"/>
  <c r="D80" i="4"/>
  <c r="E86" i="2"/>
  <c r="F86" i="2" s="1"/>
  <c r="D87" i="2"/>
  <c r="D81" i="4" l="1"/>
  <c r="E80" i="4"/>
  <c r="F80" i="4" s="1"/>
  <c r="N78" i="4"/>
  <c r="I79" i="4"/>
  <c r="K79" i="4" s="1"/>
  <c r="M79" i="4"/>
  <c r="N79" i="4" s="1"/>
  <c r="O79" i="4" s="1"/>
  <c r="K78" i="4"/>
  <c r="E87" i="2"/>
  <c r="F87" i="2" s="1"/>
  <c r="D88" i="2"/>
  <c r="O78" i="4" l="1"/>
  <c r="M80" i="4"/>
  <c r="I80" i="4"/>
  <c r="E81" i="4"/>
  <c r="F81" i="4" s="1"/>
  <c r="D82" i="4"/>
  <c r="E88" i="2"/>
  <c r="F88" i="2" s="1"/>
  <c r="D89" i="2"/>
  <c r="D83" i="4" l="1"/>
  <c r="E82" i="4"/>
  <c r="F82" i="4" s="1"/>
  <c r="M81" i="4"/>
  <c r="N81" i="4" s="1"/>
  <c r="I81" i="4"/>
  <c r="K81" i="4" s="1"/>
  <c r="K80" i="4"/>
  <c r="N80" i="4"/>
  <c r="O80" i="4" s="1"/>
  <c r="D90" i="2"/>
  <c r="E89" i="2"/>
  <c r="F89" i="2" s="1"/>
  <c r="O81" i="4" l="1"/>
  <c r="M82" i="4"/>
  <c r="I82" i="4"/>
  <c r="E83" i="4"/>
  <c r="F83" i="4" s="1"/>
  <c r="D84" i="4"/>
  <c r="E90" i="2"/>
  <c r="F90" i="2" s="1"/>
  <c r="D91" i="2"/>
  <c r="N82" i="4" l="1"/>
  <c r="D85" i="4"/>
  <c r="E84" i="4"/>
  <c r="F84" i="4" s="1"/>
  <c r="I83" i="4"/>
  <c r="K83" i="4" s="1"/>
  <c r="M83" i="4"/>
  <c r="N83" i="4" s="1"/>
  <c r="K82" i="4"/>
  <c r="E91" i="2"/>
  <c r="F91" i="2" s="1"/>
  <c r="D92" i="2"/>
  <c r="O82" i="4" l="1"/>
  <c r="O83" i="4"/>
  <c r="M84" i="4"/>
  <c r="I84" i="4"/>
  <c r="E85" i="4"/>
  <c r="F85" i="4" s="1"/>
  <c r="D86" i="4"/>
  <c r="E92" i="2"/>
  <c r="F92" i="2" s="1"/>
  <c r="D93" i="2"/>
  <c r="I85" i="4" l="1"/>
  <c r="K85" i="4" s="1"/>
  <c r="M85" i="4"/>
  <c r="N85" i="4" s="1"/>
  <c r="D87" i="4"/>
  <c r="E86" i="4"/>
  <c r="F86" i="4" s="1"/>
  <c r="K84" i="4"/>
  <c r="N84" i="4"/>
  <c r="E93" i="2"/>
  <c r="F93" i="2" s="1"/>
  <c r="D94" i="2"/>
  <c r="O84" i="4" l="1"/>
  <c r="E87" i="4"/>
  <c r="F87" i="4" s="1"/>
  <c r="D88" i="4"/>
  <c r="O85" i="4"/>
  <c r="M86" i="4"/>
  <c r="I86" i="4"/>
  <c r="E94" i="2"/>
  <c r="F94" i="2" s="1"/>
  <c r="D95" i="2"/>
  <c r="K86" i="4" l="1"/>
  <c r="M87" i="4"/>
  <c r="I87" i="4"/>
  <c r="K87" i="4" s="1"/>
  <c r="N86" i="4"/>
  <c r="O86" i="4" s="1"/>
  <c r="D89" i="4"/>
  <c r="E88" i="4"/>
  <c r="F88" i="4" s="1"/>
  <c r="D96" i="2"/>
  <c r="E95" i="2"/>
  <c r="F95" i="2" s="1"/>
  <c r="N87" i="4" l="1"/>
  <c r="M88" i="4"/>
  <c r="I88" i="4"/>
  <c r="K88" i="4" s="1"/>
  <c r="E89" i="4"/>
  <c r="F89" i="4" s="1"/>
  <c r="D90" i="4"/>
  <c r="O87" i="4"/>
  <c r="D97" i="2"/>
  <c r="E96" i="2"/>
  <c r="F96" i="2" s="1"/>
  <c r="M89" i="4" l="1"/>
  <c r="N89" i="4" s="1"/>
  <c r="I89" i="4"/>
  <c r="K89" i="4" s="1"/>
  <c r="D91" i="4"/>
  <c r="E90" i="4"/>
  <c r="F90" i="4" s="1"/>
  <c r="N88" i="4"/>
  <c r="O88" i="4" s="1"/>
  <c r="E97" i="2"/>
  <c r="F97" i="2" s="1"/>
  <c r="D98" i="2"/>
  <c r="E91" i="4" l="1"/>
  <c r="F91" i="4" s="1"/>
  <c r="D92" i="4"/>
  <c r="M90" i="4"/>
  <c r="I90" i="4"/>
  <c r="O89" i="4"/>
  <c r="E98" i="2"/>
  <c r="F98" i="2" s="1"/>
  <c r="D99" i="2"/>
  <c r="K90" i="4" l="1"/>
  <c r="N90" i="4"/>
  <c r="D93" i="4"/>
  <c r="E92" i="4"/>
  <c r="F92" i="4" s="1"/>
  <c r="I91" i="4"/>
  <c r="K91" i="4" s="1"/>
  <c r="M91" i="4"/>
  <c r="N91" i="4" s="1"/>
  <c r="O91" i="4" s="1"/>
  <c r="D100" i="2"/>
  <c r="E99" i="2"/>
  <c r="F99" i="2" s="1"/>
  <c r="O90" i="4" l="1"/>
  <c r="M92" i="4"/>
  <c r="I92" i="4"/>
  <c r="E93" i="4"/>
  <c r="F93" i="4" s="1"/>
  <c r="D94" i="4"/>
  <c r="E100" i="2"/>
  <c r="F100" i="2" s="1"/>
  <c r="D101" i="2"/>
  <c r="D95" i="4" l="1"/>
  <c r="E94" i="4"/>
  <c r="F94" i="4" s="1"/>
  <c r="M93" i="4"/>
  <c r="N93" i="4" s="1"/>
  <c r="I93" i="4"/>
  <c r="K93" i="4" s="1"/>
  <c r="K92" i="4"/>
  <c r="N92" i="4"/>
  <c r="E101" i="2"/>
  <c r="F101" i="2" s="1"/>
  <c r="D102" i="2"/>
  <c r="O92" i="4" l="1"/>
  <c r="O93" i="4"/>
  <c r="M94" i="4"/>
  <c r="I94" i="4"/>
  <c r="E95" i="4"/>
  <c r="F95" i="4" s="1"/>
  <c r="D96" i="4"/>
  <c r="D103" i="2"/>
  <c r="E102" i="2"/>
  <c r="F102" i="2" s="1"/>
  <c r="D97" i="4" l="1"/>
  <c r="E96" i="4"/>
  <c r="F96" i="4" s="1"/>
  <c r="I95" i="4"/>
  <c r="K95" i="4" s="1"/>
  <c r="M95" i="4"/>
  <c r="N95" i="4" s="1"/>
  <c r="K94" i="4"/>
  <c r="N94" i="4"/>
  <c r="D104" i="2"/>
  <c r="E103" i="2"/>
  <c r="F103" i="2" s="1"/>
  <c r="O95" i="4" l="1"/>
  <c r="O94" i="4"/>
  <c r="M96" i="4"/>
  <c r="I96" i="4"/>
  <c r="E97" i="4"/>
  <c r="F97" i="4" s="1"/>
  <c r="D98" i="4"/>
  <c r="E104" i="2"/>
  <c r="F104" i="2" s="1"/>
  <c r="D105" i="2"/>
  <c r="D99" i="4" l="1"/>
  <c r="E98" i="4"/>
  <c r="F98" i="4" s="1"/>
  <c r="M97" i="4"/>
  <c r="N97" i="4" s="1"/>
  <c r="I97" i="4"/>
  <c r="K97" i="4" s="1"/>
  <c r="K96" i="4"/>
  <c r="N96" i="4"/>
  <c r="E105" i="2"/>
  <c r="F105" i="2" s="1"/>
  <c r="D106" i="2"/>
  <c r="O96" i="4" l="1"/>
  <c r="O97" i="4"/>
  <c r="M98" i="4"/>
  <c r="I98" i="4"/>
  <c r="E99" i="4"/>
  <c r="F99" i="4" s="1"/>
  <c r="D100" i="4"/>
  <c r="E106" i="2"/>
  <c r="F106" i="2" s="1"/>
  <c r="D107" i="2"/>
  <c r="D101" i="4" l="1"/>
  <c r="E100" i="4"/>
  <c r="F100" i="4" s="1"/>
  <c r="M99" i="4"/>
  <c r="N99" i="4" s="1"/>
  <c r="I99" i="4"/>
  <c r="K99" i="4" s="1"/>
  <c r="K98" i="4"/>
  <c r="N98" i="4"/>
  <c r="D108" i="2"/>
  <c r="E107" i="2"/>
  <c r="F107" i="2" s="1"/>
  <c r="O98" i="4" l="1"/>
  <c r="O99" i="4"/>
  <c r="M100" i="4"/>
  <c r="I100" i="4"/>
  <c r="E101" i="4"/>
  <c r="F101" i="4" s="1"/>
  <c r="D102" i="4"/>
  <c r="D109" i="2"/>
  <c r="E108" i="2"/>
  <c r="F108" i="2" s="1"/>
  <c r="D103" i="4" l="1"/>
  <c r="E102" i="4"/>
  <c r="F102" i="4" s="1"/>
  <c r="M101" i="4"/>
  <c r="N101" i="4" s="1"/>
  <c r="I101" i="4"/>
  <c r="K101" i="4" s="1"/>
  <c r="K100" i="4"/>
  <c r="N100" i="4"/>
  <c r="D110" i="2"/>
  <c r="E109" i="2"/>
  <c r="F109" i="2" s="1"/>
  <c r="O100" i="4" l="1"/>
  <c r="O101" i="4"/>
  <c r="M102" i="4"/>
  <c r="I102" i="4"/>
  <c r="E103" i="4"/>
  <c r="F103" i="4" s="1"/>
  <c r="D104" i="4"/>
  <c r="E110" i="2"/>
  <c r="F110" i="2" s="1"/>
  <c r="D111" i="2"/>
  <c r="D105" i="4" l="1"/>
  <c r="E104" i="4"/>
  <c r="F104" i="4" s="1"/>
  <c r="M103" i="4"/>
  <c r="N103" i="4" s="1"/>
  <c r="I103" i="4"/>
  <c r="K103" i="4" s="1"/>
  <c r="K102" i="4"/>
  <c r="N102" i="4"/>
  <c r="O102" i="4" s="1"/>
  <c r="E111" i="2"/>
  <c r="F111" i="2" s="1"/>
  <c r="D112" i="2"/>
  <c r="O103" i="4" l="1"/>
  <c r="M104" i="4"/>
  <c r="I104" i="4"/>
  <c r="E105" i="4"/>
  <c r="F105" i="4" s="1"/>
  <c r="D106" i="4"/>
  <c r="E112" i="2"/>
  <c r="F112" i="2" s="1"/>
  <c r="D113" i="2"/>
  <c r="D107" i="4" l="1"/>
  <c r="E106" i="4"/>
  <c r="F106" i="4" s="1"/>
  <c r="M105" i="4"/>
  <c r="N105" i="4" s="1"/>
  <c r="I105" i="4"/>
  <c r="K105" i="4" s="1"/>
  <c r="K104" i="4"/>
  <c r="N104" i="4"/>
  <c r="O104" i="4" s="1"/>
  <c r="E113" i="2"/>
  <c r="F113" i="2" s="1"/>
  <c r="D114" i="2"/>
  <c r="O105" i="4" l="1"/>
  <c r="M106" i="4"/>
  <c r="I106" i="4"/>
  <c r="E107" i="4"/>
  <c r="F107" i="4" s="1"/>
  <c r="D108" i="4"/>
  <c r="E114" i="2"/>
  <c r="F114" i="2" s="1"/>
  <c r="D115" i="2"/>
  <c r="M107" i="4" l="1"/>
  <c r="N107" i="4" s="1"/>
  <c r="I107" i="4"/>
  <c r="K107" i="4" s="1"/>
  <c r="D109" i="4"/>
  <c r="E108" i="4"/>
  <c r="F108" i="4" s="1"/>
  <c r="K106" i="4"/>
  <c r="N106" i="4"/>
  <c r="O106" i="4" s="1"/>
  <c r="D116" i="2"/>
  <c r="E115" i="2"/>
  <c r="F115" i="2" s="1"/>
  <c r="M108" i="4" l="1"/>
  <c r="I108" i="4"/>
  <c r="E109" i="4"/>
  <c r="F109" i="4" s="1"/>
  <c r="D110" i="4"/>
  <c r="O107" i="4"/>
  <c r="D117" i="2"/>
  <c r="E116" i="2"/>
  <c r="F116" i="2" s="1"/>
  <c r="D111" i="4" l="1"/>
  <c r="E110" i="4"/>
  <c r="F110" i="4" s="1"/>
  <c r="I109" i="4"/>
  <c r="K109" i="4" s="1"/>
  <c r="M109" i="4"/>
  <c r="N109" i="4" s="1"/>
  <c r="O109" i="4" s="1"/>
  <c r="K108" i="4"/>
  <c r="N108" i="4"/>
  <c r="O108" i="4" s="1"/>
  <c r="E117" i="2"/>
  <c r="F117" i="2" s="1"/>
  <c r="D118" i="2"/>
  <c r="M110" i="4" l="1"/>
  <c r="I110" i="4"/>
  <c r="E111" i="4"/>
  <c r="F111" i="4" s="1"/>
  <c r="D112" i="4"/>
  <c r="E118" i="2"/>
  <c r="F118" i="2" s="1"/>
  <c r="D119" i="2"/>
  <c r="D113" i="4" l="1"/>
  <c r="E112" i="4"/>
  <c r="F112" i="4" s="1"/>
  <c r="I111" i="4"/>
  <c r="K111" i="4" s="1"/>
  <c r="M111" i="4"/>
  <c r="N111" i="4" s="1"/>
  <c r="O111" i="4" s="1"/>
  <c r="K110" i="4"/>
  <c r="N110" i="4"/>
  <c r="D120" i="2"/>
  <c r="E119" i="2"/>
  <c r="F119" i="2" s="1"/>
  <c r="O110" i="4" l="1"/>
  <c r="M112" i="4"/>
  <c r="I112" i="4"/>
  <c r="E113" i="4"/>
  <c r="F113" i="4" s="1"/>
  <c r="D114" i="4"/>
  <c r="D121" i="2"/>
  <c r="E120" i="2"/>
  <c r="F120" i="2" s="1"/>
  <c r="D115" i="4" l="1"/>
  <c r="E114" i="4"/>
  <c r="F114" i="4" s="1"/>
  <c r="I113" i="4"/>
  <c r="K113" i="4" s="1"/>
  <c r="M113" i="4"/>
  <c r="N113" i="4" s="1"/>
  <c r="K112" i="4"/>
  <c r="N112" i="4"/>
  <c r="E121" i="2"/>
  <c r="F121" i="2" s="1"/>
  <c r="D122" i="2"/>
  <c r="O112" i="4" l="1"/>
  <c r="O113" i="4"/>
  <c r="M114" i="4"/>
  <c r="I114" i="4"/>
  <c r="E115" i="4"/>
  <c r="F115" i="4" s="1"/>
  <c r="D116" i="4"/>
  <c r="E122" i="2"/>
  <c r="F122" i="2" s="1"/>
  <c r="D123" i="2"/>
  <c r="D117" i="4" l="1"/>
  <c r="E116" i="4"/>
  <c r="F116" i="4" s="1"/>
  <c r="M115" i="4"/>
  <c r="N115" i="4" s="1"/>
  <c r="I115" i="4"/>
  <c r="K115" i="4" s="1"/>
  <c r="K114" i="4"/>
  <c r="N114" i="4"/>
  <c r="D124" i="2"/>
  <c r="E123" i="2"/>
  <c r="F123" i="2" s="1"/>
  <c r="O114" i="4" l="1"/>
  <c r="O115" i="4"/>
  <c r="M116" i="4"/>
  <c r="I116" i="4"/>
  <c r="E117" i="4"/>
  <c r="F117" i="4" s="1"/>
  <c r="D118" i="4"/>
  <c r="E124" i="2"/>
  <c r="F124" i="2" s="1"/>
  <c r="D125" i="2"/>
  <c r="D119" i="4" l="1"/>
  <c r="E118" i="4"/>
  <c r="F118" i="4" s="1"/>
  <c r="I117" i="4"/>
  <c r="K117" i="4" s="1"/>
  <c r="M117" i="4"/>
  <c r="N117" i="4" s="1"/>
  <c r="O117" i="4" s="1"/>
  <c r="K116" i="4"/>
  <c r="N116" i="4"/>
  <c r="O116" i="4" s="1"/>
  <c r="E125" i="2"/>
  <c r="F125" i="2" s="1"/>
  <c r="D126" i="2"/>
  <c r="M118" i="4" l="1"/>
  <c r="I118" i="4"/>
  <c r="E119" i="4"/>
  <c r="F119" i="4" s="1"/>
  <c r="D120" i="4"/>
  <c r="E126" i="2"/>
  <c r="F126" i="2" s="1"/>
  <c r="D127" i="2"/>
  <c r="D121" i="4" l="1"/>
  <c r="E120" i="4"/>
  <c r="F120" i="4" s="1"/>
  <c r="I119" i="4"/>
  <c r="K119" i="4" s="1"/>
  <c r="M119" i="4"/>
  <c r="N119" i="4" s="1"/>
  <c r="K118" i="4"/>
  <c r="N118" i="4"/>
  <c r="O118" i="4" s="1"/>
  <c r="E127" i="2"/>
  <c r="F127" i="2" s="1"/>
  <c r="D128" i="2"/>
  <c r="O119" i="4" l="1"/>
  <c r="M120" i="4"/>
  <c r="I120" i="4"/>
  <c r="E121" i="4"/>
  <c r="F121" i="4" s="1"/>
  <c r="D122" i="4"/>
  <c r="E128" i="2"/>
  <c r="F128" i="2" s="1"/>
  <c r="D129" i="2"/>
  <c r="D123" i="4" l="1"/>
  <c r="E122" i="4"/>
  <c r="F122" i="4" s="1"/>
  <c r="I121" i="4"/>
  <c r="K121" i="4" s="1"/>
  <c r="M121" i="4"/>
  <c r="N121" i="4" s="1"/>
  <c r="K120" i="4"/>
  <c r="N120" i="4"/>
  <c r="E129" i="2"/>
  <c r="F129" i="2" s="1"/>
  <c r="D130" i="2"/>
  <c r="O121" i="4" l="1"/>
  <c r="O120" i="4"/>
  <c r="M122" i="4"/>
  <c r="I122" i="4"/>
  <c r="E123" i="4"/>
  <c r="F123" i="4" s="1"/>
  <c r="D124" i="4"/>
  <c r="E130" i="2"/>
  <c r="F130" i="2" s="1"/>
  <c r="D131" i="2"/>
  <c r="N122" i="4" l="1"/>
  <c r="D125" i="4"/>
  <c r="E124" i="4"/>
  <c r="F124" i="4" s="1"/>
  <c r="I123" i="4"/>
  <c r="K123" i="4" s="1"/>
  <c r="M123" i="4"/>
  <c r="N123" i="4" s="1"/>
  <c r="O123" i="4" s="1"/>
  <c r="K122" i="4"/>
  <c r="O122" i="4" s="1"/>
  <c r="E131" i="2"/>
  <c r="F131" i="2" s="1"/>
  <c r="D132" i="2"/>
  <c r="M124" i="4" l="1"/>
  <c r="I124" i="4"/>
  <c r="E125" i="4"/>
  <c r="F125" i="4" s="1"/>
  <c r="D126" i="4"/>
  <c r="E132" i="2"/>
  <c r="F132" i="2" s="1"/>
  <c r="D133" i="2"/>
  <c r="K124" i="4" l="1"/>
  <c r="D127" i="4"/>
  <c r="E126" i="4"/>
  <c r="F126" i="4" s="1"/>
  <c r="I125" i="4"/>
  <c r="K125" i="4" s="1"/>
  <c r="M125" i="4"/>
  <c r="N125" i="4" s="1"/>
  <c r="N124" i="4"/>
  <c r="O124" i="4" s="1"/>
  <c r="D134" i="2"/>
  <c r="E133" i="2"/>
  <c r="F133" i="2" s="1"/>
  <c r="O125" i="4" l="1"/>
  <c r="M126" i="4"/>
  <c r="I126" i="4"/>
  <c r="E127" i="4"/>
  <c r="F127" i="4" s="1"/>
  <c r="D128" i="4"/>
  <c r="E134" i="2"/>
  <c r="F134" i="2" s="1"/>
  <c r="D135" i="2"/>
  <c r="D129" i="4" l="1"/>
  <c r="E128" i="4"/>
  <c r="F128" i="4" s="1"/>
  <c r="M127" i="4"/>
  <c r="N127" i="4" s="1"/>
  <c r="I127" i="4"/>
  <c r="K127" i="4" s="1"/>
  <c r="K126" i="4"/>
  <c r="N126" i="4"/>
  <c r="O126" i="4" s="1"/>
  <c r="E135" i="2"/>
  <c r="F135" i="2" s="1"/>
  <c r="D136" i="2"/>
  <c r="O127" i="4" l="1"/>
  <c r="M128" i="4"/>
  <c r="I128" i="4"/>
  <c r="E129" i="4"/>
  <c r="F129" i="4" s="1"/>
  <c r="D130" i="4"/>
  <c r="D137" i="2"/>
  <c r="E136" i="2"/>
  <c r="F136" i="2" s="1"/>
  <c r="D131" i="4" l="1"/>
  <c r="E130" i="4"/>
  <c r="F130" i="4" s="1"/>
  <c r="I129" i="4"/>
  <c r="K129" i="4" s="1"/>
  <c r="M129" i="4"/>
  <c r="N129" i="4" s="1"/>
  <c r="O129" i="4" s="1"/>
  <c r="K128" i="4"/>
  <c r="N128" i="4"/>
  <c r="E137" i="2"/>
  <c r="F137" i="2" s="1"/>
  <c r="D138" i="2"/>
  <c r="O128" i="4" l="1"/>
  <c r="M130" i="4"/>
  <c r="I130" i="4"/>
  <c r="E131" i="4"/>
  <c r="F131" i="4" s="1"/>
  <c r="D132" i="4"/>
  <c r="E138" i="2"/>
  <c r="F138" i="2" s="1"/>
  <c r="D139" i="2"/>
  <c r="K130" i="4" l="1"/>
  <c r="D133" i="4"/>
  <c r="E132" i="4"/>
  <c r="F132" i="4" s="1"/>
  <c r="I131" i="4"/>
  <c r="K131" i="4" s="1"/>
  <c r="M131" i="4"/>
  <c r="N131" i="4" s="1"/>
  <c r="O131" i="4" s="1"/>
  <c r="N130" i="4"/>
  <c r="O130" i="4" s="1"/>
  <c r="E139" i="2"/>
  <c r="F139" i="2" s="1"/>
  <c r="D140" i="2"/>
  <c r="M132" i="4" l="1"/>
  <c r="I132" i="4"/>
  <c r="E133" i="4"/>
  <c r="F133" i="4" s="1"/>
  <c r="D134" i="4"/>
  <c r="D141" i="2"/>
  <c r="E140" i="2"/>
  <c r="F140" i="2" s="1"/>
  <c r="D135" i="4" l="1"/>
  <c r="E134" i="4"/>
  <c r="F134" i="4" s="1"/>
  <c r="I133" i="4"/>
  <c r="M133" i="4"/>
  <c r="N133" i="4" s="1"/>
  <c r="K132" i="4"/>
  <c r="N132" i="4"/>
  <c r="O132" i="4" s="1"/>
  <c r="E141" i="2"/>
  <c r="F141" i="2" s="1"/>
  <c r="D142" i="2"/>
  <c r="K133" i="4" l="1"/>
  <c r="O133" i="4" s="1"/>
  <c r="M134" i="4"/>
  <c r="I134" i="4"/>
  <c r="E135" i="4"/>
  <c r="F135" i="4" s="1"/>
  <c r="D136" i="4"/>
  <c r="E142" i="2"/>
  <c r="F142" i="2" s="1"/>
  <c r="D143" i="2"/>
  <c r="D137" i="4" l="1"/>
  <c r="E136" i="4"/>
  <c r="F136" i="4" s="1"/>
  <c r="I135" i="4"/>
  <c r="K135" i="4" s="1"/>
  <c r="M135" i="4"/>
  <c r="N135" i="4" s="1"/>
  <c r="K134" i="4"/>
  <c r="N134" i="4"/>
  <c r="O134" i="4" s="1"/>
  <c r="D144" i="2"/>
  <c r="E143" i="2"/>
  <c r="F143" i="2" s="1"/>
  <c r="O135" i="4" l="1"/>
  <c r="M136" i="4"/>
  <c r="I136" i="4"/>
  <c r="E137" i="4"/>
  <c r="F137" i="4" s="1"/>
  <c r="D138" i="4"/>
  <c r="E144" i="2"/>
  <c r="F144" i="2" s="1"/>
  <c r="D145" i="2"/>
  <c r="I137" i="4" l="1"/>
  <c r="K137" i="4" s="1"/>
  <c r="M137" i="4"/>
  <c r="D139" i="4"/>
  <c r="E138" i="4"/>
  <c r="F138" i="4" s="1"/>
  <c r="K136" i="4"/>
  <c r="N136" i="4"/>
  <c r="E145" i="2"/>
  <c r="F145" i="2" s="1"/>
  <c r="D146" i="2"/>
  <c r="O136" i="4" l="1"/>
  <c r="N137" i="4"/>
  <c r="O137" i="4" s="1"/>
  <c r="M138" i="4"/>
  <c r="I138" i="4"/>
  <c r="E139" i="4"/>
  <c r="F139" i="4" s="1"/>
  <c r="D140" i="4"/>
  <c r="D147" i="2"/>
  <c r="E146" i="2"/>
  <c r="F146" i="2" s="1"/>
  <c r="K138" i="4" l="1"/>
  <c r="N138" i="4"/>
  <c r="M139" i="4"/>
  <c r="N139" i="4" s="1"/>
  <c r="I139" i="4"/>
  <c r="K139" i="4" s="1"/>
  <c r="D141" i="4"/>
  <c r="E140" i="4"/>
  <c r="F140" i="4" s="1"/>
  <c r="D148" i="2"/>
  <c r="E147" i="2"/>
  <c r="F147" i="2" s="1"/>
  <c r="O138" i="4" l="1"/>
  <c r="M140" i="4"/>
  <c r="I140" i="4"/>
  <c r="E141" i="4"/>
  <c r="F141" i="4" s="1"/>
  <c r="D142" i="4"/>
  <c r="O139" i="4"/>
  <c r="D149" i="2"/>
  <c r="E148" i="2"/>
  <c r="F148" i="2" s="1"/>
  <c r="D143" i="4" l="1"/>
  <c r="E142" i="4"/>
  <c r="F142" i="4" s="1"/>
  <c r="I141" i="4"/>
  <c r="K141" i="4" s="1"/>
  <c r="M141" i="4"/>
  <c r="N141" i="4" s="1"/>
  <c r="O141" i="4" s="1"/>
  <c r="K140" i="4"/>
  <c r="N140" i="4"/>
  <c r="D150" i="2"/>
  <c r="E149" i="2"/>
  <c r="F149" i="2" s="1"/>
  <c r="O140" i="4" l="1"/>
  <c r="M142" i="4"/>
  <c r="I142" i="4"/>
  <c r="E143" i="4"/>
  <c r="F143" i="4" s="1"/>
  <c r="D144" i="4"/>
  <c r="E150" i="2"/>
  <c r="F150" i="2" s="1"/>
  <c r="D151" i="2"/>
  <c r="D145" i="4" l="1"/>
  <c r="E144" i="4"/>
  <c r="F144" i="4" s="1"/>
  <c r="I143" i="4"/>
  <c r="K143" i="4" s="1"/>
  <c r="M143" i="4"/>
  <c r="N143" i="4" s="1"/>
  <c r="O143" i="4" s="1"/>
  <c r="K142" i="4"/>
  <c r="N142" i="4"/>
  <c r="D152" i="2"/>
  <c r="E151" i="2"/>
  <c r="F151" i="2" s="1"/>
  <c r="O142" i="4" l="1"/>
  <c r="M144" i="4"/>
  <c r="I144" i="4"/>
  <c r="E145" i="4"/>
  <c r="F145" i="4" s="1"/>
  <c r="D146" i="4"/>
  <c r="E152" i="2"/>
  <c r="F152" i="2" s="1"/>
  <c r="D153" i="2"/>
  <c r="D147" i="4" l="1"/>
  <c r="E146" i="4"/>
  <c r="F146" i="4" s="1"/>
  <c r="M145" i="4"/>
  <c r="N145" i="4" s="1"/>
  <c r="I145" i="4"/>
  <c r="K145" i="4" s="1"/>
  <c r="K144" i="4"/>
  <c r="N144" i="4"/>
  <c r="O144" i="4" s="1"/>
  <c r="D154" i="2"/>
  <c r="E153" i="2"/>
  <c r="F153" i="2" s="1"/>
  <c r="E147" i="4" l="1"/>
  <c r="F147" i="4" s="1"/>
  <c r="D148" i="4"/>
  <c r="O145" i="4"/>
  <c r="M146" i="4"/>
  <c r="I146" i="4"/>
  <c r="D155" i="2"/>
  <c r="E154" i="2"/>
  <c r="F154" i="2" s="1"/>
  <c r="K146" i="4" l="1"/>
  <c r="M147" i="4"/>
  <c r="N147" i="4" s="1"/>
  <c r="I147" i="4"/>
  <c r="K147" i="4" s="1"/>
  <c r="N146" i="4"/>
  <c r="O146" i="4" s="1"/>
  <c r="D149" i="4"/>
  <c r="E148" i="4"/>
  <c r="F148" i="4" s="1"/>
  <c r="E155" i="2"/>
  <c r="F155" i="2" s="1"/>
  <c r="D156" i="2"/>
  <c r="M148" i="4" l="1"/>
  <c r="I148" i="4"/>
  <c r="E149" i="4"/>
  <c r="F149" i="4" s="1"/>
  <c r="D150" i="4"/>
  <c r="O147" i="4"/>
  <c r="D157" i="2"/>
  <c r="E156" i="2"/>
  <c r="F156" i="2" s="1"/>
  <c r="K148" i="4" l="1"/>
  <c r="D151" i="4"/>
  <c r="E150" i="4"/>
  <c r="F150" i="4" s="1"/>
  <c r="M149" i="4"/>
  <c r="N149" i="4" s="1"/>
  <c r="I149" i="4"/>
  <c r="K149" i="4" s="1"/>
  <c r="N148" i="4"/>
  <c r="O148" i="4" s="1"/>
  <c r="E157" i="2"/>
  <c r="F157" i="2" s="1"/>
  <c r="D158" i="2"/>
  <c r="O149" i="4" l="1"/>
  <c r="M150" i="4"/>
  <c r="I150" i="4"/>
  <c r="E151" i="4"/>
  <c r="F151" i="4" s="1"/>
  <c r="D152" i="4"/>
  <c r="D159" i="2"/>
  <c r="E158" i="2"/>
  <c r="F158" i="2" s="1"/>
  <c r="D153" i="4" l="1"/>
  <c r="E152" i="4"/>
  <c r="F152" i="4" s="1"/>
  <c r="M151" i="4"/>
  <c r="N151" i="4" s="1"/>
  <c r="I151" i="4"/>
  <c r="K151" i="4" s="1"/>
  <c r="K150" i="4"/>
  <c r="N150" i="4"/>
  <c r="E159" i="2"/>
  <c r="F159" i="2" s="1"/>
  <c r="D160" i="2"/>
  <c r="O150" i="4" l="1"/>
  <c r="O151" i="4"/>
  <c r="M152" i="4"/>
  <c r="I152" i="4"/>
  <c r="E153" i="4"/>
  <c r="F153" i="4" s="1"/>
  <c r="D154" i="4"/>
  <c r="D161" i="2"/>
  <c r="E160" i="2"/>
  <c r="F160" i="2" s="1"/>
  <c r="D155" i="4" l="1"/>
  <c r="E154" i="4"/>
  <c r="F154" i="4" s="1"/>
  <c r="M153" i="4"/>
  <c r="N153" i="4" s="1"/>
  <c r="I153" i="4"/>
  <c r="K153" i="4" s="1"/>
  <c r="K152" i="4"/>
  <c r="N152" i="4"/>
  <c r="E161" i="2"/>
  <c r="F161" i="2" s="1"/>
  <c r="D162" i="2"/>
  <c r="O152" i="4" l="1"/>
  <c r="O153" i="4"/>
  <c r="M154" i="4"/>
  <c r="I154" i="4"/>
  <c r="E155" i="4"/>
  <c r="F155" i="4" s="1"/>
  <c r="D156" i="4"/>
  <c r="E162" i="2"/>
  <c r="F162" i="2" s="1"/>
  <c r="D163" i="2"/>
  <c r="K154" i="4" l="1"/>
  <c r="D157" i="4"/>
  <c r="E156" i="4"/>
  <c r="F156" i="4" s="1"/>
  <c r="I155" i="4"/>
  <c r="M155" i="4"/>
  <c r="N155" i="4" s="1"/>
  <c r="N154" i="4"/>
  <c r="O154" i="4" s="1"/>
  <c r="D164" i="2"/>
  <c r="E163" i="2"/>
  <c r="F163" i="2" s="1"/>
  <c r="K155" i="4" l="1"/>
  <c r="O155" i="4" s="1"/>
  <c r="M156" i="4"/>
  <c r="I156" i="4"/>
  <c r="E157" i="4"/>
  <c r="F157" i="4" s="1"/>
  <c r="D158" i="4"/>
  <c r="D165" i="2"/>
  <c r="E164" i="2"/>
  <c r="F164" i="2" s="1"/>
  <c r="D159" i="4" l="1"/>
  <c r="E158" i="4"/>
  <c r="F158" i="4" s="1"/>
  <c r="I157" i="4"/>
  <c r="K157" i="4" s="1"/>
  <c r="M157" i="4"/>
  <c r="N157" i="4" s="1"/>
  <c r="O157" i="4" s="1"/>
  <c r="K156" i="4"/>
  <c r="N156" i="4"/>
  <c r="O156" i="4" s="1"/>
  <c r="E165" i="2"/>
  <c r="F165" i="2" s="1"/>
  <c r="D166" i="2"/>
  <c r="M158" i="4" l="1"/>
  <c r="I158" i="4"/>
  <c r="E159" i="4"/>
  <c r="F159" i="4" s="1"/>
  <c r="D160" i="4"/>
  <c r="E166" i="2"/>
  <c r="F166" i="2" s="1"/>
  <c r="D167" i="2"/>
  <c r="N158" i="4" l="1"/>
  <c r="M159" i="4"/>
  <c r="N159" i="4" s="1"/>
  <c r="I159" i="4"/>
  <c r="K159" i="4" s="1"/>
  <c r="D161" i="4"/>
  <c r="E160" i="4"/>
  <c r="F160" i="4" s="1"/>
  <c r="K158" i="4"/>
  <c r="O158" i="4"/>
  <c r="E167" i="2"/>
  <c r="F167" i="2" s="1"/>
  <c r="D168" i="2"/>
  <c r="M160" i="4" l="1"/>
  <c r="I160" i="4"/>
  <c r="E161" i="4"/>
  <c r="F161" i="4" s="1"/>
  <c r="D162" i="4"/>
  <c r="O159" i="4"/>
  <c r="D169" i="2"/>
  <c r="E168" i="2"/>
  <c r="F168" i="2" s="1"/>
  <c r="K160" i="4" l="1"/>
  <c r="D163" i="4"/>
  <c r="E162" i="4"/>
  <c r="F162" i="4" s="1"/>
  <c r="M161" i="4"/>
  <c r="N161" i="4" s="1"/>
  <c r="I161" i="4"/>
  <c r="K161" i="4" s="1"/>
  <c r="N160" i="4"/>
  <c r="O160" i="4" s="1"/>
  <c r="D170" i="2"/>
  <c r="E169" i="2"/>
  <c r="F169" i="2" s="1"/>
  <c r="O161" i="4" l="1"/>
  <c r="M162" i="4"/>
  <c r="I162" i="4"/>
  <c r="E163" i="4"/>
  <c r="F163" i="4" s="1"/>
  <c r="D164" i="4"/>
  <c r="E170" i="2"/>
  <c r="F170" i="2" s="1"/>
  <c r="D171" i="2"/>
  <c r="D165" i="4" l="1"/>
  <c r="E164" i="4"/>
  <c r="F164" i="4" s="1"/>
  <c r="M163" i="4"/>
  <c r="N163" i="4" s="1"/>
  <c r="I163" i="4"/>
  <c r="K163" i="4" s="1"/>
  <c r="K162" i="4"/>
  <c r="N162" i="4"/>
  <c r="O162" i="4" s="1"/>
  <c r="E171" i="2"/>
  <c r="F171" i="2" s="1"/>
  <c r="D172" i="2"/>
  <c r="O163" i="4" l="1"/>
  <c r="M164" i="4"/>
  <c r="I164" i="4"/>
  <c r="E165" i="4"/>
  <c r="F165" i="4" s="1"/>
  <c r="D166" i="4"/>
  <c r="E172" i="2"/>
  <c r="F172" i="2" s="1"/>
  <c r="D173" i="2"/>
  <c r="D167" i="4" l="1"/>
  <c r="E166" i="4"/>
  <c r="F166" i="4" s="1"/>
  <c r="I165" i="4"/>
  <c r="K165" i="4" s="1"/>
  <c r="M165" i="4"/>
  <c r="N165" i="4" s="1"/>
  <c r="O165" i="4" s="1"/>
  <c r="K164" i="4"/>
  <c r="N164" i="4"/>
  <c r="O164" i="4" s="1"/>
  <c r="E173" i="2"/>
  <c r="F173" i="2" s="1"/>
  <c r="D174" i="2"/>
  <c r="M166" i="4" l="1"/>
  <c r="I166" i="4"/>
  <c r="E167" i="4"/>
  <c r="F167" i="4" s="1"/>
  <c r="D168" i="4"/>
  <c r="E174" i="2"/>
  <c r="F174" i="2" s="1"/>
  <c r="D175" i="2"/>
  <c r="M167" i="4" l="1"/>
  <c r="I167" i="4"/>
  <c r="D169" i="4"/>
  <c r="E168" i="4"/>
  <c r="F168" i="4" s="1"/>
  <c r="K166" i="4"/>
  <c r="N166" i="4"/>
  <c r="D176" i="2"/>
  <c r="E175" i="2"/>
  <c r="F175" i="2" s="1"/>
  <c r="O166" i="4" l="1"/>
  <c r="I168" i="4"/>
  <c r="E169" i="4"/>
  <c r="F169" i="4" s="1"/>
  <c r="D170" i="4"/>
  <c r="K167" i="4"/>
  <c r="N167" i="4"/>
  <c r="O167" i="4" s="1"/>
  <c r="D177" i="2"/>
  <c r="E176" i="2"/>
  <c r="F176" i="2" s="1"/>
  <c r="D171" i="4" l="1"/>
  <c r="E170" i="4"/>
  <c r="F170" i="4" s="1"/>
  <c r="U169" i="4"/>
  <c r="I169" i="4"/>
  <c r="N169" i="4"/>
  <c r="K168" i="4"/>
  <c r="E177" i="2"/>
  <c r="F177" i="2" s="1"/>
  <c r="D178" i="2"/>
  <c r="O169" i="4" l="1"/>
  <c r="R169" i="4"/>
  <c r="S169" i="4" s="1"/>
  <c r="T169" i="4" s="1"/>
  <c r="V169" i="4" s="1"/>
  <c r="I170" i="4"/>
  <c r="K169" i="4"/>
  <c r="E171" i="4"/>
  <c r="F171" i="4" s="1"/>
  <c r="D172" i="4"/>
  <c r="E178" i="2"/>
  <c r="F178" i="2" s="1"/>
  <c r="D179" i="2"/>
  <c r="K170" i="4" l="1"/>
  <c r="I171" i="4"/>
  <c r="K171" i="4" s="1"/>
  <c r="D173" i="4"/>
  <c r="E172" i="4"/>
  <c r="F172" i="4" s="1"/>
  <c r="E179" i="2"/>
  <c r="F179" i="2" s="1"/>
  <c r="D180" i="2"/>
  <c r="I172" i="4" l="1"/>
  <c r="D174" i="4"/>
  <c r="E173" i="4"/>
  <c r="F173" i="4" s="1"/>
  <c r="E180" i="2"/>
  <c r="F180" i="2" s="1"/>
  <c r="D181" i="2"/>
  <c r="I173" i="4" l="1"/>
  <c r="E174" i="4"/>
  <c r="F174" i="4" s="1"/>
  <c r="D175" i="4"/>
  <c r="K172" i="4"/>
  <c r="E181" i="2"/>
  <c r="F181" i="2" s="1"/>
  <c r="D182" i="2"/>
  <c r="D176" i="4" l="1"/>
  <c r="E175" i="4"/>
  <c r="F175" i="4" s="1"/>
  <c r="I174" i="4"/>
  <c r="K173" i="4"/>
  <c r="E182" i="2"/>
  <c r="F182" i="2" s="1"/>
  <c r="D183" i="2"/>
  <c r="K174" i="4" l="1"/>
  <c r="I175" i="4"/>
  <c r="E176" i="4"/>
  <c r="F176" i="4" s="1"/>
  <c r="D177" i="4"/>
  <c r="D184" i="2"/>
  <c r="E183" i="2"/>
  <c r="F183" i="2" s="1"/>
  <c r="D178" i="4" l="1"/>
  <c r="E177" i="4"/>
  <c r="F177" i="4" s="1"/>
  <c r="I176" i="4"/>
  <c r="K175" i="4"/>
  <c r="E184" i="2"/>
  <c r="F184" i="2" s="1"/>
  <c r="D185" i="2"/>
  <c r="K176" i="4" l="1"/>
  <c r="I177" i="4"/>
  <c r="D179" i="4"/>
  <c r="E178" i="4"/>
  <c r="F178" i="4" s="1"/>
  <c r="E185" i="2"/>
  <c r="F185" i="2" s="1"/>
  <c r="D186" i="2"/>
  <c r="I178" i="4" l="1"/>
  <c r="E179" i="4"/>
  <c r="F179" i="4" s="1"/>
  <c r="D180" i="4"/>
  <c r="K177" i="4"/>
  <c r="D187" i="2"/>
  <c r="E186" i="2"/>
  <c r="F186" i="2" s="1"/>
  <c r="D181" i="4" l="1"/>
  <c r="E180" i="4"/>
  <c r="F180" i="4" s="1"/>
  <c r="I179" i="4"/>
  <c r="K178" i="4"/>
  <c r="E187" i="2"/>
  <c r="F187" i="2" s="1"/>
  <c r="D188" i="2"/>
  <c r="K179" i="4" l="1"/>
  <c r="I180" i="4"/>
  <c r="D182" i="4"/>
  <c r="E181" i="4"/>
  <c r="F181" i="4" s="1"/>
  <c r="E188" i="2"/>
  <c r="F188" i="2" s="1"/>
  <c r="D189" i="2"/>
  <c r="I181" i="4" l="1"/>
  <c r="E182" i="4"/>
  <c r="F182" i="4" s="1"/>
  <c r="D183" i="4"/>
  <c r="K180" i="4"/>
  <c r="E189" i="2"/>
  <c r="F189" i="2" s="1"/>
  <c r="D190" i="2"/>
  <c r="D184" i="4" l="1"/>
  <c r="E183" i="4"/>
  <c r="F183" i="4" s="1"/>
  <c r="I182" i="4"/>
  <c r="K181" i="4"/>
  <c r="E190" i="2"/>
  <c r="F190" i="2" s="1"/>
  <c r="D191" i="2"/>
  <c r="K182" i="4" l="1"/>
  <c r="I183" i="4"/>
  <c r="K183" i="4" s="1"/>
  <c r="D185" i="4"/>
  <c r="E184" i="4"/>
  <c r="F184" i="4" s="1"/>
  <c r="E191" i="2"/>
  <c r="F191" i="2" s="1"/>
  <c r="D192" i="2"/>
  <c r="I184" i="4" l="1"/>
  <c r="E185" i="4"/>
  <c r="F185" i="4" s="1"/>
  <c r="D186" i="4"/>
  <c r="D193" i="2"/>
  <c r="E192" i="2"/>
  <c r="F192" i="2" s="1"/>
  <c r="D187" i="4" l="1"/>
  <c r="E186" i="4"/>
  <c r="F186" i="4" s="1"/>
  <c r="I185" i="4"/>
  <c r="K185" i="4" s="1"/>
  <c r="K184" i="4"/>
  <c r="E193" i="2"/>
  <c r="F193" i="2" s="1"/>
  <c r="D194" i="2"/>
  <c r="I186" i="4" l="1"/>
  <c r="D188" i="4"/>
  <c r="E187" i="4"/>
  <c r="F187" i="4" s="1"/>
  <c r="E194" i="2"/>
  <c r="F194" i="2" s="1"/>
  <c r="D195" i="2"/>
  <c r="I187" i="4" l="1"/>
  <c r="E188" i="4"/>
  <c r="F188" i="4" s="1"/>
  <c r="D189" i="4"/>
  <c r="K186" i="4"/>
  <c r="D196" i="2"/>
  <c r="E195" i="2"/>
  <c r="F195" i="2" s="1"/>
  <c r="D190" i="4" l="1"/>
  <c r="E189" i="4"/>
  <c r="F189" i="4" s="1"/>
  <c r="I188" i="4"/>
  <c r="K187" i="4"/>
  <c r="D197" i="2"/>
  <c r="E196" i="2"/>
  <c r="F196" i="2" s="1"/>
  <c r="K188" i="4" l="1"/>
  <c r="I189" i="4"/>
  <c r="D191" i="4"/>
  <c r="E190" i="4"/>
  <c r="F190" i="4" s="1"/>
  <c r="E197" i="2"/>
  <c r="F197" i="2" s="1"/>
  <c r="D198" i="2"/>
  <c r="I190" i="4" l="1"/>
  <c r="E191" i="4"/>
  <c r="F191" i="4" s="1"/>
  <c r="D192" i="4"/>
  <c r="K189" i="4"/>
  <c r="D199" i="2"/>
  <c r="E198" i="2"/>
  <c r="F198" i="2" s="1"/>
  <c r="D193" i="4" l="1"/>
  <c r="E192" i="4"/>
  <c r="F192" i="4" s="1"/>
  <c r="I191" i="4"/>
  <c r="K190" i="4"/>
  <c r="E199" i="2"/>
  <c r="F199" i="2" s="1"/>
  <c r="D200" i="2"/>
  <c r="K191" i="4" l="1"/>
  <c r="I192" i="4"/>
  <c r="D194" i="4"/>
  <c r="E193" i="4"/>
  <c r="F193" i="4" s="1"/>
  <c r="D201" i="2"/>
  <c r="E200" i="2"/>
  <c r="F200" i="2" s="1"/>
  <c r="I193" i="4" l="1"/>
  <c r="D195" i="4"/>
  <c r="E194" i="4"/>
  <c r="F194" i="4" s="1"/>
  <c r="K192" i="4"/>
  <c r="E201" i="2"/>
  <c r="F201" i="2" s="1"/>
  <c r="D202" i="2"/>
  <c r="I194" i="4" l="1"/>
  <c r="D196" i="4"/>
  <c r="E195" i="4"/>
  <c r="F195" i="4" s="1"/>
  <c r="K193" i="4"/>
  <c r="E202" i="2"/>
  <c r="F202" i="2" s="1"/>
  <c r="D203" i="2"/>
  <c r="E196" i="4" l="1"/>
  <c r="F196" i="4" s="1"/>
  <c r="D197" i="4"/>
  <c r="I195" i="4"/>
  <c r="K194" i="4"/>
  <c r="D204" i="2"/>
  <c r="E203" i="2"/>
  <c r="F203" i="2" s="1"/>
  <c r="K195" i="4" l="1"/>
  <c r="D198" i="4"/>
  <c r="E197" i="4"/>
  <c r="F197" i="4" s="1"/>
  <c r="I196" i="4"/>
  <c r="E204" i="2"/>
  <c r="F204" i="2" s="1"/>
  <c r="D205" i="2"/>
  <c r="K196" i="4" l="1"/>
  <c r="I197" i="4"/>
  <c r="D199" i="4"/>
  <c r="E198" i="4"/>
  <c r="F198" i="4" s="1"/>
  <c r="D206" i="2"/>
  <c r="E205" i="2"/>
  <c r="F205" i="2" s="1"/>
  <c r="I198" i="4" l="1"/>
  <c r="E199" i="4"/>
  <c r="F199" i="4" s="1"/>
  <c r="D200" i="4"/>
  <c r="K197" i="4"/>
  <c r="E206" i="2"/>
  <c r="F206" i="2" s="1"/>
  <c r="D207" i="2"/>
  <c r="D201" i="4" l="1"/>
  <c r="E200" i="4"/>
  <c r="F200" i="4" s="1"/>
  <c r="I199" i="4"/>
  <c r="K198" i="4"/>
  <c r="D208" i="2"/>
  <c r="E207" i="2"/>
  <c r="F207" i="2" s="1"/>
  <c r="K199" i="4" l="1"/>
  <c r="I200" i="4"/>
  <c r="D202" i="4"/>
  <c r="E201" i="4"/>
  <c r="F201" i="4" s="1"/>
  <c r="E208" i="2"/>
  <c r="F208" i="2" s="1"/>
  <c r="D209" i="2"/>
  <c r="K200" i="4" l="1"/>
  <c r="I201" i="4"/>
  <c r="E202" i="4"/>
  <c r="F202" i="4" s="1"/>
  <c r="D203" i="4"/>
  <c r="E209" i="2"/>
  <c r="F209" i="2" s="1"/>
  <c r="D210" i="2"/>
  <c r="D204" i="4" l="1"/>
  <c r="E203" i="4"/>
  <c r="F203" i="4" s="1"/>
  <c r="I202" i="4"/>
  <c r="K201" i="4"/>
  <c r="E210" i="2"/>
  <c r="F210" i="2" s="1"/>
  <c r="D211" i="2"/>
  <c r="K202" i="4" l="1"/>
  <c r="I203" i="4"/>
  <c r="D205" i="4"/>
  <c r="E204" i="4"/>
  <c r="F204" i="4" s="1"/>
  <c r="E211" i="2"/>
  <c r="F211" i="2" s="1"/>
  <c r="D212" i="2"/>
  <c r="K203" i="4" l="1"/>
  <c r="I204" i="4"/>
  <c r="E205" i="4"/>
  <c r="F205" i="4" s="1"/>
  <c r="D206" i="4"/>
  <c r="E212" i="2"/>
  <c r="F212" i="2" s="1"/>
  <c r="D213" i="2"/>
  <c r="D207" i="4" l="1"/>
  <c r="E206" i="4"/>
  <c r="F206" i="4" s="1"/>
  <c r="I205" i="4"/>
  <c r="K205" i="4" s="1"/>
  <c r="K204" i="4"/>
  <c r="D214" i="2"/>
  <c r="E213" i="2"/>
  <c r="F213" i="2" s="1"/>
  <c r="I206" i="4" l="1"/>
  <c r="D208" i="4"/>
  <c r="E207" i="4"/>
  <c r="F207" i="4" s="1"/>
  <c r="E214" i="2"/>
  <c r="F214" i="2" s="1"/>
  <c r="D215" i="2"/>
  <c r="E208" i="4" l="1"/>
  <c r="F208" i="4" s="1"/>
  <c r="D209" i="4"/>
  <c r="I207" i="4"/>
  <c r="K206" i="4"/>
  <c r="E215" i="2"/>
  <c r="F215" i="2" s="1"/>
  <c r="D216" i="2"/>
  <c r="K207" i="4" l="1"/>
  <c r="D210" i="4"/>
  <c r="E209" i="4"/>
  <c r="F209" i="4" s="1"/>
  <c r="I208" i="4"/>
  <c r="E216" i="2"/>
  <c r="F216" i="2" s="1"/>
  <c r="K208" i="4" l="1"/>
  <c r="I209" i="4"/>
  <c r="D211" i="4"/>
  <c r="E210" i="4"/>
  <c r="F210" i="4" s="1"/>
  <c r="I210" i="4" l="1"/>
  <c r="E211" i="4"/>
  <c r="F211" i="4" s="1"/>
  <c r="D212" i="4"/>
  <c r="K209" i="4"/>
  <c r="D213" i="4" l="1"/>
  <c r="E212" i="4"/>
  <c r="F212" i="4" s="1"/>
  <c r="I211" i="4"/>
  <c r="K210" i="4"/>
  <c r="K211" i="4" l="1"/>
  <c r="I212" i="4"/>
  <c r="D214" i="4"/>
  <c r="E213" i="4"/>
  <c r="F213" i="4" s="1"/>
  <c r="I213" i="4" l="1"/>
  <c r="D215" i="4"/>
  <c r="E214" i="4"/>
  <c r="F214" i="4" s="1"/>
  <c r="K212" i="4"/>
  <c r="I214" i="4" l="1"/>
  <c r="D216" i="4"/>
  <c r="E216" i="4" s="1"/>
  <c r="F216" i="4" s="1"/>
  <c r="E215" i="4"/>
  <c r="F215" i="4" s="1"/>
  <c r="K213" i="4"/>
  <c r="I215" i="4" l="1"/>
  <c r="I216" i="4"/>
  <c r="K214" i="4"/>
  <c r="K216" i="4" l="1"/>
  <c r="K215" i="4"/>
</calcChain>
</file>

<file path=xl/sharedStrings.xml><?xml version="1.0" encoding="utf-8"?>
<sst xmlns="http://schemas.openxmlformats.org/spreadsheetml/2006/main" count="114" uniqueCount="33">
  <si>
    <t>BTP True Yield Calculation</t>
  </si>
  <si>
    <t>ISIN: IT0005518128</t>
  </si>
  <si>
    <t>Cashflows:</t>
  </si>
  <si>
    <t>Nominal 1mm</t>
  </si>
  <si>
    <t>NaT</t>
  </si>
  <si>
    <t>Accrual Start (unadjusted)</t>
  </si>
  <si>
    <t>Accrual End (unadjusted)</t>
  </si>
  <si>
    <t>Payment</t>
  </si>
  <si>
    <t>Pay Delay</t>
  </si>
  <si>
    <t>Days between Payment</t>
  </si>
  <si>
    <t>Yield:</t>
  </si>
  <si>
    <t>Accrued:</t>
  </si>
  <si>
    <t>v=</t>
  </si>
  <si>
    <t>f=</t>
  </si>
  <si>
    <t>v^(1/f)</t>
  </si>
  <si>
    <t>Days from settle</t>
  </si>
  <si>
    <t>Settlement:</t>
  </si>
  <si>
    <t>Days In Period</t>
  </si>
  <si>
    <t>Discount first period</t>
  </si>
  <si>
    <t>Discount</t>
  </si>
  <si>
    <t>Index</t>
  </si>
  <si>
    <t>Coupon</t>
  </si>
  <si>
    <t>In Last Period</t>
  </si>
  <si>
    <t>Settlement</t>
  </si>
  <si>
    <t>r_u</t>
  </si>
  <si>
    <t>s_u</t>
  </si>
  <si>
    <t>r_u / s_u</t>
  </si>
  <si>
    <t>Accrued</t>
  </si>
  <si>
    <t>Pay delay</t>
  </si>
  <si>
    <t>"True Yield"</t>
  </si>
  <si>
    <t>simple_pay_adj</t>
  </si>
  <si>
    <t>Dirty Price</t>
  </si>
  <si>
    <t xml:space="preserve">Clean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</si>
</sst>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1" xfId="0" applyBorder="1"/>
    <xf numFmtId="166" fontId="0" fillId="0" borderId="1" xfId="0" applyNumberFormat="1" applyBorder="1"/>
    <xf numFmtId="164" fontId="3" fillId="0" borderId="0" xfId="0" applyNumberFormat="1" applyFont="1"/>
    <xf numFmtId="0" fontId="3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2ACB-4EEB-4CEC-B523-48DE701B941F}">
  <dimension ref="B2:V218"/>
  <sheetViews>
    <sheetView tabSelected="1" topLeftCell="B26" workbookViewId="0">
      <selection activeCell="B44" sqref="B44"/>
    </sheetView>
  </sheetViews>
  <sheetFormatPr defaultRowHeight="15" x14ac:dyDescent="0.25"/>
  <cols>
    <col min="2" max="3" width="22.28515625" customWidth="1"/>
    <col min="4" max="4" width="20.42578125" customWidth="1"/>
    <col min="8" max="8" width="15.5703125" customWidth="1"/>
    <col min="9" max="9" width="14.140625" customWidth="1"/>
    <col min="14" max="14" width="11.5703125" bestFit="1" customWidth="1"/>
    <col min="15" max="15" width="9.5703125" bestFit="1" customWidth="1"/>
  </cols>
  <sheetData>
    <row r="2" spans="2:16" x14ac:dyDescent="0.25">
      <c r="B2" s="1" t="s">
        <v>0</v>
      </c>
    </row>
    <row r="3" spans="2:16" x14ac:dyDescent="0.25">
      <c r="B3" s="1" t="s">
        <v>1</v>
      </c>
      <c r="F3" t="s">
        <v>10</v>
      </c>
      <c r="G3">
        <v>6.5690999999999997</v>
      </c>
      <c r="I3" t="s">
        <v>12</v>
      </c>
      <c r="J3">
        <f>1/(1+G3/100)</f>
        <v>0.93835830461174963</v>
      </c>
      <c r="O3">
        <f>1/(1+G3/200)</f>
        <v>0.96819901911757367</v>
      </c>
    </row>
    <row r="4" spans="2:16" x14ac:dyDescent="0.25">
      <c r="B4" t="s">
        <v>16</v>
      </c>
      <c r="C4" s="3">
        <v>48519</v>
      </c>
      <c r="F4" t="s">
        <v>11</v>
      </c>
      <c r="G4">
        <v>0.52608999999999995</v>
      </c>
      <c r="I4" t="s">
        <v>13</v>
      </c>
      <c r="J4">
        <v>2</v>
      </c>
    </row>
    <row r="5" spans="2:16" x14ac:dyDescent="0.25">
      <c r="B5" t="s">
        <v>3</v>
      </c>
      <c r="I5" t="s">
        <v>14</v>
      </c>
      <c r="J5">
        <f>J3^(1/J4)</f>
        <v>0.96868896174765495</v>
      </c>
    </row>
    <row r="6" spans="2:16" x14ac:dyDescent="0.25">
      <c r="B6" t="s">
        <v>2</v>
      </c>
    </row>
    <row r="7" spans="2:16" x14ac:dyDescent="0.25">
      <c r="B7" t="s">
        <v>5</v>
      </c>
      <c r="C7" t="s">
        <v>6</v>
      </c>
      <c r="D7" t="s">
        <v>7</v>
      </c>
      <c r="E7" t="s">
        <v>8</v>
      </c>
      <c r="F7" t="s">
        <v>9</v>
      </c>
    </row>
    <row r="8" spans="2:16" x14ac:dyDescent="0.25">
      <c r="B8" s="4">
        <v>44866</v>
      </c>
      <c r="C8" s="4">
        <v>45047</v>
      </c>
      <c r="D8" s="4">
        <v>45048</v>
      </c>
      <c r="E8" s="5">
        <f>D8-C8</f>
        <v>1</v>
      </c>
      <c r="F8" s="5"/>
      <c r="O8" t="e">
        <f>O9-G4*10000</f>
        <v>#DIV/0!</v>
      </c>
    </row>
    <row r="9" spans="2:16" x14ac:dyDescent="0.25">
      <c r="B9" s="4">
        <v>45047</v>
      </c>
      <c r="C9" s="4">
        <v>45231</v>
      </c>
      <c r="D9" s="4">
        <v>45231</v>
      </c>
      <c r="E9" s="5">
        <f t="shared" ref="E9:E28" si="0">D9-C9</f>
        <v>0</v>
      </c>
      <c r="F9" s="5"/>
      <c r="O9" t="e">
        <f>SUM(O11:O29)</f>
        <v>#DIV/0!</v>
      </c>
    </row>
    <row r="10" spans="2:16" x14ac:dyDescent="0.25">
      <c r="B10" s="4">
        <v>45231</v>
      </c>
      <c r="C10" s="4">
        <v>45413</v>
      </c>
      <c r="D10" s="4">
        <v>45414</v>
      </c>
      <c r="E10" s="5">
        <f t="shared" si="0"/>
        <v>1</v>
      </c>
      <c r="F10" s="5"/>
      <c r="G10" t="s">
        <v>19</v>
      </c>
      <c r="H10" t="s">
        <v>15</v>
      </c>
      <c r="I10" t="s">
        <v>17</v>
      </c>
      <c r="J10" t="s">
        <v>18</v>
      </c>
      <c r="L10" t="s">
        <v>20</v>
      </c>
      <c r="N10" t="s">
        <v>21</v>
      </c>
    </row>
    <row r="11" spans="2:16" x14ac:dyDescent="0.25">
      <c r="B11" s="4">
        <v>45413</v>
      </c>
      <c r="C11" s="4">
        <v>45597</v>
      </c>
      <c r="D11" s="4">
        <v>45597</v>
      </c>
      <c r="E11" s="5">
        <f t="shared" si="0"/>
        <v>0</v>
      </c>
      <c r="J11" t="e">
        <f>J5^(H11/I11)</f>
        <v>#DIV/0!</v>
      </c>
      <c r="L11">
        <v>0</v>
      </c>
      <c r="N11">
        <v>22000</v>
      </c>
      <c r="O11">
        <f>N11*G11</f>
        <v>0</v>
      </c>
    </row>
    <row r="12" spans="2:16" x14ac:dyDescent="0.25">
      <c r="B12" s="4">
        <v>45597</v>
      </c>
      <c r="C12" s="4">
        <v>45778</v>
      </c>
      <c r="D12" s="4">
        <v>45779</v>
      </c>
      <c r="E12" s="5">
        <f t="shared" si="0"/>
        <v>1</v>
      </c>
      <c r="J12" t="e">
        <f>$J$5^(1+E12/F12)</f>
        <v>#DIV/0!</v>
      </c>
      <c r="L12">
        <f>L11+1</f>
        <v>1</v>
      </c>
      <c r="N12">
        <v>22000</v>
      </c>
      <c r="O12">
        <f t="shared" ref="O12:O29" si="1">N12*G12</f>
        <v>0</v>
      </c>
      <c r="P12">
        <f>SUM($O$11:O12)</f>
        <v>0</v>
      </c>
    </row>
    <row r="13" spans="2:16" x14ac:dyDescent="0.25">
      <c r="B13" s="4">
        <v>45778</v>
      </c>
      <c r="C13" s="4">
        <v>45962</v>
      </c>
      <c r="D13" s="4">
        <v>45964</v>
      </c>
      <c r="E13" s="5">
        <f t="shared" si="0"/>
        <v>2</v>
      </c>
      <c r="J13" t="e">
        <f t="shared" ref="J13:J28" si="2">$J$5^(1+E13/F13)</f>
        <v>#DIV/0!</v>
      </c>
      <c r="L13">
        <f t="shared" ref="L13:L28" si="3">L12+1</f>
        <v>2</v>
      </c>
      <c r="N13">
        <v>22000</v>
      </c>
      <c r="O13">
        <f t="shared" si="1"/>
        <v>0</v>
      </c>
      <c r="P13">
        <f>SUM($O$11:O13)</f>
        <v>0</v>
      </c>
    </row>
    <row r="14" spans="2:16" x14ac:dyDescent="0.25">
      <c r="B14" s="4">
        <v>45962</v>
      </c>
      <c r="C14" s="4">
        <v>46143</v>
      </c>
      <c r="D14" s="4">
        <v>46146</v>
      </c>
      <c r="E14" s="5">
        <f t="shared" si="0"/>
        <v>3</v>
      </c>
      <c r="J14" t="e">
        <f t="shared" si="2"/>
        <v>#DIV/0!</v>
      </c>
      <c r="L14">
        <f t="shared" si="3"/>
        <v>3</v>
      </c>
      <c r="N14">
        <v>22000</v>
      </c>
      <c r="O14">
        <f t="shared" si="1"/>
        <v>0</v>
      </c>
      <c r="P14">
        <f>SUM($O$11:O14)</f>
        <v>0</v>
      </c>
    </row>
    <row r="15" spans="2:16" x14ac:dyDescent="0.25">
      <c r="B15" s="4">
        <v>46143</v>
      </c>
      <c r="C15" s="4">
        <v>46327</v>
      </c>
      <c r="D15" s="4">
        <v>46328</v>
      </c>
      <c r="E15" s="5">
        <f t="shared" si="0"/>
        <v>1</v>
      </c>
      <c r="J15" t="e">
        <f t="shared" si="2"/>
        <v>#DIV/0!</v>
      </c>
      <c r="L15">
        <f t="shared" si="3"/>
        <v>4</v>
      </c>
      <c r="N15">
        <v>22000</v>
      </c>
      <c r="O15">
        <f t="shared" si="1"/>
        <v>0</v>
      </c>
      <c r="P15">
        <f>SUM($O$11:O15)</f>
        <v>0</v>
      </c>
    </row>
    <row r="16" spans="2:16" x14ac:dyDescent="0.25">
      <c r="B16" s="4">
        <v>46327</v>
      </c>
      <c r="C16" s="4">
        <v>46508</v>
      </c>
      <c r="D16" s="4">
        <v>46510</v>
      </c>
      <c r="E16" s="5">
        <f t="shared" si="0"/>
        <v>2</v>
      </c>
      <c r="J16" t="e">
        <f t="shared" si="2"/>
        <v>#DIV/0!</v>
      </c>
      <c r="L16">
        <f t="shared" si="3"/>
        <v>5</v>
      </c>
      <c r="N16">
        <v>22000</v>
      </c>
      <c r="O16">
        <f t="shared" si="1"/>
        <v>0</v>
      </c>
      <c r="P16">
        <f>SUM($O$11:O16)</f>
        <v>0</v>
      </c>
    </row>
    <row r="17" spans="2:16" x14ac:dyDescent="0.25">
      <c r="B17" s="4">
        <v>46508</v>
      </c>
      <c r="C17" s="4">
        <v>46692</v>
      </c>
      <c r="D17" s="4">
        <v>46692</v>
      </c>
      <c r="E17" s="5">
        <f t="shared" si="0"/>
        <v>0</v>
      </c>
      <c r="J17" t="e">
        <f t="shared" si="2"/>
        <v>#DIV/0!</v>
      </c>
      <c r="L17">
        <f t="shared" si="3"/>
        <v>6</v>
      </c>
      <c r="N17">
        <v>22000</v>
      </c>
      <c r="O17">
        <f t="shared" si="1"/>
        <v>0</v>
      </c>
      <c r="P17">
        <f>SUM($O$11:O17)</f>
        <v>0</v>
      </c>
    </row>
    <row r="18" spans="2:16" x14ac:dyDescent="0.25">
      <c r="B18" s="4">
        <v>46692</v>
      </c>
      <c r="C18" s="4">
        <v>46874</v>
      </c>
      <c r="D18" s="4">
        <v>46875</v>
      </c>
      <c r="E18" s="5">
        <f t="shared" si="0"/>
        <v>1</v>
      </c>
      <c r="J18" t="e">
        <f t="shared" si="2"/>
        <v>#DIV/0!</v>
      </c>
      <c r="L18">
        <f t="shared" si="3"/>
        <v>7</v>
      </c>
      <c r="N18">
        <v>22000</v>
      </c>
      <c r="O18">
        <f t="shared" si="1"/>
        <v>0</v>
      </c>
      <c r="P18">
        <f>SUM($O$11:O18)</f>
        <v>0</v>
      </c>
    </row>
    <row r="19" spans="2:16" x14ac:dyDescent="0.25">
      <c r="B19" s="4">
        <v>46874</v>
      </c>
      <c r="C19" s="4">
        <v>47058</v>
      </c>
      <c r="D19" s="4">
        <v>47058</v>
      </c>
      <c r="E19" s="5">
        <f t="shared" si="0"/>
        <v>0</v>
      </c>
      <c r="J19" t="e">
        <f t="shared" si="2"/>
        <v>#DIV/0!</v>
      </c>
      <c r="L19">
        <f t="shared" si="3"/>
        <v>8</v>
      </c>
      <c r="N19">
        <v>22000</v>
      </c>
      <c r="O19">
        <f t="shared" si="1"/>
        <v>0</v>
      </c>
      <c r="P19">
        <f>SUM($O$11:O19)</f>
        <v>0</v>
      </c>
    </row>
    <row r="20" spans="2:16" x14ac:dyDescent="0.25">
      <c r="B20" s="4">
        <v>47058</v>
      </c>
      <c r="C20" s="4">
        <v>47239</v>
      </c>
      <c r="D20" s="4">
        <v>47240</v>
      </c>
      <c r="E20" s="5">
        <f t="shared" si="0"/>
        <v>1</v>
      </c>
      <c r="J20" t="e">
        <f t="shared" si="2"/>
        <v>#DIV/0!</v>
      </c>
      <c r="L20">
        <f t="shared" si="3"/>
        <v>9</v>
      </c>
      <c r="N20">
        <v>22000</v>
      </c>
      <c r="O20">
        <f t="shared" si="1"/>
        <v>0</v>
      </c>
      <c r="P20">
        <f>SUM($O$11:O20)</f>
        <v>0</v>
      </c>
    </row>
    <row r="21" spans="2:16" x14ac:dyDescent="0.25">
      <c r="B21" s="4">
        <v>47239</v>
      </c>
      <c r="C21" s="4">
        <v>47423</v>
      </c>
      <c r="D21" s="4">
        <v>47423</v>
      </c>
      <c r="E21" s="5">
        <f t="shared" si="0"/>
        <v>0</v>
      </c>
      <c r="J21" t="e">
        <f t="shared" si="2"/>
        <v>#DIV/0!</v>
      </c>
      <c r="L21">
        <f t="shared" si="3"/>
        <v>10</v>
      </c>
      <c r="N21">
        <v>22000</v>
      </c>
      <c r="O21">
        <f t="shared" si="1"/>
        <v>0</v>
      </c>
      <c r="P21">
        <f>SUM($O$11:O21)</f>
        <v>0</v>
      </c>
    </row>
    <row r="22" spans="2:16" x14ac:dyDescent="0.25">
      <c r="B22" s="4">
        <v>47423</v>
      </c>
      <c r="C22" s="4">
        <v>47604</v>
      </c>
      <c r="D22" s="4">
        <v>47605</v>
      </c>
      <c r="E22" s="5">
        <f t="shared" si="0"/>
        <v>1</v>
      </c>
      <c r="J22" t="e">
        <f t="shared" si="2"/>
        <v>#DIV/0!</v>
      </c>
      <c r="L22">
        <f t="shared" si="3"/>
        <v>11</v>
      </c>
      <c r="N22">
        <v>22000</v>
      </c>
      <c r="O22">
        <f t="shared" si="1"/>
        <v>0</v>
      </c>
      <c r="P22">
        <f>SUM($O$11:O22)</f>
        <v>0</v>
      </c>
    </row>
    <row r="23" spans="2:16" x14ac:dyDescent="0.25">
      <c r="B23" s="4">
        <v>47604</v>
      </c>
      <c r="C23" s="4">
        <v>47788</v>
      </c>
      <c r="D23" s="4">
        <v>47788</v>
      </c>
      <c r="E23" s="5">
        <f t="shared" si="0"/>
        <v>0</v>
      </c>
      <c r="J23" t="e">
        <f t="shared" si="2"/>
        <v>#DIV/0!</v>
      </c>
      <c r="L23">
        <f t="shared" si="3"/>
        <v>12</v>
      </c>
      <c r="N23">
        <v>22000</v>
      </c>
      <c r="O23">
        <f t="shared" si="1"/>
        <v>0</v>
      </c>
      <c r="P23">
        <f>SUM($O$11:O23)</f>
        <v>0</v>
      </c>
    </row>
    <row r="24" spans="2:16" x14ac:dyDescent="0.25">
      <c r="B24" s="4">
        <v>47788</v>
      </c>
      <c r="C24" s="4">
        <v>47969</v>
      </c>
      <c r="D24" s="4">
        <v>47970</v>
      </c>
      <c r="E24" s="5">
        <f t="shared" si="0"/>
        <v>1</v>
      </c>
      <c r="J24" t="e">
        <f t="shared" si="2"/>
        <v>#DIV/0!</v>
      </c>
      <c r="L24">
        <f t="shared" si="3"/>
        <v>13</v>
      </c>
      <c r="N24">
        <v>22000</v>
      </c>
      <c r="O24">
        <f t="shared" si="1"/>
        <v>0</v>
      </c>
      <c r="P24">
        <f>SUM($O$11:O24)</f>
        <v>0</v>
      </c>
    </row>
    <row r="25" spans="2:16" x14ac:dyDescent="0.25">
      <c r="B25" s="4">
        <v>47969</v>
      </c>
      <c r="C25" s="4">
        <v>48153</v>
      </c>
      <c r="D25" s="4">
        <v>48155</v>
      </c>
      <c r="E25" s="5">
        <f t="shared" si="0"/>
        <v>2</v>
      </c>
      <c r="J25" t="e">
        <f t="shared" si="2"/>
        <v>#DIV/0!</v>
      </c>
      <c r="L25">
        <f t="shared" si="3"/>
        <v>14</v>
      </c>
      <c r="N25">
        <v>22000</v>
      </c>
      <c r="O25">
        <f t="shared" si="1"/>
        <v>0</v>
      </c>
      <c r="P25">
        <f>SUM($O$11:O25)</f>
        <v>0</v>
      </c>
    </row>
    <row r="26" spans="2:16" x14ac:dyDescent="0.25">
      <c r="B26" s="4">
        <v>48153</v>
      </c>
      <c r="C26" s="4">
        <v>48335</v>
      </c>
      <c r="D26" s="4">
        <v>48337</v>
      </c>
      <c r="E26" s="5">
        <f t="shared" si="0"/>
        <v>2</v>
      </c>
      <c r="J26" t="e">
        <f t="shared" si="2"/>
        <v>#DIV/0!</v>
      </c>
      <c r="L26">
        <f t="shared" si="3"/>
        <v>15</v>
      </c>
      <c r="N26">
        <v>22000</v>
      </c>
      <c r="O26">
        <f t="shared" si="1"/>
        <v>0</v>
      </c>
      <c r="P26">
        <f>SUM($O$11:O26)</f>
        <v>0</v>
      </c>
    </row>
    <row r="27" spans="2:16" x14ac:dyDescent="0.25">
      <c r="B27" s="4">
        <v>48335</v>
      </c>
      <c r="C27" s="4">
        <v>48519</v>
      </c>
      <c r="D27" s="4">
        <v>48519</v>
      </c>
      <c r="E27" s="5">
        <f t="shared" si="0"/>
        <v>0</v>
      </c>
      <c r="J27" t="e">
        <f t="shared" si="2"/>
        <v>#DIV/0!</v>
      </c>
      <c r="L27">
        <f t="shared" si="3"/>
        <v>16</v>
      </c>
      <c r="N27">
        <v>22000</v>
      </c>
      <c r="O27">
        <f t="shared" si="1"/>
        <v>0</v>
      </c>
      <c r="P27">
        <f>SUM($O$11:O27)</f>
        <v>0</v>
      </c>
    </row>
    <row r="28" spans="2:16" x14ac:dyDescent="0.25">
      <c r="B28" s="3">
        <v>48519</v>
      </c>
      <c r="C28" s="3">
        <v>48700</v>
      </c>
      <c r="D28" s="3">
        <v>48701</v>
      </c>
      <c r="E28">
        <f t="shared" si="0"/>
        <v>1</v>
      </c>
      <c r="F28">
        <f>D28-D27</f>
        <v>182</v>
      </c>
      <c r="G28" t="e">
        <f>$J$5^(L28-1)*J28*$J$11</f>
        <v>#DIV/0!</v>
      </c>
      <c r="H28">
        <f>C28-C4</f>
        <v>181</v>
      </c>
      <c r="I28">
        <f>C28-B28</f>
        <v>181</v>
      </c>
      <c r="J28">
        <f t="shared" si="2"/>
        <v>0.96851965978630394</v>
      </c>
      <c r="L28">
        <f t="shared" si="3"/>
        <v>17</v>
      </c>
      <c r="N28">
        <v>22000</v>
      </c>
      <c r="O28" t="e">
        <f t="shared" si="1"/>
        <v>#DIV/0!</v>
      </c>
      <c r="P28" t="e">
        <f>SUM($O$11:O28)</f>
        <v>#DIV/0!</v>
      </c>
    </row>
    <row r="29" spans="2:16" x14ac:dyDescent="0.25">
      <c r="B29" t="s">
        <v>4</v>
      </c>
      <c r="C29" t="s">
        <v>4</v>
      </c>
      <c r="D29" s="2">
        <v>48701</v>
      </c>
      <c r="G29" t="e">
        <f>G28</f>
        <v>#DIV/0!</v>
      </c>
      <c r="N29">
        <v>1000000</v>
      </c>
      <c r="O29" t="e">
        <f t="shared" si="1"/>
        <v>#DIV/0!</v>
      </c>
      <c r="P29" t="e">
        <f>SUM($O$11:O29)</f>
        <v>#DIV/0!</v>
      </c>
    </row>
    <row r="33" spans="2:20" x14ac:dyDescent="0.25">
      <c r="B33" t="s">
        <v>22</v>
      </c>
      <c r="D33" t="s">
        <v>25</v>
      </c>
      <c r="E33">
        <f>B36-B35</f>
        <v>182</v>
      </c>
      <c r="G33" t="s">
        <v>28</v>
      </c>
      <c r="H33">
        <f>1/182</f>
        <v>5.4945054945054949E-3</v>
      </c>
    </row>
    <row r="34" spans="2:20" x14ac:dyDescent="0.25">
      <c r="D34" t="s">
        <v>23</v>
      </c>
      <c r="E34" t="s">
        <v>24</v>
      </c>
      <c r="F34" t="s">
        <v>26</v>
      </c>
      <c r="G34" t="s">
        <v>27</v>
      </c>
      <c r="H34" t="s">
        <v>29</v>
      </c>
      <c r="I34" t="s">
        <v>30</v>
      </c>
      <c r="J34" t="s">
        <v>31</v>
      </c>
      <c r="K34" t="s">
        <v>32</v>
      </c>
    </row>
    <row r="35" spans="2:20" x14ac:dyDescent="0.25">
      <c r="B35" s="2">
        <v>46369</v>
      </c>
      <c r="D35" s="2">
        <v>46369</v>
      </c>
      <c r="E35">
        <f>D35-$B$35</f>
        <v>0</v>
      </c>
      <c r="F35">
        <f>E35/$E$33</f>
        <v>0</v>
      </c>
      <c r="G35">
        <f>2.2*F35</f>
        <v>0</v>
      </c>
      <c r="H35">
        <v>6.5</v>
      </c>
      <c r="I35">
        <f>1/(1+(1-F35+$H$33)*H35/200)</f>
        <v>0.96835552481411036</v>
      </c>
      <c r="J35">
        <f>102*I35</f>
        <v>98.772263531039258</v>
      </c>
      <c r="K35">
        <f>J35-G35</f>
        <v>98.772263531039258</v>
      </c>
      <c r="M35">
        <f>102/(1+(1-F35+1/184)*H35/200)</f>
        <v>98.772449180974945</v>
      </c>
      <c r="N35">
        <f>M35-G35</f>
        <v>98.772449180974945</v>
      </c>
      <c r="O35">
        <f>N35-K35</f>
        <v>1.8564993568759292E-4</v>
      </c>
      <c r="Q35">
        <f>1/(1+(1-F35)*H35/200)</f>
        <v>0.96852300242130751</v>
      </c>
      <c r="R35">
        <f>Q35*(1+1/182)</f>
        <v>0.97384455737966635</v>
      </c>
      <c r="S35">
        <f>102.2*R35</f>
        <v>99.526913764201907</v>
      </c>
      <c r="T35">
        <f>S35-G35</f>
        <v>99.526913764201907</v>
      </c>
    </row>
    <row r="36" spans="2:20" x14ac:dyDescent="0.25">
      <c r="B36" s="2">
        <v>46551</v>
      </c>
      <c r="D36" s="2">
        <f>D35+1</f>
        <v>46370</v>
      </c>
      <c r="E36">
        <f>D36-$B$35</f>
        <v>1</v>
      </c>
      <c r="F36">
        <f>E36/$E$33</f>
        <v>5.4945054945054949E-3</v>
      </c>
      <c r="G36">
        <f>2*F36</f>
        <v>1.098901098901099E-2</v>
      </c>
      <c r="H36">
        <v>6.5</v>
      </c>
      <c r="I36">
        <f t="shared" ref="I36:I99" si="4">1/(1+(1-F36+$H$33)*H36/200)</f>
        <v>0.96852300242130751</v>
      </c>
      <c r="J36">
        <f t="shared" ref="J36:J99" si="5">102*I36</f>
        <v>98.789346246973366</v>
      </c>
      <c r="K36">
        <f t="shared" ref="K36:K99" si="6">J36-G36</f>
        <v>98.778357235984359</v>
      </c>
      <c r="M36">
        <f t="shared" ref="M36:M99" si="7">102.2/(1+(1-F36+1/184)*H36/200)</f>
        <v>98.983236925760849</v>
      </c>
      <c r="N36">
        <f t="shared" ref="N36:N99" si="8">M36-G36</f>
        <v>98.972247914771842</v>
      </c>
      <c r="O36">
        <f t="shared" ref="O36:O99" si="9">N36-K36</f>
        <v>0.19389067878748278</v>
      </c>
      <c r="Q36">
        <f t="shared" ref="Q36:Q60" si="10">1/(1+(1-F36)*H36/200)</f>
        <v>0.96869053796920945</v>
      </c>
      <c r="R36">
        <f t="shared" ref="R36:R60" si="11">Q36^(1+1/182)</f>
        <v>0.96852124439142684</v>
      </c>
      <c r="S36">
        <f t="shared" ref="S36:S60" si="12">102.2*R36</f>
        <v>98.982871176803826</v>
      </c>
      <c r="T36">
        <f t="shared" ref="T36:T60" si="13">S36-G36</f>
        <v>98.971882165814819</v>
      </c>
    </row>
    <row r="37" spans="2:20" x14ac:dyDescent="0.25">
      <c r="D37" s="2">
        <f t="shared" ref="D37:D100" si="14">D36+1</f>
        <v>46371</v>
      </c>
      <c r="E37">
        <f t="shared" ref="E37:E100" si="15">D37-$B$35</f>
        <v>2</v>
      </c>
      <c r="F37">
        <f t="shared" ref="F37:F100" si="16">E37/$E$33</f>
        <v>1.098901098901099E-2</v>
      </c>
      <c r="G37">
        <f t="shared" ref="G37:G100" si="17">2*F37</f>
        <v>2.197802197802198E-2</v>
      </c>
      <c r="H37">
        <v>6.5</v>
      </c>
      <c r="I37">
        <f t="shared" si="4"/>
        <v>0.96869053796920945</v>
      </c>
      <c r="J37">
        <f t="shared" si="5"/>
        <v>98.80643487285937</v>
      </c>
      <c r="K37">
        <f t="shared" si="6"/>
        <v>98.784456850881341</v>
      </c>
      <c r="M37">
        <f t="shared" si="7"/>
        <v>99.000359123137869</v>
      </c>
      <c r="N37">
        <f t="shared" si="8"/>
        <v>98.97838110115984</v>
      </c>
      <c r="O37">
        <f t="shared" si="9"/>
        <v>0.19392425027849924</v>
      </c>
      <c r="Q37">
        <f t="shared" si="10"/>
        <v>0.96885813148788913</v>
      </c>
      <c r="R37">
        <f t="shared" si="11"/>
        <v>0.96868972938321463</v>
      </c>
      <c r="S37">
        <f t="shared" si="12"/>
        <v>99.00009034296454</v>
      </c>
      <c r="T37">
        <f t="shared" si="13"/>
        <v>98.978112320986511</v>
      </c>
    </row>
    <row r="38" spans="2:20" x14ac:dyDescent="0.25">
      <c r="D38" s="2">
        <f t="shared" si="14"/>
        <v>46372</v>
      </c>
      <c r="E38">
        <f t="shared" si="15"/>
        <v>3</v>
      </c>
      <c r="F38">
        <f t="shared" si="16"/>
        <v>1.6483516483516484E-2</v>
      </c>
      <c r="G38">
        <f t="shared" si="17"/>
        <v>3.2967032967032968E-2</v>
      </c>
      <c r="H38">
        <v>6.5</v>
      </c>
      <c r="I38">
        <f t="shared" si="4"/>
        <v>0.96885813148788935</v>
      </c>
      <c r="J38">
        <f t="shared" si="5"/>
        <v>98.82352941176471</v>
      </c>
      <c r="K38">
        <f t="shared" si="6"/>
        <v>98.790562378797674</v>
      </c>
      <c r="M38">
        <f t="shared" si="7"/>
        <v>99.017487245161831</v>
      </c>
      <c r="N38">
        <f t="shared" si="8"/>
        <v>98.984520212194795</v>
      </c>
      <c r="O38">
        <f t="shared" si="9"/>
        <v>0.19395783339712125</v>
      </c>
      <c r="Q38">
        <f t="shared" si="10"/>
        <v>0.9690257830074408</v>
      </c>
      <c r="R38">
        <f t="shared" si="11"/>
        <v>0.96885827284461445</v>
      </c>
      <c r="S38">
        <f t="shared" si="12"/>
        <v>99.017315484719603</v>
      </c>
      <c r="T38">
        <f t="shared" si="13"/>
        <v>98.984348451752567</v>
      </c>
    </row>
    <row r="39" spans="2:20" x14ac:dyDescent="0.25">
      <c r="D39" s="2">
        <f t="shared" si="14"/>
        <v>46373</v>
      </c>
      <c r="E39">
        <f t="shared" si="15"/>
        <v>4</v>
      </c>
      <c r="F39">
        <f t="shared" si="16"/>
        <v>2.197802197802198E-2</v>
      </c>
      <c r="G39">
        <f t="shared" si="17"/>
        <v>4.3956043956043959E-2</v>
      </c>
      <c r="H39">
        <v>6.5</v>
      </c>
      <c r="I39">
        <f t="shared" si="4"/>
        <v>0.9690257830074408</v>
      </c>
      <c r="J39">
        <f t="shared" si="5"/>
        <v>98.84062986675896</v>
      </c>
      <c r="K39">
        <f t="shared" si="6"/>
        <v>98.796673822802916</v>
      </c>
      <c r="M39">
        <f t="shared" si="7"/>
        <v>99.034621294908291</v>
      </c>
      <c r="N39">
        <f t="shared" si="8"/>
        <v>98.990665250952247</v>
      </c>
      <c r="O39">
        <f t="shared" si="9"/>
        <v>0.19399142814933157</v>
      </c>
      <c r="Q39">
        <f t="shared" si="10"/>
        <v>0.96919349255797849</v>
      </c>
      <c r="R39">
        <f t="shared" si="11"/>
        <v>0.96902687480603933</v>
      </c>
      <c r="S39">
        <f t="shared" si="12"/>
        <v>99.034546605177226</v>
      </c>
      <c r="T39">
        <f t="shared" si="13"/>
        <v>98.990590561221182</v>
      </c>
    </row>
    <row r="40" spans="2:20" x14ac:dyDescent="0.25">
      <c r="D40" s="2">
        <f t="shared" si="14"/>
        <v>46374</v>
      </c>
      <c r="E40">
        <f t="shared" si="15"/>
        <v>5</v>
      </c>
      <c r="F40">
        <f t="shared" si="16"/>
        <v>2.7472527472527472E-2</v>
      </c>
      <c r="G40">
        <f t="shared" si="17"/>
        <v>5.4945054945054944E-2</v>
      </c>
      <c r="H40">
        <v>6.5</v>
      </c>
      <c r="I40">
        <f t="shared" si="4"/>
        <v>0.96919349255797849</v>
      </c>
      <c r="J40">
        <f t="shared" si="5"/>
        <v>98.857736240913809</v>
      </c>
      <c r="K40">
        <f t="shared" si="6"/>
        <v>98.802791185968758</v>
      </c>
      <c r="M40">
        <f t="shared" si="7"/>
        <v>99.051761275455021</v>
      </c>
      <c r="N40">
        <f t="shared" si="8"/>
        <v>98.99681622050997</v>
      </c>
      <c r="O40">
        <f t="shared" si="9"/>
        <v>0.19402503454121245</v>
      </c>
      <c r="Q40">
        <f t="shared" si="10"/>
        <v>0.96936126016963808</v>
      </c>
      <c r="R40">
        <f t="shared" si="11"/>
        <v>0.96919553529792435</v>
      </c>
      <c r="S40">
        <f t="shared" si="12"/>
        <v>99.051783707447868</v>
      </c>
      <c r="T40">
        <f t="shared" si="13"/>
        <v>98.996838652502817</v>
      </c>
    </row>
    <row r="41" spans="2:20" x14ac:dyDescent="0.25">
      <c r="D41" s="2">
        <f t="shared" si="14"/>
        <v>46375</v>
      </c>
      <c r="E41">
        <f t="shared" si="15"/>
        <v>6</v>
      </c>
      <c r="F41">
        <f t="shared" si="16"/>
        <v>3.2967032967032968E-2</v>
      </c>
      <c r="G41">
        <f t="shared" si="17"/>
        <v>6.5934065934065936E-2</v>
      </c>
      <c r="H41">
        <v>6.5</v>
      </c>
      <c r="I41">
        <f t="shared" si="4"/>
        <v>0.96936126016963808</v>
      </c>
      <c r="J41">
        <f t="shared" si="5"/>
        <v>98.87484853730308</v>
      </c>
      <c r="K41">
        <f t="shared" si="6"/>
        <v>98.808914471369008</v>
      </c>
      <c r="M41">
        <f t="shared" si="7"/>
        <v>99.068907189881884</v>
      </c>
      <c r="N41">
        <f t="shared" si="8"/>
        <v>99.002973123947811</v>
      </c>
      <c r="O41">
        <f t="shared" si="9"/>
        <v>0.1940586525788035</v>
      </c>
      <c r="Q41">
        <f t="shared" si="10"/>
        <v>0.96952908587257625</v>
      </c>
      <c r="R41">
        <f t="shared" si="11"/>
        <v>0.9693642543507256</v>
      </c>
      <c r="S41">
        <f t="shared" si="12"/>
        <v>99.069026794644159</v>
      </c>
      <c r="T41">
        <f t="shared" si="13"/>
        <v>99.003092728710087</v>
      </c>
    </row>
    <row r="42" spans="2:20" x14ac:dyDescent="0.25">
      <c r="D42" s="2">
        <f t="shared" si="14"/>
        <v>46376</v>
      </c>
      <c r="E42">
        <f t="shared" si="15"/>
        <v>7</v>
      </c>
      <c r="F42">
        <f t="shared" si="16"/>
        <v>3.8461538461538464E-2</v>
      </c>
      <c r="G42">
        <f t="shared" si="17"/>
        <v>7.6923076923076927E-2</v>
      </c>
      <c r="H42">
        <v>6.5</v>
      </c>
      <c r="I42">
        <f t="shared" si="4"/>
        <v>0.96952908587257625</v>
      </c>
      <c r="J42">
        <f t="shared" si="5"/>
        <v>98.89196675900277</v>
      </c>
      <c r="K42">
        <f t="shared" si="6"/>
        <v>98.81504368207969</v>
      </c>
      <c r="M42">
        <f t="shared" si="7"/>
        <v>99.086059041270943</v>
      </c>
      <c r="N42">
        <f t="shared" si="8"/>
        <v>99.009135964347863</v>
      </c>
      <c r="O42">
        <f t="shared" si="9"/>
        <v>0.19409228226817277</v>
      </c>
      <c r="Q42">
        <f t="shared" si="10"/>
        <v>0.96969696969696972</v>
      </c>
      <c r="R42">
        <f t="shared" si="11"/>
        <v>0.96953303199491958</v>
      </c>
      <c r="S42">
        <f t="shared" si="12"/>
        <v>99.08627586988078</v>
      </c>
      <c r="T42">
        <f t="shared" si="13"/>
        <v>99.009352792957699</v>
      </c>
    </row>
    <row r="43" spans="2:20" x14ac:dyDescent="0.25">
      <c r="D43" s="2">
        <f t="shared" si="14"/>
        <v>46377</v>
      </c>
      <c r="E43">
        <f t="shared" si="15"/>
        <v>8</v>
      </c>
      <c r="F43">
        <f t="shared" si="16"/>
        <v>4.3956043956043959E-2</v>
      </c>
      <c r="G43">
        <f t="shared" si="17"/>
        <v>8.7912087912087919E-2</v>
      </c>
      <c r="H43">
        <v>6.5</v>
      </c>
      <c r="I43">
        <f t="shared" si="4"/>
        <v>0.96969696969696972</v>
      </c>
      <c r="J43">
        <f t="shared" si="5"/>
        <v>98.909090909090907</v>
      </c>
      <c r="K43">
        <f t="shared" si="6"/>
        <v>98.821178821178819</v>
      </c>
      <c r="M43">
        <f t="shared" si="7"/>
        <v>99.103216832706252</v>
      </c>
      <c r="N43">
        <f t="shared" si="8"/>
        <v>99.015304744794165</v>
      </c>
      <c r="O43">
        <f t="shared" si="9"/>
        <v>0.19412592361534564</v>
      </c>
      <c r="Q43">
        <f t="shared" si="10"/>
        <v>0.96986491167301692</v>
      </c>
      <c r="R43">
        <f t="shared" si="11"/>
        <v>0.96970186826100468</v>
      </c>
      <c r="S43">
        <f t="shared" si="12"/>
        <v>99.10353093627468</v>
      </c>
      <c r="T43">
        <f t="shared" si="13"/>
        <v>99.015618848362593</v>
      </c>
    </row>
    <row r="44" spans="2:20" x14ac:dyDescent="0.25">
      <c r="D44" s="2">
        <f t="shared" si="14"/>
        <v>46378</v>
      </c>
      <c r="E44">
        <f t="shared" si="15"/>
        <v>9</v>
      </c>
      <c r="F44">
        <f t="shared" si="16"/>
        <v>4.9450549450549448E-2</v>
      </c>
      <c r="G44">
        <f t="shared" si="17"/>
        <v>9.8901098901098897E-2</v>
      </c>
      <c r="H44">
        <v>6.5</v>
      </c>
      <c r="I44">
        <f t="shared" si="4"/>
        <v>0.96986491167301692</v>
      </c>
      <c r="J44">
        <f t="shared" si="5"/>
        <v>98.926220990647721</v>
      </c>
      <c r="K44">
        <f t="shared" si="6"/>
        <v>98.827319891746626</v>
      </c>
      <c r="M44">
        <f t="shared" si="7"/>
        <v>99.12038056727414</v>
      </c>
      <c r="N44">
        <f t="shared" si="8"/>
        <v>99.021479468373045</v>
      </c>
      <c r="O44">
        <f t="shared" si="9"/>
        <v>0.19415957662641858</v>
      </c>
      <c r="Q44">
        <f t="shared" si="10"/>
        <v>0.97003291183093721</v>
      </c>
      <c r="R44">
        <f t="shared" si="11"/>
        <v>0.96987076317950027</v>
      </c>
      <c r="S44">
        <f t="shared" si="12"/>
        <v>99.120791996944931</v>
      </c>
      <c r="T44">
        <f t="shared" si="13"/>
        <v>99.021890898043836</v>
      </c>
    </row>
    <row r="45" spans="2:20" x14ac:dyDescent="0.25">
      <c r="D45" s="2">
        <f t="shared" si="14"/>
        <v>46379</v>
      </c>
      <c r="E45">
        <f t="shared" si="15"/>
        <v>10</v>
      </c>
      <c r="F45">
        <f t="shared" si="16"/>
        <v>5.4945054945054944E-2</v>
      </c>
      <c r="G45">
        <f t="shared" si="17"/>
        <v>0.10989010989010989</v>
      </c>
      <c r="H45">
        <v>6.5</v>
      </c>
      <c r="I45">
        <f t="shared" si="4"/>
        <v>0.97003291183093721</v>
      </c>
      <c r="J45">
        <f t="shared" si="5"/>
        <v>98.943357006755591</v>
      </c>
      <c r="K45">
        <f t="shared" si="6"/>
        <v>98.833466896865474</v>
      </c>
      <c r="M45">
        <f t="shared" si="7"/>
        <v>99.13755024806305</v>
      </c>
      <c r="N45">
        <f t="shared" si="8"/>
        <v>99.027660138172934</v>
      </c>
      <c r="O45">
        <f t="shared" si="9"/>
        <v>0.19419324130745963</v>
      </c>
      <c r="Q45">
        <f t="shared" si="10"/>
        <v>0.97020097020097018</v>
      </c>
      <c r="R45">
        <f t="shared" si="11"/>
        <v>0.97003971678094647</v>
      </c>
      <c r="S45">
        <f t="shared" si="12"/>
        <v>99.138059055012732</v>
      </c>
      <c r="T45">
        <f t="shared" si="13"/>
        <v>99.028168945122616</v>
      </c>
    </row>
    <row r="46" spans="2:20" x14ac:dyDescent="0.25">
      <c r="D46" s="2">
        <f t="shared" si="14"/>
        <v>46380</v>
      </c>
      <c r="E46">
        <f t="shared" si="15"/>
        <v>11</v>
      </c>
      <c r="F46">
        <f t="shared" si="16"/>
        <v>6.043956043956044E-2</v>
      </c>
      <c r="G46">
        <f t="shared" si="17"/>
        <v>0.12087912087912088</v>
      </c>
      <c r="H46">
        <v>6.5</v>
      </c>
      <c r="I46">
        <f t="shared" si="4"/>
        <v>0.97020097020097018</v>
      </c>
      <c r="J46">
        <f t="shared" si="5"/>
        <v>98.960498960498953</v>
      </c>
      <c r="K46">
        <f t="shared" si="6"/>
        <v>98.839619839619829</v>
      </c>
      <c r="M46">
        <f t="shared" si="7"/>
        <v>99.154725878163475</v>
      </c>
      <c r="N46">
        <f t="shared" si="8"/>
        <v>99.033846757284351</v>
      </c>
      <c r="O46">
        <f t="shared" si="9"/>
        <v>0.1942269176645226</v>
      </c>
      <c r="Q46">
        <f t="shared" si="10"/>
        <v>0.97036908681337719</v>
      </c>
      <c r="R46">
        <f t="shared" si="11"/>
        <v>0.97020872909590528</v>
      </c>
      <c r="S46">
        <f t="shared" si="12"/>
        <v>99.155332113601517</v>
      </c>
      <c r="T46">
        <f t="shared" si="13"/>
        <v>99.034452992722393</v>
      </c>
    </row>
    <row r="47" spans="2:20" x14ac:dyDescent="0.25">
      <c r="D47" s="2">
        <f t="shared" si="14"/>
        <v>46381</v>
      </c>
      <c r="E47">
        <f t="shared" si="15"/>
        <v>12</v>
      </c>
      <c r="F47">
        <f t="shared" si="16"/>
        <v>6.5934065934065936E-2</v>
      </c>
      <c r="G47">
        <f t="shared" si="17"/>
        <v>0.13186813186813187</v>
      </c>
      <c r="H47">
        <v>6.5</v>
      </c>
      <c r="I47">
        <f t="shared" si="4"/>
        <v>0.97036908681337719</v>
      </c>
      <c r="J47">
        <f t="shared" si="5"/>
        <v>98.977646854964476</v>
      </c>
      <c r="K47">
        <f t="shared" si="6"/>
        <v>98.845778723096345</v>
      </c>
      <c r="M47">
        <f t="shared" si="7"/>
        <v>99.171907460668137</v>
      </c>
      <c r="N47">
        <f t="shared" si="8"/>
        <v>99.040039328800006</v>
      </c>
      <c r="O47">
        <f t="shared" si="9"/>
        <v>0.19426060570366133</v>
      </c>
      <c r="Q47">
        <f t="shared" si="10"/>
        <v>0.97053726169844035</v>
      </c>
      <c r="R47">
        <f t="shared" si="11"/>
        <v>0.97037780015495967</v>
      </c>
      <c r="S47">
        <f t="shared" si="12"/>
        <v>99.172611175836877</v>
      </c>
      <c r="T47">
        <f t="shared" si="13"/>
        <v>99.040743043968746</v>
      </c>
    </row>
    <row r="48" spans="2:20" x14ac:dyDescent="0.25">
      <c r="D48" s="2">
        <f t="shared" si="14"/>
        <v>46382</v>
      </c>
      <c r="E48">
        <f t="shared" si="15"/>
        <v>13</v>
      </c>
      <c r="F48">
        <f t="shared" si="16"/>
        <v>7.1428571428571425E-2</v>
      </c>
      <c r="G48">
        <f t="shared" si="17"/>
        <v>0.14285714285714285</v>
      </c>
      <c r="H48">
        <v>6.5</v>
      </c>
      <c r="I48">
        <f t="shared" si="4"/>
        <v>0.97053726169844035</v>
      </c>
      <c r="J48">
        <f t="shared" si="5"/>
        <v>98.994800693240919</v>
      </c>
      <c r="K48">
        <f t="shared" si="6"/>
        <v>98.85194355038378</v>
      </c>
      <c r="M48">
        <f t="shared" si="7"/>
        <v>99.189094998671919</v>
      </c>
      <c r="N48">
        <f t="shared" si="8"/>
        <v>99.04623785581478</v>
      </c>
      <c r="O48">
        <f t="shared" si="9"/>
        <v>0.19429430543100068</v>
      </c>
      <c r="Q48">
        <f t="shared" si="10"/>
        <v>0.97070549488646218</v>
      </c>
      <c r="R48">
        <f t="shared" si="11"/>
        <v>0.97054692998871328</v>
      </c>
      <c r="S48">
        <f t="shared" si="12"/>
        <v>99.189896244846494</v>
      </c>
      <c r="T48">
        <f t="shared" si="13"/>
        <v>99.047039101989355</v>
      </c>
    </row>
    <row r="49" spans="4:20" x14ac:dyDescent="0.25">
      <c r="D49" s="2">
        <f t="shared" si="14"/>
        <v>46383</v>
      </c>
      <c r="E49">
        <f t="shared" si="15"/>
        <v>14</v>
      </c>
      <c r="F49">
        <f t="shared" si="16"/>
        <v>7.6923076923076927E-2</v>
      </c>
      <c r="G49">
        <f t="shared" si="17"/>
        <v>0.15384615384615385</v>
      </c>
      <c r="H49">
        <v>6.5</v>
      </c>
      <c r="I49">
        <f t="shared" si="4"/>
        <v>0.97070549488646218</v>
      </c>
      <c r="J49">
        <f t="shared" si="5"/>
        <v>99.011960478419141</v>
      </c>
      <c r="K49">
        <f t="shared" si="6"/>
        <v>98.858114324572981</v>
      </c>
      <c r="M49">
        <f t="shared" si="7"/>
        <v>99.206288495271764</v>
      </c>
      <c r="N49">
        <f t="shared" si="8"/>
        <v>99.052442341425603</v>
      </c>
      <c r="O49">
        <f t="shared" si="9"/>
        <v>0.19432801685262291</v>
      </c>
      <c r="Q49">
        <f t="shared" si="10"/>
        <v>0.970873786407767</v>
      </c>
      <c r="R49">
        <f t="shared" si="11"/>
        <v>0.97071611862779184</v>
      </c>
      <c r="S49">
        <f t="shared" si="12"/>
        <v>99.207187323760323</v>
      </c>
      <c r="T49">
        <f t="shared" si="13"/>
        <v>99.053341169914162</v>
      </c>
    </row>
    <row r="50" spans="4:20" x14ac:dyDescent="0.25">
      <c r="D50" s="2">
        <f t="shared" si="14"/>
        <v>46384</v>
      </c>
      <c r="E50">
        <f t="shared" si="15"/>
        <v>15</v>
      </c>
      <c r="F50">
        <f t="shared" si="16"/>
        <v>8.2417582417582416E-2</v>
      </c>
      <c r="G50">
        <f t="shared" si="17"/>
        <v>0.16483516483516483</v>
      </c>
      <c r="H50">
        <v>6.5</v>
      </c>
      <c r="I50">
        <f t="shared" si="4"/>
        <v>0.970873786407767</v>
      </c>
      <c r="J50">
        <f t="shared" si="5"/>
        <v>99.029126213592235</v>
      </c>
      <c r="K50">
        <f t="shared" si="6"/>
        <v>98.864291048757067</v>
      </c>
      <c r="M50">
        <f t="shared" si="7"/>
        <v>99.223487953566817</v>
      </c>
      <c r="N50">
        <f t="shared" si="8"/>
        <v>99.058652788731649</v>
      </c>
      <c r="O50">
        <f t="shared" si="9"/>
        <v>0.19436173997458184</v>
      </c>
      <c r="Q50">
        <f t="shared" si="10"/>
        <v>0.97104213629269975</v>
      </c>
      <c r="R50">
        <f t="shared" si="11"/>
        <v>0.97088536610284182</v>
      </c>
      <c r="S50">
        <f t="shared" si="12"/>
        <v>99.224484415710435</v>
      </c>
      <c r="T50">
        <f t="shared" si="13"/>
        <v>99.059649250875268</v>
      </c>
    </row>
    <row r="51" spans="4:20" x14ac:dyDescent="0.25">
      <c r="D51" s="2">
        <f t="shared" si="14"/>
        <v>46385</v>
      </c>
      <c r="E51">
        <f t="shared" si="15"/>
        <v>16</v>
      </c>
      <c r="F51">
        <f t="shared" si="16"/>
        <v>8.7912087912087919E-2</v>
      </c>
      <c r="G51">
        <f t="shared" si="17"/>
        <v>0.17582417582417584</v>
      </c>
      <c r="H51">
        <v>6.5</v>
      </c>
      <c r="I51">
        <f t="shared" si="4"/>
        <v>0.97104213629269975</v>
      </c>
      <c r="J51">
        <f t="shared" si="5"/>
        <v>99.046297901855368</v>
      </c>
      <c r="K51">
        <f t="shared" si="6"/>
        <v>98.870473726031193</v>
      </c>
      <c r="M51">
        <f t="shared" si="7"/>
        <v>99.240693376658371</v>
      </c>
      <c r="N51">
        <f t="shared" si="8"/>
        <v>99.064869200834195</v>
      </c>
      <c r="O51">
        <f t="shared" si="9"/>
        <v>0.19439547480300234</v>
      </c>
      <c r="Q51">
        <f t="shared" si="10"/>
        <v>0.97121054457162681</v>
      </c>
      <c r="R51">
        <f t="shared" si="11"/>
        <v>0.97105467244453147</v>
      </c>
      <c r="S51">
        <f t="shared" si="12"/>
        <v>99.241787523831121</v>
      </c>
      <c r="T51">
        <f t="shared" si="13"/>
        <v>99.065963348006946</v>
      </c>
    </row>
    <row r="52" spans="4:20" x14ac:dyDescent="0.25">
      <c r="D52" s="2">
        <f t="shared" si="14"/>
        <v>46386</v>
      </c>
      <c r="E52">
        <f t="shared" si="15"/>
        <v>17</v>
      </c>
      <c r="F52">
        <f t="shared" si="16"/>
        <v>9.3406593406593408E-2</v>
      </c>
      <c r="G52">
        <f t="shared" si="17"/>
        <v>0.18681318681318682</v>
      </c>
      <c r="H52">
        <v>6.5</v>
      </c>
      <c r="I52">
        <f t="shared" si="4"/>
        <v>0.97121054457162681</v>
      </c>
      <c r="J52">
        <f t="shared" si="5"/>
        <v>99.063475546305938</v>
      </c>
      <c r="K52">
        <f t="shared" si="6"/>
        <v>98.876662359492755</v>
      </c>
      <c r="M52">
        <f t="shared" si="7"/>
        <v>99.25790476764989</v>
      </c>
      <c r="N52">
        <f t="shared" si="8"/>
        <v>99.071091580836708</v>
      </c>
      <c r="O52">
        <f t="shared" si="9"/>
        <v>0.19442922134395246</v>
      </c>
      <c r="Q52">
        <f t="shared" si="10"/>
        <v>0.97137901127493498</v>
      </c>
      <c r="R52">
        <f t="shared" si="11"/>
        <v>0.97122403768354959</v>
      </c>
      <c r="S52">
        <f t="shared" si="12"/>
        <v>99.259096651258773</v>
      </c>
      <c r="T52">
        <f t="shared" si="13"/>
        <v>99.07228346444559</v>
      </c>
    </row>
    <row r="53" spans="4:20" x14ac:dyDescent="0.25">
      <c r="D53" s="2">
        <f t="shared" si="14"/>
        <v>46387</v>
      </c>
      <c r="E53">
        <f t="shared" si="15"/>
        <v>18</v>
      </c>
      <c r="F53">
        <f t="shared" si="16"/>
        <v>9.8901098901098897E-2</v>
      </c>
      <c r="G53">
        <f t="shared" si="17"/>
        <v>0.19780219780219779</v>
      </c>
      <c r="H53">
        <v>6.5</v>
      </c>
      <c r="I53">
        <f t="shared" si="4"/>
        <v>0.97137901127493498</v>
      </c>
      <c r="J53">
        <f t="shared" si="5"/>
        <v>99.080659150043374</v>
      </c>
      <c r="K53">
        <f t="shared" si="6"/>
        <v>98.88285695224117</v>
      </c>
      <c r="M53">
        <f t="shared" si="7"/>
        <v>99.275122129646917</v>
      </c>
      <c r="N53">
        <f t="shared" si="8"/>
        <v>99.077319931844713</v>
      </c>
      <c r="O53">
        <f t="shared" si="9"/>
        <v>0.19446297960354286</v>
      </c>
      <c r="Q53">
        <f t="shared" si="10"/>
        <v>0.9715475364330326</v>
      </c>
      <c r="R53">
        <f t="shared" si="11"/>
        <v>0.97139346185060704</v>
      </c>
      <c r="S53">
        <f t="shared" si="12"/>
        <v>99.276411801132042</v>
      </c>
      <c r="T53">
        <f t="shared" si="13"/>
        <v>99.078609603329838</v>
      </c>
    </row>
    <row r="54" spans="4:20" x14ac:dyDescent="0.25">
      <c r="D54" s="2">
        <f t="shared" si="14"/>
        <v>46388</v>
      </c>
      <c r="E54">
        <f t="shared" si="15"/>
        <v>19</v>
      </c>
      <c r="F54">
        <f t="shared" si="16"/>
        <v>0.1043956043956044</v>
      </c>
      <c r="G54">
        <f t="shared" si="17"/>
        <v>0.2087912087912088</v>
      </c>
      <c r="H54">
        <v>6.5</v>
      </c>
      <c r="I54">
        <f t="shared" si="4"/>
        <v>0.9715475364330326</v>
      </c>
      <c r="J54">
        <f t="shared" si="5"/>
        <v>99.097848716169324</v>
      </c>
      <c r="K54">
        <f t="shared" si="6"/>
        <v>98.889057507378112</v>
      </c>
      <c r="M54">
        <f t="shared" si="7"/>
        <v>99.292345465757222</v>
      </c>
      <c r="N54">
        <f t="shared" si="8"/>
        <v>99.083554256966011</v>
      </c>
      <c r="O54">
        <f t="shared" si="9"/>
        <v>0.19449674958789842</v>
      </c>
      <c r="Q54">
        <f t="shared" si="10"/>
        <v>0.97171612007634922</v>
      </c>
      <c r="R54">
        <f t="shared" si="11"/>
        <v>0.97156294497643569</v>
      </c>
      <c r="S54">
        <f t="shared" si="12"/>
        <v>99.293732976591727</v>
      </c>
      <c r="T54">
        <f t="shared" si="13"/>
        <v>99.084941767800515</v>
      </c>
    </row>
    <row r="55" spans="4:20" x14ac:dyDescent="0.25">
      <c r="D55" s="2">
        <f t="shared" si="14"/>
        <v>46389</v>
      </c>
      <c r="E55">
        <f t="shared" si="15"/>
        <v>20</v>
      </c>
      <c r="F55">
        <f t="shared" si="16"/>
        <v>0.10989010989010989</v>
      </c>
      <c r="G55">
        <f t="shared" si="17"/>
        <v>0.21978021978021978</v>
      </c>
      <c r="H55">
        <v>6.5</v>
      </c>
      <c r="I55">
        <f t="shared" si="4"/>
        <v>0.97171612007634922</v>
      </c>
      <c r="J55">
        <f t="shared" si="5"/>
        <v>99.115044247787623</v>
      </c>
      <c r="K55">
        <f t="shared" si="6"/>
        <v>98.895264028007404</v>
      </c>
      <c r="M55">
        <f t="shared" si="7"/>
        <v>99.309574779090724</v>
      </c>
      <c r="N55">
        <f t="shared" si="8"/>
        <v>99.089794559310505</v>
      </c>
      <c r="O55">
        <f t="shared" si="9"/>
        <v>0.19453053130310138</v>
      </c>
      <c r="Q55">
        <f t="shared" si="10"/>
        <v>0.97188476223533493</v>
      </c>
      <c r="R55">
        <f t="shared" si="11"/>
        <v>0.9717324870917885</v>
      </c>
      <c r="S55">
        <f t="shared" si="12"/>
        <v>99.311060180780785</v>
      </c>
      <c r="T55">
        <f t="shared" si="13"/>
        <v>99.091279961000566</v>
      </c>
    </row>
    <row r="56" spans="4:20" x14ac:dyDescent="0.25">
      <c r="D56" s="2">
        <f t="shared" si="14"/>
        <v>46390</v>
      </c>
      <c r="E56">
        <f t="shared" si="15"/>
        <v>21</v>
      </c>
      <c r="F56">
        <f t="shared" si="16"/>
        <v>0.11538461538461539</v>
      </c>
      <c r="G56">
        <f t="shared" si="17"/>
        <v>0.23076923076923078</v>
      </c>
      <c r="H56">
        <v>6.5</v>
      </c>
      <c r="I56">
        <f t="shared" si="4"/>
        <v>0.97188476223533493</v>
      </c>
      <c r="J56">
        <f t="shared" si="5"/>
        <v>99.132245748004166</v>
      </c>
      <c r="K56">
        <f t="shared" si="6"/>
        <v>98.90147651723494</v>
      </c>
      <c r="M56">
        <f t="shared" si="7"/>
        <v>99.326810072759443</v>
      </c>
      <c r="N56">
        <f t="shared" si="8"/>
        <v>99.096040841990217</v>
      </c>
      <c r="O56">
        <f t="shared" si="9"/>
        <v>0.19456432475527663</v>
      </c>
      <c r="Q56">
        <f t="shared" si="10"/>
        <v>0.97205346294046169</v>
      </c>
      <c r="R56">
        <f t="shared" si="11"/>
        <v>0.97190208822744062</v>
      </c>
      <c r="S56">
        <f t="shared" si="12"/>
        <v>99.328393416844435</v>
      </c>
      <c r="T56">
        <f t="shared" si="13"/>
        <v>99.097624186075208</v>
      </c>
    </row>
    <row r="57" spans="4:20" x14ac:dyDescent="0.25">
      <c r="D57" s="2">
        <f t="shared" si="14"/>
        <v>46391</v>
      </c>
      <c r="E57">
        <f t="shared" si="15"/>
        <v>22</v>
      </c>
      <c r="F57">
        <f t="shared" si="16"/>
        <v>0.12087912087912088</v>
      </c>
      <c r="G57">
        <f t="shared" si="17"/>
        <v>0.24175824175824176</v>
      </c>
      <c r="H57">
        <v>6.5</v>
      </c>
      <c r="I57">
        <f t="shared" si="4"/>
        <v>0.97205346294046169</v>
      </c>
      <c r="J57">
        <f t="shared" si="5"/>
        <v>99.149453219927096</v>
      </c>
      <c r="K57">
        <f t="shared" si="6"/>
        <v>98.907694978168848</v>
      </c>
      <c r="M57">
        <f t="shared" si="7"/>
        <v>99.344051349877645</v>
      </c>
      <c r="N57">
        <f t="shared" si="8"/>
        <v>99.102293108119397</v>
      </c>
      <c r="O57">
        <f t="shared" si="9"/>
        <v>0.19459812995054904</v>
      </c>
      <c r="Q57">
        <f t="shared" si="10"/>
        <v>0.97222222222222232</v>
      </c>
      <c r="R57">
        <f t="shared" si="11"/>
        <v>0.97207174841418786</v>
      </c>
      <c r="S57">
        <f t="shared" si="12"/>
        <v>99.345732687929996</v>
      </c>
      <c r="T57">
        <f t="shared" si="13"/>
        <v>99.103974446171748</v>
      </c>
    </row>
    <row r="58" spans="4:20" x14ac:dyDescent="0.25">
      <c r="D58" s="2">
        <f t="shared" si="14"/>
        <v>46392</v>
      </c>
      <c r="E58">
        <f t="shared" si="15"/>
        <v>23</v>
      </c>
      <c r="F58">
        <f t="shared" si="16"/>
        <v>0.12637362637362637</v>
      </c>
      <c r="G58">
        <f t="shared" si="17"/>
        <v>0.25274725274725274</v>
      </c>
      <c r="H58">
        <v>6.5</v>
      </c>
      <c r="I58">
        <f t="shared" si="4"/>
        <v>0.97222222222222232</v>
      </c>
      <c r="J58">
        <f t="shared" si="5"/>
        <v>99.166666666666671</v>
      </c>
      <c r="K58">
        <f t="shared" si="6"/>
        <v>98.913919413919416</v>
      </c>
      <c r="M58">
        <f t="shared" si="7"/>
        <v>99.361298613561701</v>
      </c>
      <c r="N58">
        <f t="shared" si="8"/>
        <v>99.108551360814445</v>
      </c>
      <c r="O58">
        <f t="shared" si="9"/>
        <v>0.19463194689502927</v>
      </c>
      <c r="Q58">
        <f t="shared" si="10"/>
        <v>0.97239104011113042</v>
      </c>
      <c r="R58">
        <f t="shared" si="11"/>
        <v>0.97224146768284758</v>
      </c>
      <c r="S58">
        <f t="shared" si="12"/>
        <v>99.36307799718702</v>
      </c>
      <c r="T58">
        <f t="shared" si="13"/>
        <v>99.110330744439764</v>
      </c>
    </row>
    <row r="59" spans="4:20" x14ac:dyDescent="0.25">
      <c r="D59" s="2">
        <f t="shared" si="14"/>
        <v>46393</v>
      </c>
      <c r="E59">
        <f t="shared" si="15"/>
        <v>24</v>
      </c>
      <c r="F59">
        <f t="shared" si="16"/>
        <v>0.13186813186813187</v>
      </c>
      <c r="G59">
        <f t="shared" si="17"/>
        <v>0.26373626373626374</v>
      </c>
      <c r="H59">
        <v>6.5</v>
      </c>
      <c r="I59">
        <f t="shared" si="4"/>
        <v>0.97239104011113042</v>
      </c>
      <c r="J59">
        <f t="shared" si="5"/>
        <v>99.183886091335296</v>
      </c>
      <c r="K59">
        <f t="shared" si="6"/>
        <v>98.920149827599033</v>
      </c>
      <c r="M59">
        <f t="shared" si="7"/>
        <v>99.378551866930152</v>
      </c>
      <c r="N59">
        <f t="shared" si="8"/>
        <v>99.11481560319389</v>
      </c>
      <c r="O59">
        <f t="shared" si="9"/>
        <v>0.19466577559485643</v>
      </c>
      <c r="Q59">
        <f t="shared" si="10"/>
        <v>0.97255991663772134</v>
      </c>
      <c r="R59">
        <f t="shared" si="11"/>
        <v>0.97241124606425877</v>
      </c>
      <c r="S59">
        <f t="shared" si="12"/>
        <v>99.380429347767247</v>
      </c>
      <c r="T59">
        <f t="shared" si="13"/>
        <v>99.116693084030985</v>
      </c>
    </row>
    <row r="60" spans="4:20" x14ac:dyDescent="0.25">
      <c r="D60" s="2">
        <f t="shared" si="14"/>
        <v>46394</v>
      </c>
      <c r="E60">
        <f t="shared" si="15"/>
        <v>25</v>
      </c>
      <c r="F60">
        <f t="shared" si="16"/>
        <v>0.13736263736263737</v>
      </c>
      <c r="G60">
        <f t="shared" si="17"/>
        <v>0.27472527472527475</v>
      </c>
      <c r="H60">
        <v>6.5</v>
      </c>
      <c r="I60">
        <f t="shared" si="4"/>
        <v>0.97255991663772134</v>
      </c>
      <c r="J60">
        <f t="shared" si="5"/>
        <v>99.201111497047577</v>
      </c>
      <c r="K60">
        <f t="shared" si="6"/>
        <v>98.926386222322307</v>
      </c>
      <c r="M60">
        <f t="shared" si="7"/>
        <v>99.395811113103719</v>
      </c>
      <c r="N60">
        <f t="shared" si="8"/>
        <v>99.121085838378448</v>
      </c>
      <c r="O60">
        <f t="shared" si="9"/>
        <v>0.19469961605614117</v>
      </c>
      <c r="Q60">
        <f t="shared" si="10"/>
        <v>0.97272885183255153</v>
      </c>
      <c r="R60">
        <f t="shared" si="11"/>
        <v>0.97258108358928186</v>
      </c>
      <c r="S60">
        <f t="shared" si="12"/>
        <v>99.397786742824607</v>
      </c>
      <c r="T60">
        <f t="shared" si="13"/>
        <v>99.123061468099337</v>
      </c>
    </row>
    <row r="61" spans="4:20" x14ac:dyDescent="0.25">
      <c r="D61" s="2">
        <f t="shared" si="14"/>
        <v>46395</v>
      </c>
      <c r="E61">
        <f t="shared" si="15"/>
        <v>26</v>
      </c>
      <c r="F61">
        <f t="shared" si="16"/>
        <v>0.14285714285714285</v>
      </c>
      <c r="G61">
        <f t="shared" si="17"/>
        <v>0.2857142857142857</v>
      </c>
      <c r="H61">
        <v>6.5</v>
      </c>
      <c r="I61">
        <f t="shared" si="4"/>
        <v>0.97272885183255153</v>
      </c>
      <c r="J61">
        <f t="shared" si="5"/>
        <v>99.218342886920254</v>
      </c>
      <c r="K61">
        <f t="shared" si="6"/>
        <v>98.932628601205963</v>
      </c>
      <c r="M61">
        <f t="shared" si="7"/>
        <v>99.413076355205305</v>
      </c>
      <c r="N61">
        <f t="shared" si="8"/>
        <v>99.127362069491014</v>
      </c>
      <c r="O61">
        <f t="shared" si="9"/>
        <v>0.194733468285051</v>
      </c>
    </row>
    <row r="62" spans="4:20" x14ac:dyDescent="0.25">
      <c r="D62" s="2">
        <f t="shared" si="14"/>
        <v>46396</v>
      </c>
      <c r="E62">
        <f t="shared" si="15"/>
        <v>27</v>
      </c>
      <c r="F62">
        <f t="shared" si="16"/>
        <v>0.14835164835164835</v>
      </c>
      <c r="G62">
        <f t="shared" si="17"/>
        <v>0.2967032967032967</v>
      </c>
      <c r="H62">
        <v>6.5</v>
      </c>
      <c r="I62">
        <f t="shared" si="4"/>
        <v>0.97289784572619875</v>
      </c>
      <c r="J62">
        <f t="shared" si="5"/>
        <v>99.235580264072269</v>
      </c>
      <c r="K62">
        <f t="shared" si="6"/>
        <v>98.938876967368969</v>
      </c>
      <c r="M62">
        <f t="shared" si="7"/>
        <v>99.430347596359937</v>
      </c>
      <c r="N62">
        <f t="shared" si="8"/>
        <v>99.133644299656638</v>
      </c>
      <c r="O62">
        <f t="shared" si="9"/>
        <v>0.19476733228766818</v>
      </c>
    </row>
    <row r="63" spans="4:20" x14ac:dyDescent="0.25">
      <c r="D63" s="2">
        <f t="shared" si="14"/>
        <v>46397</v>
      </c>
      <c r="E63">
        <f t="shared" si="15"/>
        <v>28</v>
      </c>
      <c r="F63">
        <f t="shared" si="16"/>
        <v>0.15384615384615385</v>
      </c>
      <c r="G63">
        <f t="shared" si="17"/>
        <v>0.30769230769230771</v>
      </c>
      <c r="H63">
        <v>6.5</v>
      </c>
      <c r="I63">
        <f t="shared" si="4"/>
        <v>0.97306689834926152</v>
      </c>
      <c r="J63">
        <f t="shared" si="5"/>
        <v>99.252823631624679</v>
      </c>
      <c r="K63">
        <f t="shared" si="6"/>
        <v>98.945131323932372</v>
      </c>
      <c r="M63">
        <f t="shared" si="7"/>
        <v>99.447624839694853</v>
      </c>
      <c r="N63">
        <f t="shared" si="8"/>
        <v>99.139932532002547</v>
      </c>
      <c r="O63">
        <f t="shared" si="9"/>
        <v>0.19480120807017443</v>
      </c>
    </row>
    <row r="64" spans="4:20" x14ac:dyDescent="0.25">
      <c r="D64" s="2">
        <f t="shared" si="14"/>
        <v>46398</v>
      </c>
      <c r="E64">
        <f t="shared" si="15"/>
        <v>29</v>
      </c>
      <c r="F64">
        <f t="shared" si="16"/>
        <v>0.15934065934065933</v>
      </c>
      <c r="G64">
        <f t="shared" si="17"/>
        <v>0.31868131868131866</v>
      </c>
      <c r="H64">
        <v>6.5</v>
      </c>
      <c r="I64">
        <f t="shared" si="4"/>
        <v>0.97323600973236002</v>
      </c>
      <c r="J64">
        <f t="shared" si="5"/>
        <v>99.270072992700719</v>
      </c>
      <c r="K64">
        <f t="shared" si="6"/>
        <v>98.951391674019405</v>
      </c>
      <c r="M64">
        <f t="shared" si="7"/>
        <v>99.46490808833947</v>
      </c>
      <c r="N64">
        <f t="shared" si="8"/>
        <v>99.146226769658156</v>
      </c>
      <c r="O64">
        <f t="shared" si="9"/>
        <v>0.19483509563875145</v>
      </c>
    </row>
    <row r="65" spans="4:15" x14ac:dyDescent="0.25">
      <c r="D65" s="2">
        <f t="shared" si="14"/>
        <v>46399</v>
      </c>
      <c r="E65">
        <f t="shared" si="15"/>
        <v>30</v>
      </c>
      <c r="F65">
        <f t="shared" si="16"/>
        <v>0.16483516483516483</v>
      </c>
      <c r="G65">
        <f t="shared" si="17"/>
        <v>0.32967032967032966</v>
      </c>
      <c r="H65">
        <v>6.5</v>
      </c>
      <c r="I65">
        <f t="shared" si="4"/>
        <v>0.97340517990613595</v>
      </c>
      <c r="J65">
        <f t="shared" si="5"/>
        <v>99.287328350425867</v>
      </c>
      <c r="K65">
        <f t="shared" si="6"/>
        <v>98.957658020755531</v>
      </c>
      <c r="M65">
        <f t="shared" si="7"/>
        <v>99.482197345425348</v>
      </c>
      <c r="N65">
        <f t="shared" si="8"/>
        <v>99.152527015755012</v>
      </c>
      <c r="O65">
        <f t="shared" si="9"/>
        <v>0.19486899499948152</v>
      </c>
    </row>
    <row r="66" spans="4:15" x14ac:dyDescent="0.25">
      <c r="D66" s="2">
        <f t="shared" si="14"/>
        <v>46400</v>
      </c>
      <c r="E66">
        <f t="shared" si="15"/>
        <v>31</v>
      </c>
      <c r="F66">
        <f t="shared" si="16"/>
        <v>0.17032967032967034</v>
      </c>
      <c r="G66">
        <f t="shared" si="17"/>
        <v>0.34065934065934067</v>
      </c>
      <c r="H66">
        <v>6.5</v>
      </c>
      <c r="I66">
        <f t="shared" si="4"/>
        <v>0.9735744089012518</v>
      </c>
      <c r="J66">
        <f t="shared" si="5"/>
        <v>99.30458970792769</v>
      </c>
      <c r="K66">
        <f t="shared" si="6"/>
        <v>98.963930367268347</v>
      </c>
      <c r="M66">
        <f t="shared" si="7"/>
        <v>99.49949261408625</v>
      </c>
      <c r="N66">
        <f t="shared" si="8"/>
        <v>99.158833273426907</v>
      </c>
      <c r="O66">
        <f t="shared" si="9"/>
        <v>0.19490290615856054</v>
      </c>
    </row>
    <row r="67" spans="4:15" x14ac:dyDescent="0.25">
      <c r="D67" s="2">
        <f t="shared" si="14"/>
        <v>46401</v>
      </c>
      <c r="E67">
        <f t="shared" si="15"/>
        <v>32</v>
      </c>
      <c r="F67">
        <f t="shared" si="16"/>
        <v>0.17582417582417584</v>
      </c>
      <c r="G67">
        <f t="shared" si="17"/>
        <v>0.35164835164835168</v>
      </c>
      <c r="H67">
        <v>6.5</v>
      </c>
      <c r="I67">
        <f t="shared" si="4"/>
        <v>0.97374369674839156</v>
      </c>
      <c r="J67">
        <f t="shared" si="5"/>
        <v>99.321857068335945</v>
      </c>
      <c r="K67">
        <f t="shared" si="6"/>
        <v>98.970208716687594</v>
      </c>
      <c r="M67">
        <f t="shared" si="7"/>
        <v>99.516793897458086</v>
      </c>
      <c r="N67">
        <f t="shared" si="8"/>
        <v>99.165145545809736</v>
      </c>
      <c r="O67">
        <f t="shared" si="9"/>
        <v>0.19493682912214183</v>
      </c>
    </row>
    <row r="68" spans="4:15" x14ac:dyDescent="0.25">
      <c r="D68" s="2">
        <f t="shared" si="14"/>
        <v>46402</v>
      </c>
      <c r="E68">
        <f t="shared" si="15"/>
        <v>33</v>
      </c>
      <c r="F68">
        <f t="shared" si="16"/>
        <v>0.18131868131868131</v>
      </c>
      <c r="G68">
        <f t="shared" si="17"/>
        <v>0.36263736263736263</v>
      </c>
      <c r="H68">
        <v>6.5</v>
      </c>
      <c r="I68">
        <f t="shared" si="4"/>
        <v>0.97391304347826091</v>
      </c>
      <c r="J68">
        <f t="shared" si="5"/>
        <v>99.339130434782618</v>
      </c>
      <c r="K68">
        <f t="shared" si="6"/>
        <v>98.97649307214526</v>
      </c>
      <c r="M68">
        <f t="shared" si="7"/>
        <v>99.534101198679025</v>
      </c>
      <c r="N68">
        <f t="shared" si="8"/>
        <v>99.171463836041667</v>
      </c>
      <c r="O68">
        <f t="shared" si="9"/>
        <v>0.19497076389640711</v>
      </c>
    </row>
    <row r="69" spans="4:15" x14ac:dyDescent="0.25">
      <c r="D69" s="2">
        <f t="shared" si="14"/>
        <v>46403</v>
      </c>
      <c r="E69">
        <f t="shared" si="15"/>
        <v>34</v>
      </c>
      <c r="F69">
        <f t="shared" si="16"/>
        <v>0.18681318681318682</v>
      </c>
      <c r="G69">
        <f t="shared" si="17"/>
        <v>0.37362637362637363</v>
      </c>
      <c r="H69">
        <v>6.5</v>
      </c>
      <c r="I69">
        <f t="shared" si="4"/>
        <v>0.97408244912158637</v>
      </c>
      <c r="J69">
        <f t="shared" si="5"/>
        <v>99.356409810401814</v>
      </c>
      <c r="K69">
        <f t="shared" si="6"/>
        <v>98.982783436775435</v>
      </c>
      <c r="M69">
        <f t="shared" si="7"/>
        <v>99.55141452088931</v>
      </c>
      <c r="N69">
        <f t="shared" si="8"/>
        <v>99.17778814726293</v>
      </c>
      <c r="O69">
        <f t="shared" si="9"/>
        <v>0.19500471048749546</v>
      </c>
    </row>
    <row r="70" spans="4:15" x14ac:dyDescent="0.25">
      <c r="D70" s="2">
        <f t="shared" si="14"/>
        <v>46404</v>
      </c>
      <c r="E70">
        <f t="shared" si="15"/>
        <v>35</v>
      </c>
      <c r="F70">
        <f t="shared" si="16"/>
        <v>0.19230769230769232</v>
      </c>
      <c r="G70">
        <f t="shared" si="17"/>
        <v>0.38461538461538464</v>
      </c>
      <c r="H70">
        <v>6.5</v>
      </c>
      <c r="I70">
        <f t="shared" si="4"/>
        <v>0.97425191370911612</v>
      </c>
      <c r="J70">
        <f t="shared" si="5"/>
        <v>99.373695198329841</v>
      </c>
      <c r="K70">
        <f t="shared" si="6"/>
        <v>98.989079813714454</v>
      </c>
      <c r="M70">
        <f t="shared" si="7"/>
        <v>99.568733867231444</v>
      </c>
      <c r="N70">
        <f t="shared" si="8"/>
        <v>99.184118482616057</v>
      </c>
      <c r="O70">
        <f t="shared" si="9"/>
        <v>0.19503866890160282</v>
      </c>
    </row>
    <row r="71" spans="4:15" x14ac:dyDescent="0.25">
      <c r="D71" s="2">
        <f t="shared" si="14"/>
        <v>46405</v>
      </c>
      <c r="E71">
        <f t="shared" si="15"/>
        <v>36</v>
      </c>
      <c r="F71">
        <f t="shared" si="16"/>
        <v>0.19780219780219779</v>
      </c>
      <c r="G71">
        <f t="shared" si="17"/>
        <v>0.39560439560439559</v>
      </c>
      <c r="H71">
        <v>6.5</v>
      </c>
      <c r="I71">
        <f t="shared" si="4"/>
        <v>0.97442143727161989</v>
      </c>
      <c r="J71">
        <f t="shared" si="5"/>
        <v>99.390986601705222</v>
      </c>
      <c r="K71">
        <f t="shared" si="6"/>
        <v>98.995382206100828</v>
      </c>
      <c r="M71">
        <f t="shared" si="7"/>
        <v>99.586059240850133</v>
      </c>
      <c r="N71">
        <f t="shared" si="8"/>
        <v>99.190454845245739</v>
      </c>
      <c r="O71">
        <f t="shared" si="9"/>
        <v>0.19507263914491091</v>
      </c>
    </row>
    <row r="72" spans="4:15" x14ac:dyDescent="0.25">
      <c r="D72" s="2">
        <f t="shared" si="14"/>
        <v>46406</v>
      </c>
      <c r="E72">
        <f t="shared" si="15"/>
        <v>37</v>
      </c>
      <c r="F72">
        <f t="shared" si="16"/>
        <v>0.2032967032967033</v>
      </c>
      <c r="G72">
        <f t="shared" si="17"/>
        <v>0.40659340659340659</v>
      </c>
      <c r="H72">
        <v>6.5</v>
      </c>
      <c r="I72">
        <f t="shared" si="4"/>
        <v>0.97459101983988872</v>
      </c>
      <c r="J72">
        <f t="shared" si="5"/>
        <v>99.408284023668642</v>
      </c>
      <c r="K72">
        <f t="shared" si="6"/>
        <v>99.001690617075241</v>
      </c>
      <c r="M72">
        <f t="shared" si="7"/>
        <v>99.603390644892187</v>
      </c>
      <c r="N72">
        <f t="shared" si="8"/>
        <v>99.196797238298785</v>
      </c>
      <c r="O72">
        <f t="shared" si="9"/>
        <v>0.19510662122354461</v>
      </c>
    </row>
    <row r="73" spans="4:15" x14ac:dyDescent="0.25">
      <c r="D73" s="2">
        <f t="shared" si="14"/>
        <v>46407</v>
      </c>
      <c r="E73">
        <f t="shared" si="15"/>
        <v>38</v>
      </c>
      <c r="F73">
        <f t="shared" si="16"/>
        <v>0.2087912087912088</v>
      </c>
      <c r="G73">
        <f t="shared" si="17"/>
        <v>0.4175824175824176</v>
      </c>
      <c r="H73">
        <v>6.5</v>
      </c>
      <c r="I73">
        <f t="shared" si="4"/>
        <v>0.9747606614447345</v>
      </c>
      <c r="J73">
        <f t="shared" si="5"/>
        <v>99.425587467362917</v>
      </c>
      <c r="K73">
        <f t="shared" si="6"/>
        <v>99.008005049780493</v>
      </c>
      <c r="M73">
        <f t="shared" si="7"/>
        <v>99.620728082506687</v>
      </c>
      <c r="N73">
        <f t="shared" si="8"/>
        <v>99.203145664924264</v>
      </c>
      <c r="O73">
        <f t="shared" si="9"/>
        <v>0.1951406151437709</v>
      </c>
    </row>
    <row r="74" spans="4:15" x14ac:dyDescent="0.25">
      <c r="D74" s="2">
        <f t="shared" si="14"/>
        <v>46408</v>
      </c>
      <c r="E74">
        <f t="shared" si="15"/>
        <v>39</v>
      </c>
      <c r="F74">
        <f t="shared" si="16"/>
        <v>0.21428571428571427</v>
      </c>
      <c r="G74">
        <f t="shared" si="17"/>
        <v>0.42857142857142855</v>
      </c>
      <c r="H74">
        <v>6.5</v>
      </c>
      <c r="I74">
        <f t="shared" si="4"/>
        <v>0.97493036211699158</v>
      </c>
      <c r="J74">
        <f t="shared" si="5"/>
        <v>99.442896935933135</v>
      </c>
      <c r="K74">
        <f t="shared" si="6"/>
        <v>99.014325507361704</v>
      </c>
      <c r="M74">
        <f t="shared" si="7"/>
        <v>99.638071556844864</v>
      </c>
      <c r="N74">
        <f t="shared" si="8"/>
        <v>99.209500128273433</v>
      </c>
      <c r="O74">
        <f t="shared" si="9"/>
        <v>0.19517462091172888</v>
      </c>
    </row>
    <row r="75" spans="4:15" x14ac:dyDescent="0.25">
      <c r="D75" s="2">
        <f t="shared" si="14"/>
        <v>46409</v>
      </c>
      <c r="E75">
        <f t="shared" si="15"/>
        <v>40</v>
      </c>
      <c r="F75">
        <f t="shared" si="16"/>
        <v>0.21978021978021978</v>
      </c>
      <c r="G75">
        <f t="shared" si="17"/>
        <v>0.43956043956043955</v>
      </c>
      <c r="H75">
        <v>6.5</v>
      </c>
      <c r="I75">
        <f t="shared" si="4"/>
        <v>0.97510012188751527</v>
      </c>
      <c r="J75">
        <f t="shared" si="5"/>
        <v>99.460212432526561</v>
      </c>
      <c r="K75">
        <f t="shared" si="6"/>
        <v>99.020651992966123</v>
      </c>
      <c r="M75">
        <f t="shared" si="7"/>
        <v>99.655421071060189</v>
      </c>
      <c r="N75">
        <f t="shared" si="8"/>
        <v>99.215860631499751</v>
      </c>
      <c r="O75">
        <f t="shared" si="9"/>
        <v>0.19520863853362869</v>
      </c>
    </row>
    <row r="76" spans="4:15" x14ac:dyDescent="0.25">
      <c r="D76" s="2">
        <f t="shared" si="14"/>
        <v>46410</v>
      </c>
      <c r="E76">
        <f t="shared" si="15"/>
        <v>41</v>
      </c>
      <c r="F76">
        <f t="shared" si="16"/>
        <v>0.22527472527472528</v>
      </c>
      <c r="G76">
        <f t="shared" si="17"/>
        <v>0.45054945054945056</v>
      </c>
      <c r="H76">
        <v>6.5</v>
      </c>
      <c r="I76">
        <f t="shared" si="4"/>
        <v>0.97526994078718221</v>
      </c>
      <c r="J76">
        <f t="shared" si="5"/>
        <v>99.47753396029259</v>
      </c>
      <c r="K76">
        <f t="shared" si="6"/>
        <v>99.026984509743144</v>
      </c>
      <c r="M76">
        <f t="shared" si="7"/>
        <v>99.672776628308256</v>
      </c>
      <c r="N76">
        <f t="shared" si="8"/>
        <v>99.222227177758811</v>
      </c>
      <c r="O76">
        <f t="shared" si="9"/>
        <v>0.19524266801566625</v>
      </c>
    </row>
    <row r="77" spans="4:15" x14ac:dyDescent="0.25">
      <c r="D77" s="2">
        <f t="shared" si="14"/>
        <v>46411</v>
      </c>
      <c r="E77">
        <f t="shared" si="15"/>
        <v>42</v>
      </c>
      <c r="F77">
        <f t="shared" si="16"/>
        <v>0.23076923076923078</v>
      </c>
      <c r="G77">
        <f t="shared" si="17"/>
        <v>0.46153846153846156</v>
      </c>
      <c r="H77">
        <v>6.5</v>
      </c>
      <c r="I77">
        <f t="shared" si="4"/>
        <v>0.97543981884689068</v>
      </c>
      <c r="J77">
        <f t="shared" si="5"/>
        <v>99.494861522382848</v>
      </c>
      <c r="K77">
        <f t="shared" si="6"/>
        <v>99.033323060844381</v>
      </c>
      <c r="M77">
        <f t="shared" si="7"/>
        <v>99.690138231746914</v>
      </c>
      <c r="N77">
        <f t="shared" si="8"/>
        <v>99.228599770208447</v>
      </c>
      <c r="O77">
        <f t="shared" si="9"/>
        <v>0.19527670936406594</v>
      </c>
    </row>
    <row r="78" spans="4:15" x14ac:dyDescent="0.25">
      <c r="D78" s="2">
        <f t="shared" si="14"/>
        <v>46412</v>
      </c>
      <c r="E78">
        <f t="shared" si="15"/>
        <v>43</v>
      </c>
      <c r="F78">
        <f t="shared" si="16"/>
        <v>0.23626373626373626</v>
      </c>
      <c r="G78">
        <f t="shared" si="17"/>
        <v>0.47252747252747251</v>
      </c>
      <c r="H78">
        <v>6.5</v>
      </c>
      <c r="I78">
        <f t="shared" si="4"/>
        <v>0.97560975609756106</v>
      </c>
      <c r="J78">
        <f t="shared" si="5"/>
        <v>99.512195121951223</v>
      </c>
      <c r="K78">
        <f t="shared" si="6"/>
        <v>99.039667649423748</v>
      </c>
      <c r="M78">
        <f t="shared" si="7"/>
        <v>99.707505884536232</v>
      </c>
      <c r="N78">
        <f t="shared" si="8"/>
        <v>99.234978412008758</v>
      </c>
      <c r="O78">
        <f t="shared" si="9"/>
        <v>0.19531076258500946</v>
      </c>
    </row>
    <row r="79" spans="4:15" x14ac:dyDescent="0.25">
      <c r="D79" s="2">
        <f t="shared" si="14"/>
        <v>46413</v>
      </c>
      <c r="E79">
        <f t="shared" si="15"/>
        <v>44</v>
      </c>
      <c r="F79">
        <f t="shared" si="16"/>
        <v>0.24175824175824176</v>
      </c>
      <c r="G79">
        <f t="shared" si="17"/>
        <v>0.48351648351648352</v>
      </c>
      <c r="H79">
        <v>6.5</v>
      </c>
      <c r="I79">
        <f t="shared" si="4"/>
        <v>0.97577975257013416</v>
      </c>
      <c r="J79">
        <f t="shared" si="5"/>
        <v>99.529534762153688</v>
      </c>
      <c r="K79">
        <f t="shared" si="6"/>
        <v>99.046018278637206</v>
      </c>
      <c r="M79">
        <f t="shared" si="7"/>
        <v>99.724879589838395</v>
      </c>
      <c r="N79">
        <f t="shared" si="8"/>
        <v>99.241363106321913</v>
      </c>
      <c r="O79">
        <f t="shared" si="9"/>
        <v>0.19534482768470696</v>
      </c>
    </row>
    <row r="80" spans="4:15" x14ac:dyDescent="0.25">
      <c r="D80" s="2">
        <f t="shared" si="14"/>
        <v>46414</v>
      </c>
      <c r="E80">
        <f t="shared" si="15"/>
        <v>45</v>
      </c>
      <c r="F80">
        <f t="shared" si="16"/>
        <v>0.24725274725274726</v>
      </c>
      <c r="G80">
        <f t="shared" si="17"/>
        <v>0.49450549450549453</v>
      </c>
      <c r="H80">
        <v>6.5</v>
      </c>
      <c r="I80">
        <f t="shared" si="4"/>
        <v>0.97594980829557332</v>
      </c>
      <c r="J80">
        <f t="shared" si="5"/>
        <v>99.546880446148478</v>
      </c>
      <c r="K80">
        <f t="shared" si="6"/>
        <v>99.052374951642989</v>
      </c>
      <c r="M80">
        <f t="shared" si="7"/>
        <v>99.742259350817875</v>
      </c>
      <c r="N80">
        <f t="shared" si="8"/>
        <v>99.247753856312386</v>
      </c>
      <c r="O80">
        <f t="shared" si="9"/>
        <v>0.195378904669397</v>
      </c>
    </row>
    <row r="81" spans="4:15" x14ac:dyDescent="0.25">
      <c r="D81" s="2">
        <f t="shared" si="14"/>
        <v>46415</v>
      </c>
      <c r="E81">
        <f t="shared" si="15"/>
        <v>46</v>
      </c>
      <c r="F81">
        <f t="shared" si="16"/>
        <v>0.25274725274725274</v>
      </c>
      <c r="G81">
        <f t="shared" si="17"/>
        <v>0.50549450549450547</v>
      </c>
      <c r="H81">
        <v>6.5</v>
      </c>
      <c r="I81">
        <f t="shared" si="4"/>
        <v>0.9761199233048633</v>
      </c>
      <c r="J81">
        <f t="shared" si="5"/>
        <v>99.564232177096059</v>
      </c>
      <c r="K81">
        <f t="shared" si="6"/>
        <v>99.058737671601548</v>
      </c>
      <c r="M81">
        <f t="shared" si="7"/>
        <v>99.759645170641335</v>
      </c>
      <c r="N81">
        <f t="shared" si="8"/>
        <v>99.254150665146824</v>
      </c>
      <c r="O81">
        <f t="shared" si="9"/>
        <v>0.19541299354527553</v>
      </c>
    </row>
    <row r="82" spans="4:15" x14ac:dyDescent="0.25">
      <c r="D82" s="2">
        <f t="shared" si="14"/>
        <v>46416</v>
      </c>
      <c r="E82">
        <f t="shared" si="15"/>
        <v>47</v>
      </c>
      <c r="F82">
        <f t="shared" si="16"/>
        <v>0.25824175824175827</v>
      </c>
      <c r="G82">
        <f t="shared" si="17"/>
        <v>0.51648351648351654</v>
      </c>
      <c r="H82">
        <v>6.5</v>
      </c>
      <c r="I82">
        <f t="shared" si="4"/>
        <v>0.97629009762900976</v>
      </c>
      <c r="J82">
        <f t="shared" si="5"/>
        <v>99.581589958159</v>
      </c>
      <c r="K82">
        <f t="shared" si="6"/>
        <v>99.065106441675482</v>
      </c>
      <c r="M82">
        <f t="shared" si="7"/>
        <v>99.777037052477596</v>
      </c>
      <c r="N82">
        <f t="shared" si="8"/>
        <v>99.260553535994077</v>
      </c>
      <c r="O82">
        <f t="shared" si="9"/>
        <v>0.1954470943185953</v>
      </c>
    </row>
    <row r="83" spans="4:15" x14ac:dyDescent="0.25">
      <c r="D83" s="2">
        <f t="shared" si="14"/>
        <v>46417</v>
      </c>
      <c r="E83">
        <f t="shared" si="15"/>
        <v>48</v>
      </c>
      <c r="F83">
        <f t="shared" si="16"/>
        <v>0.26373626373626374</v>
      </c>
      <c r="G83">
        <f t="shared" si="17"/>
        <v>0.52747252747252749</v>
      </c>
      <c r="H83">
        <v>6.5</v>
      </c>
      <c r="I83">
        <f t="shared" si="4"/>
        <v>0.97646033129904097</v>
      </c>
      <c r="J83">
        <f t="shared" si="5"/>
        <v>99.598953792502186</v>
      </c>
      <c r="K83">
        <f t="shared" si="6"/>
        <v>99.071481265029661</v>
      </c>
      <c r="M83">
        <f t="shared" si="7"/>
        <v>99.794434999497739</v>
      </c>
      <c r="N83">
        <f t="shared" si="8"/>
        <v>99.266962472025213</v>
      </c>
      <c r="O83">
        <f t="shared" si="9"/>
        <v>0.19548120699555227</v>
      </c>
    </row>
    <row r="84" spans="4:15" x14ac:dyDescent="0.25">
      <c r="D84" s="2">
        <f t="shared" si="14"/>
        <v>46418</v>
      </c>
      <c r="E84">
        <f t="shared" si="15"/>
        <v>49</v>
      </c>
      <c r="F84">
        <f t="shared" si="16"/>
        <v>0.26923076923076922</v>
      </c>
      <c r="G84">
        <f t="shared" si="17"/>
        <v>0.53846153846153844</v>
      </c>
      <c r="H84">
        <v>6.5</v>
      </c>
      <c r="I84">
        <f t="shared" si="4"/>
        <v>0.97663062434600623</v>
      </c>
      <c r="J84">
        <f t="shared" si="5"/>
        <v>99.616323683292634</v>
      </c>
      <c r="K84">
        <f t="shared" si="6"/>
        <v>99.077862144831101</v>
      </c>
      <c r="M84">
        <f t="shared" si="7"/>
        <v>99.811839014875062</v>
      </c>
      <c r="N84">
        <f t="shared" si="8"/>
        <v>99.273377476413529</v>
      </c>
      <c r="O84">
        <f t="shared" si="9"/>
        <v>0.19551533158242762</v>
      </c>
    </row>
    <row r="85" spans="4:15" x14ac:dyDescent="0.25">
      <c r="D85" s="2">
        <f t="shared" si="14"/>
        <v>46419</v>
      </c>
      <c r="E85">
        <f t="shared" si="15"/>
        <v>50</v>
      </c>
      <c r="F85">
        <f t="shared" si="16"/>
        <v>0.27472527472527475</v>
      </c>
      <c r="G85">
        <f t="shared" si="17"/>
        <v>0.5494505494505495</v>
      </c>
      <c r="H85">
        <v>6.5</v>
      </c>
      <c r="I85">
        <f t="shared" si="4"/>
        <v>0.97680097680097688</v>
      </c>
      <c r="J85">
        <f t="shared" si="5"/>
        <v>99.633699633699649</v>
      </c>
      <c r="K85">
        <f t="shared" si="6"/>
        <v>99.084249084249095</v>
      </c>
      <c r="M85">
        <f t="shared" si="7"/>
        <v>99.829249101785067</v>
      </c>
      <c r="N85">
        <f t="shared" si="8"/>
        <v>99.279798552334512</v>
      </c>
      <c r="O85">
        <f t="shared" si="9"/>
        <v>0.19554946808541729</v>
      </c>
    </row>
    <row r="86" spans="4:15" x14ac:dyDescent="0.25">
      <c r="D86" s="2">
        <f t="shared" si="14"/>
        <v>46420</v>
      </c>
      <c r="E86">
        <f t="shared" si="15"/>
        <v>51</v>
      </c>
      <c r="F86">
        <f t="shared" si="16"/>
        <v>0.28021978021978022</v>
      </c>
      <c r="G86">
        <f t="shared" si="17"/>
        <v>0.56043956043956045</v>
      </c>
      <c r="H86">
        <v>6.5</v>
      </c>
      <c r="I86">
        <f t="shared" si="4"/>
        <v>0.97697138869504541</v>
      </c>
      <c r="J86">
        <f t="shared" si="5"/>
        <v>99.651081646894625</v>
      </c>
      <c r="K86">
        <f t="shared" si="6"/>
        <v>99.090642086455063</v>
      </c>
      <c r="M86">
        <f t="shared" si="7"/>
        <v>99.846665263405413</v>
      </c>
      <c r="N86">
        <f t="shared" si="8"/>
        <v>99.286225702965851</v>
      </c>
      <c r="O86">
        <f t="shared" si="9"/>
        <v>0.19558361651078826</v>
      </c>
    </row>
    <row r="87" spans="4:15" x14ac:dyDescent="0.25">
      <c r="D87" s="2">
        <f t="shared" si="14"/>
        <v>46421</v>
      </c>
      <c r="E87">
        <f t="shared" si="15"/>
        <v>52</v>
      </c>
      <c r="F87">
        <f t="shared" si="16"/>
        <v>0.2857142857142857</v>
      </c>
      <c r="G87">
        <f t="shared" si="17"/>
        <v>0.5714285714285714</v>
      </c>
      <c r="H87">
        <v>6.5</v>
      </c>
      <c r="I87">
        <f t="shared" si="4"/>
        <v>0.97714186005932635</v>
      </c>
      <c r="J87">
        <f t="shared" si="5"/>
        <v>99.668469726051285</v>
      </c>
      <c r="K87">
        <f t="shared" si="6"/>
        <v>99.097041154622715</v>
      </c>
      <c r="M87">
        <f t="shared" si="7"/>
        <v>99.864087502916064</v>
      </c>
      <c r="N87">
        <f t="shared" si="8"/>
        <v>99.292658931487495</v>
      </c>
      <c r="O87">
        <f t="shared" si="9"/>
        <v>0.1956177768647791</v>
      </c>
    </row>
    <row r="88" spans="4:15" x14ac:dyDescent="0.25">
      <c r="D88" s="2">
        <f t="shared" si="14"/>
        <v>46422</v>
      </c>
      <c r="E88">
        <f t="shared" si="15"/>
        <v>53</v>
      </c>
      <c r="F88">
        <f t="shared" si="16"/>
        <v>0.29120879120879123</v>
      </c>
      <c r="G88">
        <f t="shared" si="17"/>
        <v>0.58241758241758246</v>
      </c>
      <c r="H88">
        <v>6.5</v>
      </c>
      <c r="I88">
        <f t="shared" si="4"/>
        <v>0.97731239092495648</v>
      </c>
      <c r="J88">
        <f t="shared" si="5"/>
        <v>99.685863874345557</v>
      </c>
      <c r="K88">
        <f t="shared" si="6"/>
        <v>99.10344629192798</v>
      </c>
      <c r="M88">
        <f t="shared" si="7"/>
        <v>99.881515823499186</v>
      </c>
      <c r="N88">
        <f t="shared" si="8"/>
        <v>99.299098241081609</v>
      </c>
      <c r="O88">
        <f t="shared" si="9"/>
        <v>0.19565194915362838</v>
      </c>
    </row>
    <row r="89" spans="4:15" x14ac:dyDescent="0.25">
      <c r="D89" s="2">
        <f t="shared" si="14"/>
        <v>46423</v>
      </c>
      <c r="E89">
        <f t="shared" si="15"/>
        <v>54</v>
      </c>
      <c r="F89">
        <f t="shared" si="16"/>
        <v>0.2967032967032967</v>
      </c>
      <c r="G89">
        <f t="shared" si="17"/>
        <v>0.59340659340659341</v>
      </c>
      <c r="H89">
        <v>6.5</v>
      </c>
      <c r="I89">
        <f t="shared" si="4"/>
        <v>0.97748298132309308</v>
      </c>
      <c r="J89">
        <f t="shared" si="5"/>
        <v>99.7032640949555</v>
      </c>
      <c r="K89">
        <f t="shared" si="6"/>
        <v>99.109857501548902</v>
      </c>
      <c r="M89">
        <f t="shared" si="7"/>
        <v>99.898950228339089</v>
      </c>
      <c r="N89">
        <f t="shared" si="8"/>
        <v>99.305543634932491</v>
      </c>
      <c r="O89">
        <f t="shared" si="9"/>
        <v>0.19568613338358887</v>
      </c>
    </row>
    <row r="90" spans="4:15" x14ac:dyDescent="0.25">
      <c r="D90" s="2">
        <f t="shared" si="14"/>
        <v>46424</v>
      </c>
      <c r="E90">
        <f t="shared" si="15"/>
        <v>55</v>
      </c>
      <c r="F90">
        <f t="shared" si="16"/>
        <v>0.30219780219780218</v>
      </c>
      <c r="G90">
        <f t="shared" si="17"/>
        <v>0.60439560439560436</v>
      </c>
      <c r="H90">
        <v>6.5</v>
      </c>
      <c r="I90">
        <f t="shared" si="4"/>
        <v>0.97765363128491611</v>
      </c>
      <c r="J90">
        <f t="shared" si="5"/>
        <v>99.720670391061446</v>
      </c>
      <c r="K90">
        <f t="shared" si="6"/>
        <v>99.116274786665841</v>
      </c>
      <c r="M90">
        <f t="shared" si="7"/>
        <v>99.916390720622417</v>
      </c>
      <c r="N90">
        <f t="shared" si="8"/>
        <v>99.311995116226811</v>
      </c>
      <c r="O90">
        <f t="shared" si="9"/>
        <v>0.19572032956097019</v>
      </c>
    </row>
    <row r="91" spans="4:15" x14ac:dyDescent="0.25">
      <c r="D91" s="2">
        <f t="shared" si="14"/>
        <v>46425</v>
      </c>
      <c r="E91">
        <f t="shared" si="15"/>
        <v>56</v>
      </c>
      <c r="F91">
        <f t="shared" si="16"/>
        <v>0.30769230769230771</v>
      </c>
      <c r="G91">
        <f t="shared" si="17"/>
        <v>0.61538461538461542</v>
      </c>
      <c r="H91">
        <v>6.5</v>
      </c>
      <c r="I91">
        <f t="shared" si="4"/>
        <v>0.9778243408416275</v>
      </c>
      <c r="J91">
        <f t="shared" si="5"/>
        <v>99.738082765846002</v>
      </c>
      <c r="K91">
        <f t="shared" si="6"/>
        <v>99.122698150461389</v>
      </c>
      <c r="M91">
        <f t="shared" si="7"/>
        <v>99.933837303537985</v>
      </c>
      <c r="N91">
        <f t="shared" si="8"/>
        <v>99.318452688153371</v>
      </c>
      <c r="O91">
        <f t="shared" si="9"/>
        <v>0.19575453769198248</v>
      </c>
    </row>
    <row r="92" spans="4:15" x14ac:dyDescent="0.25">
      <c r="D92" s="2">
        <f t="shared" si="14"/>
        <v>46426</v>
      </c>
      <c r="E92">
        <f t="shared" si="15"/>
        <v>57</v>
      </c>
      <c r="F92">
        <f t="shared" si="16"/>
        <v>0.31318681318681318</v>
      </c>
      <c r="G92">
        <f t="shared" si="17"/>
        <v>0.62637362637362637</v>
      </c>
      <c r="H92">
        <v>6.5</v>
      </c>
      <c r="I92">
        <f t="shared" si="4"/>
        <v>0.97799511002444994</v>
      </c>
      <c r="J92">
        <f t="shared" si="5"/>
        <v>99.755501222493891</v>
      </c>
      <c r="K92">
        <f t="shared" si="6"/>
        <v>99.12912759612027</v>
      </c>
      <c r="M92">
        <f t="shared" si="7"/>
        <v>99.951289980276812</v>
      </c>
      <c r="N92">
        <f t="shared" si="8"/>
        <v>99.324916353903191</v>
      </c>
      <c r="O92">
        <f t="shared" si="9"/>
        <v>0.19578875778292115</v>
      </c>
    </row>
    <row r="93" spans="4:15" x14ac:dyDescent="0.25">
      <c r="D93" s="2">
        <f t="shared" si="14"/>
        <v>46427</v>
      </c>
      <c r="E93">
        <f t="shared" si="15"/>
        <v>58</v>
      </c>
      <c r="F93">
        <f t="shared" si="16"/>
        <v>0.31868131868131866</v>
      </c>
      <c r="G93">
        <f t="shared" si="17"/>
        <v>0.63736263736263732</v>
      </c>
      <c r="H93">
        <v>6.5</v>
      </c>
      <c r="I93">
        <f t="shared" si="4"/>
        <v>0.97816593886462877</v>
      </c>
      <c r="J93">
        <f t="shared" si="5"/>
        <v>99.772925764192138</v>
      </c>
      <c r="K93">
        <f t="shared" si="6"/>
        <v>99.135563126829496</v>
      </c>
      <c r="M93">
        <f t="shared" si="7"/>
        <v>99.968748754032191</v>
      </c>
      <c r="N93">
        <f t="shared" si="8"/>
        <v>99.331386116669549</v>
      </c>
      <c r="O93">
        <f t="shared" si="9"/>
        <v>0.1958229898400532</v>
      </c>
    </row>
    <row r="94" spans="4:15" x14ac:dyDescent="0.25">
      <c r="D94" s="2">
        <f t="shared" si="14"/>
        <v>46428</v>
      </c>
      <c r="E94">
        <f t="shared" si="15"/>
        <v>59</v>
      </c>
      <c r="F94">
        <f t="shared" si="16"/>
        <v>0.32417582417582419</v>
      </c>
      <c r="G94">
        <f t="shared" si="17"/>
        <v>0.64835164835164838</v>
      </c>
      <c r="H94">
        <v>6.5</v>
      </c>
      <c r="I94">
        <f t="shared" si="4"/>
        <v>0.97833682739343109</v>
      </c>
      <c r="J94">
        <f t="shared" si="5"/>
        <v>99.790356394129972</v>
      </c>
      <c r="K94">
        <f t="shared" si="6"/>
        <v>99.142004745778323</v>
      </c>
      <c r="M94">
        <f t="shared" si="7"/>
        <v>99.986213627999618</v>
      </c>
      <c r="N94">
        <f t="shared" si="8"/>
        <v>99.337861979647968</v>
      </c>
      <c r="O94">
        <f t="shared" si="9"/>
        <v>0.1958572338696456</v>
      </c>
    </row>
    <row r="95" spans="4:15" x14ac:dyDescent="0.25">
      <c r="D95" s="2">
        <f t="shared" si="14"/>
        <v>46429</v>
      </c>
      <c r="E95">
        <f t="shared" si="15"/>
        <v>60</v>
      </c>
      <c r="F95">
        <f t="shared" si="16"/>
        <v>0.32967032967032966</v>
      </c>
      <c r="G95">
        <f t="shared" si="17"/>
        <v>0.65934065934065933</v>
      </c>
      <c r="H95">
        <v>6.5</v>
      </c>
      <c r="I95">
        <f t="shared" si="4"/>
        <v>0.97850777564214575</v>
      </c>
      <c r="J95">
        <f t="shared" si="5"/>
        <v>99.807793115498868</v>
      </c>
      <c r="K95">
        <f t="shared" si="6"/>
        <v>99.148452456158211</v>
      </c>
      <c r="M95">
        <f t="shared" si="7"/>
        <v>100.00368460537688</v>
      </c>
      <c r="N95">
        <f t="shared" si="8"/>
        <v>99.344343946036219</v>
      </c>
      <c r="O95">
        <f t="shared" si="9"/>
        <v>0.19589148987800797</v>
      </c>
    </row>
    <row r="96" spans="4:15" x14ac:dyDescent="0.25">
      <c r="D96" s="2">
        <f t="shared" si="14"/>
        <v>46430</v>
      </c>
      <c r="E96">
        <f t="shared" si="15"/>
        <v>61</v>
      </c>
      <c r="F96">
        <f t="shared" si="16"/>
        <v>0.33516483516483514</v>
      </c>
      <c r="G96">
        <f t="shared" si="17"/>
        <v>0.67032967032967028</v>
      </c>
      <c r="H96">
        <v>6.5</v>
      </c>
      <c r="I96">
        <f t="shared" si="4"/>
        <v>0.97867878364208316</v>
      </c>
      <c r="J96">
        <f t="shared" si="5"/>
        <v>99.825235931492486</v>
      </c>
      <c r="K96">
        <f t="shared" si="6"/>
        <v>99.154906261162822</v>
      </c>
      <c r="M96">
        <f t="shared" si="7"/>
        <v>100.02116168936388</v>
      </c>
      <c r="N96">
        <f t="shared" si="8"/>
        <v>99.350832019034215</v>
      </c>
      <c r="O96">
        <f t="shared" si="9"/>
        <v>0.1959257578713931</v>
      </c>
    </row>
    <row r="97" spans="4:15" x14ac:dyDescent="0.25">
      <c r="D97" s="2">
        <f t="shared" si="14"/>
        <v>46431</v>
      </c>
      <c r="E97">
        <f t="shared" si="15"/>
        <v>62</v>
      </c>
      <c r="F97">
        <f t="shared" si="16"/>
        <v>0.34065934065934067</v>
      </c>
      <c r="G97">
        <f t="shared" si="17"/>
        <v>0.68131868131868134</v>
      </c>
      <c r="H97">
        <v>6.5</v>
      </c>
      <c r="I97">
        <f t="shared" si="4"/>
        <v>0.97884985142457603</v>
      </c>
      <c r="J97">
        <f t="shared" si="5"/>
        <v>99.842684845306749</v>
      </c>
      <c r="K97">
        <f t="shared" si="6"/>
        <v>99.161366163988063</v>
      </c>
      <c r="M97">
        <f t="shared" si="7"/>
        <v>100.03864488316287</v>
      </c>
      <c r="N97">
        <f t="shared" si="8"/>
        <v>99.357326201844188</v>
      </c>
      <c r="O97">
        <f t="shared" si="9"/>
        <v>0.19596003785612481</v>
      </c>
    </row>
    <row r="98" spans="4:15" x14ac:dyDescent="0.25">
      <c r="D98" s="2">
        <f t="shared" si="14"/>
        <v>46432</v>
      </c>
      <c r="E98">
        <f t="shared" si="15"/>
        <v>63</v>
      </c>
      <c r="F98">
        <f t="shared" si="16"/>
        <v>0.34615384615384615</v>
      </c>
      <c r="G98">
        <f t="shared" si="17"/>
        <v>0.69230769230769229</v>
      </c>
      <c r="H98">
        <v>6.5</v>
      </c>
      <c r="I98">
        <f t="shared" si="4"/>
        <v>0.97902097902097907</v>
      </c>
      <c r="J98">
        <f t="shared" si="5"/>
        <v>99.860139860139867</v>
      </c>
      <c r="K98">
        <f t="shared" si="6"/>
        <v>99.167832167832174</v>
      </c>
      <c r="M98">
        <f t="shared" si="7"/>
        <v>100.05613418997832</v>
      </c>
      <c r="N98">
        <f t="shared" si="8"/>
        <v>99.36382649767063</v>
      </c>
      <c r="O98">
        <f t="shared" si="9"/>
        <v>0.19599432983845588</v>
      </c>
    </row>
    <row r="99" spans="4:15" x14ac:dyDescent="0.25">
      <c r="D99" s="2">
        <f t="shared" si="14"/>
        <v>46433</v>
      </c>
      <c r="E99">
        <f t="shared" si="15"/>
        <v>64</v>
      </c>
      <c r="F99">
        <f t="shared" si="16"/>
        <v>0.35164835164835168</v>
      </c>
      <c r="G99">
        <f t="shared" si="17"/>
        <v>0.70329670329670335</v>
      </c>
      <c r="H99">
        <v>6.5</v>
      </c>
      <c r="I99">
        <f t="shared" si="4"/>
        <v>0.97919216646266827</v>
      </c>
      <c r="J99">
        <f t="shared" si="5"/>
        <v>99.877600979192167</v>
      </c>
      <c r="K99">
        <f t="shared" si="6"/>
        <v>99.174304275895466</v>
      </c>
      <c r="M99">
        <f t="shared" si="7"/>
        <v>100.07362961301689</v>
      </c>
      <c r="N99">
        <f t="shared" si="8"/>
        <v>99.37033290972019</v>
      </c>
      <c r="O99">
        <f t="shared" si="9"/>
        <v>0.19602863382472435</v>
      </c>
    </row>
    <row r="100" spans="4:15" x14ac:dyDescent="0.25">
      <c r="D100" s="2">
        <f t="shared" si="14"/>
        <v>46434</v>
      </c>
      <c r="E100">
        <f t="shared" si="15"/>
        <v>65</v>
      </c>
      <c r="F100">
        <f t="shared" si="16"/>
        <v>0.35714285714285715</v>
      </c>
      <c r="G100">
        <f t="shared" si="17"/>
        <v>0.7142857142857143</v>
      </c>
      <c r="H100">
        <v>6.5</v>
      </c>
      <c r="I100">
        <f t="shared" ref="I100:I163" si="18">1/(1+(1-F100+$H$33)*H100/200)</f>
        <v>0.9793634137810423</v>
      </c>
      <c r="J100">
        <f t="shared" ref="J100:J163" si="19">102*I100</f>
        <v>99.89506820566632</v>
      </c>
      <c r="K100">
        <f t="shared" ref="K100:K163" si="20">J100-G100</f>
        <v>99.180782491380612</v>
      </c>
      <c r="M100">
        <f t="shared" ref="M100:M163" si="21">102.2/(1+(1-F100+1/184)*H100/200)</f>
        <v>100.09113115548755</v>
      </c>
      <c r="N100">
        <f t="shared" ref="N100:N163" si="22">M100-G100</f>
        <v>99.376845441201837</v>
      </c>
      <c r="O100">
        <f t="shared" ref="O100:O163" si="23">N100-K100</f>
        <v>0.19606294982122563</v>
      </c>
    </row>
    <row r="101" spans="4:15" x14ac:dyDescent="0.25">
      <c r="D101" s="2">
        <f t="shared" ref="D101:D164" si="24">D100+1</f>
        <v>46435</v>
      </c>
      <c r="E101">
        <f t="shared" ref="E101:E164" si="25">D101-$B$35</f>
        <v>66</v>
      </c>
      <c r="F101">
        <f t="shared" ref="F101:F164" si="26">E101/$E$33</f>
        <v>0.36263736263736263</v>
      </c>
      <c r="G101">
        <f t="shared" ref="G101:G164" si="27">2*F101</f>
        <v>0.72527472527472525</v>
      </c>
      <c r="H101">
        <v>6.5</v>
      </c>
      <c r="I101">
        <f t="shared" si="18"/>
        <v>0.97953472100752148</v>
      </c>
      <c r="J101">
        <f t="shared" si="19"/>
        <v>99.912541542767187</v>
      </c>
      <c r="K101">
        <f t="shared" si="20"/>
        <v>99.187266817492457</v>
      </c>
      <c r="M101">
        <f t="shared" si="21"/>
        <v>100.10863882060146</v>
      </c>
      <c r="N101">
        <f t="shared" si="22"/>
        <v>99.383364095326726</v>
      </c>
      <c r="O101">
        <f t="shared" si="23"/>
        <v>0.19609727783426933</v>
      </c>
    </row>
    <row r="102" spans="4:15" x14ac:dyDescent="0.25">
      <c r="D102" s="2">
        <f t="shared" si="24"/>
        <v>46436</v>
      </c>
      <c r="E102">
        <f t="shared" si="25"/>
        <v>67</v>
      </c>
      <c r="F102">
        <f t="shared" si="26"/>
        <v>0.36813186813186816</v>
      </c>
      <c r="G102">
        <f t="shared" si="27"/>
        <v>0.73626373626373631</v>
      </c>
      <c r="H102">
        <v>6.5</v>
      </c>
      <c r="I102">
        <f t="shared" si="18"/>
        <v>0.97970608817354798</v>
      </c>
      <c r="J102">
        <f t="shared" si="19"/>
        <v>99.930020993701888</v>
      </c>
      <c r="K102">
        <f t="shared" si="20"/>
        <v>99.193757257438151</v>
      </c>
      <c r="M102">
        <f t="shared" si="21"/>
        <v>100.12615261157204</v>
      </c>
      <c r="N102">
        <f t="shared" si="22"/>
        <v>99.389888875308301</v>
      </c>
      <c r="O102">
        <f t="shared" si="23"/>
        <v>0.19613161787015088</v>
      </c>
    </row>
    <row r="103" spans="4:15" x14ac:dyDescent="0.25">
      <c r="D103" s="2">
        <f t="shared" si="24"/>
        <v>46437</v>
      </c>
      <c r="E103">
        <f t="shared" si="25"/>
        <v>68</v>
      </c>
      <c r="F103">
        <f t="shared" si="26"/>
        <v>0.37362637362637363</v>
      </c>
      <c r="G103">
        <f t="shared" si="27"/>
        <v>0.74725274725274726</v>
      </c>
      <c r="H103">
        <v>6.5</v>
      </c>
      <c r="I103">
        <f t="shared" si="18"/>
        <v>0.97987751531058609</v>
      </c>
      <c r="J103">
        <f t="shared" si="19"/>
        <v>99.947506561679788</v>
      </c>
      <c r="K103">
        <f t="shared" si="20"/>
        <v>99.200253814427043</v>
      </c>
      <c r="M103">
        <f t="shared" si="21"/>
        <v>100.143672531615</v>
      </c>
      <c r="N103">
        <f t="shared" si="22"/>
        <v>99.396419784362251</v>
      </c>
      <c r="O103">
        <f t="shared" si="23"/>
        <v>0.1961659699352083</v>
      </c>
    </row>
    <row r="104" spans="4:15" x14ac:dyDescent="0.25">
      <c r="D104" s="2">
        <f t="shared" si="24"/>
        <v>46438</v>
      </c>
      <c r="E104">
        <f t="shared" si="25"/>
        <v>69</v>
      </c>
      <c r="F104">
        <f t="shared" si="26"/>
        <v>0.37912087912087911</v>
      </c>
      <c r="G104">
        <f t="shared" si="27"/>
        <v>0.75824175824175821</v>
      </c>
      <c r="H104">
        <v>6.5</v>
      </c>
      <c r="I104">
        <f t="shared" si="18"/>
        <v>0.98004900245012239</v>
      </c>
      <c r="J104">
        <f t="shared" si="19"/>
        <v>99.964998249912483</v>
      </c>
      <c r="K104">
        <f t="shared" si="20"/>
        <v>99.206756491670731</v>
      </c>
      <c r="M104">
        <f t="shared" si="21"/>
        <v>100.16119858394826</v>
      </c>
      <c r="N104">
        <f t="shared" si="22"/>
        <v>99.402956825706511</v>
      </c>
      <c r="O104">
        <f t="shared" si="23"/>
        <v>0.19620033403577963</v>
      </c>
    </row>
    <row r="105" spans="4:15" x14ac:dyDescent="0.25">
      <c r="D105" s="2">
        <f t="shared" si="24"/>
        <v>46439</v>
      </c>
      <c r="E105">
        <f t="shared" si="25"/>
        <v>70</v>
      </c>
      <c r="F105">
        <f t="shared" si="26"/>
        <v>0.38461538461538464</v>
      </c>
      <c r="G105">
        <f t="shared" si="27"/>
        <v>0.76923076923076927</v>
      </c>
      <c r="H105">
        <v>6.5</v>
      </c>
      <c r="I105">
        <f t="shared" si="18"/>
        <v>0.98022054962366534</v>
      </c>
      <c r="J105">
        <f t="shared" si="19"/>
        <v>99.982496061613858</v>
      </c>
      <c r="K105">
        <f t="shared" si="20"/>
        <v>99.213265292383085</v>
      </c>
      <c r="M105">
        <f t="shared" si="21"/>
        <v>100.17873077179198</v>
      </c>
      <c r="N105">
        <f t="shared" si="22"/>
        <v>99.409500002561202</v>
      </c>
      <c r="O105">
        <f t="shared" si="23"/>
        <v>0.19623471017811767</v>
      </c>
    </row>
    <row r="106" spans="4:15" x14ac:dyDescent="0.25">
      <c r="D106" s="2">
        <f t="shared" si="24"/>
        <v>46440</v>
      </c>
      <c r="E106">
        <f t="shared" si="25"/>
        <v>71</v>
      </c>
      <c r="F106">
        <f t="shared" si="26"/>
        <v>0.39010989010989011</v>
      </c>
      <c r="G106">
        <f t="shared" si="27"/>
        <v>0.78021978021978022</v>
      </c>
      <c r="H106">
        <v>6.5</v>
      </c>
      <c r="I106">
        <f t="shared" si="18"/>
        <v>0.98039215686274506</v>
      </c>
      <c r="J106">
        <f t="shared" si="19"/>
        <v>100</v>
      </c>
      <c r="K106">
        <f t="shared" si="20"/>
        <v>99.219780219780219</v>
      </c>
      <c r="M106">
        <f t="shared" si="21"/>
        <v>100.19626909836862</v>
      </c>
      <c r="N106">
        <f t="shared" si="22"/>
        <v>99.416049318148836</v>
      </c>
      <c r="O106">
        <f t="shared" si="23"/>
        <v>0.19626909836861728</v>
      </c>
    </row>
    <row r="107" spans="4:15" x14ac:dyDescent="0.25">
      <c r="D107" s="2">
        <f t="shared" si="24"/>
        <v>46441</v>
      </c>
      <c r="E107">
        <f t="shared" si="25"/>
        <v>72</v>
      </c>
      <c r="F107">
        <f t="shared" si="26"/>
        <v>0.39560439560439559</v>
      </c>
      <c r="G107">
        <f t="shared" si="27"/>
        <v>0.79120879120879117</v>
      </c>
      <c r="H107">
        <v>6.5</v>
      </c>
      <c r="I107">
        <f t="shared" si="18"/>
        <v>0.9805638241989143</v>
      </c>
      <c r="J107">
        <f t="shared" si="19"/>
        <v>100.01751006828925</v>
      </c>
      <c r="K107">
        <f t="shared" si="20"/>
        <v>99.226301277080466</v>
      </c>
      <c r="M107">
        <f t="shared" si="21"/>
        <v>100.21381356690286</v>
      </c>
      <c r="N107">
        <f t="shared" si="22"/>
        <v>99.422604775694069</v>
      </c>
      <c r="O107">
        <f t="shared" si="23"/>
        <v>0.1963034986136023</v>
      </c>
    </row>
    <row r="108" spans="4:15" x14ac:dyDescent="0.25">
      <c r="D108" s="2">
        <f t="shared" si="24"/>
        <v>46442</v>
      </c>
      <c r="E108">
        <f t="shared" si="25"/>
        <v>73</v>
      </c>
      <c r="F108">
        <f t="shared" si="26"/>
        <v>0.40109890109890112</v>
      </c>
      <c r="G108">
        <f t="shared" si="27"/>
        <v>0.80219780219780223</v>
      </c>
      <c r="H108">
        <v>6.5</v>
      </c>
      <c r="I108">
        <f t="shared" si="18"/>
        <v>0.98073555166374793</v>
      </c>
      <c r="J108">
        <f t="shared" si="19"/>
        <v>100.03502626970229</v>
      </c>
      <c r="K108">
        <f t="shared" si="20"/>
        <v>99.23282846750449</v>
      </c>
      <c r="M108">
        <f t="shared" si="21"/>
        <v>100.23136418062168</v>
      </c>
      <c r="N108">
        <f t="shared" si="22"/>
        <v>99.429166378423886</v>
      </c>
      <c r="O108">
        <f t="shared" si="23"/>
        <v>0.19633791091939656</v>
      </c>
    </row>
    <row r="109" spans="4:15" x14ac:dyDescent="0.25">
      <c r="D109" s="2">
        <f t="shared" si="24"/>
        <v>46443</v>
      </c>
      <c r="E109">
        <f t="shared" si="25"/>
        <v>74</v>
      </c>
      <c r="F109">
        <f t="shared" si="26"/>
        <v>0.40659340659340659</v>
      </c>
      <c r="G109">
        <f t="shared" si="27"/>
        <v>0.81318681318681318</v>
      </c>
      <c r="H109">
        <v>6.5</v>
      </c>
      <c r="I109">
        <f t="shared" si="18"/>
        <v>0.98090733928884222</v>
      </c>
      <c r="J109">
        <f t="shared" si="19"/>
        <v>100.0525486074619</v>
      </c>
      <c r="K109">
        <f t="shared" si="20"/>
        <v>99.239361794275084</v>
      </c>
      <c r="M109">
        <f t="shared" si="21"/>
        <v>100.24892094275428</v>
      </c>
      <c r="N109">
        <f t="shared" si="22"/>
        <v>99.435734129567464</v>
      </c>
      <c r="O109">
        <f t="shared" si="23"/>
        <v>0.19637233529238074</v>
      </c>
    </row>
    <row r="110" spans="4:15" x14ac:dyDescent="0.25">
      <c r="D110" s="2">
        <f t="shared" si="24"/>
        <v>46444</v>
      </c>
      <c r="E110">
        <f t="shared" si="25"/>
        <v>75</v>
      </c>
      <c r="F110">
        <f t="shared" si="26"/>
        <v>0.41208791208791207</v>
      </c>
      <c r="G110">
        <f t="shared" si="27"/>
        <v>0.82417582417582413</v>
      </c>
      <c r="H110">
        <v>6.5</v>
      </c>
      <c r="I110">
        <f t="shared" si="18"/>
        <v>0.98107918710581632</v>
      </c>
      <c r="J110">
        <f t="shared" si="19"/>
        <v>100.07007708479327</v>
      </c>
      <c r="K110">
        <f t="shared" si="20"/>
        <v>99.245901260617444</v>
      </c>
      <c r="M110">
        <f t="shared" si="21"/>
        <v>100.26648385653212</v>
      </c>
      <c r="N110">
        <f t="shared" si="22"/>
        <v>99.442308032356294</v>
      </c>
      <c r="O110">
        <f t="shared" si="23"/>
        <v>0.19640677173885024</v>
      </c>
    </row>
    <row r="111" spans="4:15" x14ac:dyDescent="0.25">
      <c r="D111" s="2">
        <f t="shared" si="24"/>
        <v>46445</v>
      </c>
      <c r="E111">
        <f t="shared" si="25"/>
        <v>76</v>
      </c>
      <c r="F111">
        <f t="shared" si="26"/>
        <v>0.4175824175824176</v>
      </c>
      <c r="G111">
        <f t="shared" si="27"/>
        <v>0.8351648351648352</v>
      </c>
      <c r="H111">
        <v>6.5</v>
      </c>
      <c r="I111">
        <f t="shared" si="18"/>
        <v>0.98125109514631159</v>
      </c>
      <c r="J111">
        <f t="shared" si="19"/>
        <v>100.08761170492379</v>
      </c>
      <c r="K111">
        <f t="shared" si="20"/>
        <v>99.252446869758955</v>
      </c>
      <c r="M111">
        <f t="shared" si="21"/>
        <v>100.284052925189</v>
      </c>
      <c r="N111">
        <f t="shared" si="22"/>
        <v>99.44888809002417</v>
      </c>
      <c r="O111">
        <f t="shared" si="23"/>
        <v>0.19644122026521416</v>
      </c>
    </row>
    <row r="112" spans="4:15" x14ac:dyDescent="0.25">
      <c r="D112" s="2">
        <f t="shared" si="24"/>
        <v>46446</v>
      </c>
      <c r="E112">
        <f t="shared" si="25"/>
        <v>77</v>
      </c>
      <c r="F112">
        <f t="shared" si="26"/>
        <v>0.42307692307692307</v>
      </c>
      <c r="G112">
        <f t="shared" si="27"/>
        <v>0.84615384615384615</v>
      </c>
      <c r="H112">
        <v>6.5</v>
      </c>
      <c r="I112">
        <f t="shared" si="18"/>
        <v>0.98142306344199093</v>
      </c>
      <c r="J112">
        <f t="shared" si="19"/>
        <v>100.10515247108307</v>
      </c>
      <c r="K112">
        <f t="shared" si="20"/>
        <v>99.258998624929234</v>
      </c>
      <c r="M112">
        <f t="shared" si="21"/>
        <v>100.30162815196086</v>
      </c>
      <c r="N112">
        <f t="shared" si="22"/>
        <v>99.455474305807016</v>
      </c>
      <c r="O112">
        <f t="shared" si="23"/>
        <v>0.19647568087778211</v>
      </c>
    </row>
    <row r="113" spans="4:15" x14ac:dyDescent="0.25">
      <c r="D113" s="2">
        <f t="shared" si="24"/>
        <v>46447</v>
      </c>
      <c r="E113">
        <f t="shared" si="25"/>
        <v>78</v>
      </c>
      <c r="F113">
        <f t="shared" si="26"/>
        <v>0.42857142857142855</v>
      </c>
      <c r="G113">
        <f t="shared" si="27"/>
        <v>0.8571428571428571</v>
      </c>
      <c r="H113">
        <v>6.5</v>
      </c>
      <c r="I113">
        <f t="shared" si="18"/>
        <v>0.98159509202453987</v>
      </c>
      <c r="J113">
        <f t="shared" si="19"/>
        <v>100.12269938650307</v>
      </c>
      <c r="K113">
        <f t="shared" si="20"/>
        <v>99.265556529360211</v>
      </c>
      <c r="M113">
        <f t="shared" si="21"/>
        <v>100.31920954008601</v>
      </c>
      <c r="N113">
        <f t="shared" si="22"/>
        <v>99.462066682943146</v>
      </c>
      <c r="O113">
        <f t="shared" si="23"/>
        <v>0.19651015358293478</v>
      </c>
    </row>
    <row r="114" spans="4:15" x14ac:dyDescent="0.25">
      <c r="D114" s="2">
        <f t="shared" si="24"/>
        <v>46448</v>
      </c>
      <c r="E114">
        <f t="shared" si="25"/>
        <v>79</v>
      </c>
      <c r="F114">
        <f t="shared" si="26"/>
        <v>0.43406593406593408</v>
      </c>
      <c r="G114">
        <f t="shared" si="27"/>
        <v>0.86813186813186816</v>
      </c>
      <c r="H114">
        <v>6.5</v>
      </c>
      <c r="I114">
        <f t="shared" si="18"/>
        <v>0.98176718092566628</v>
      </c>
      <c r="J114">
        <f t="shared" si="19"/>
        <v>100.14025245441796</v>
      </c>
      <c r="K114">
        <f t="shared" si="20"/>
        <v>99.272120586286093</v>
      </c>
      <c r="M114">
        <f t="shared" si="21"/>
        <v>100.33679709280501</v>
      </c>
      <c r="N114">
        <f t="shared" si="22"/>
        <v>99.468665224673146</v>
      </c>
      <c r="O114">
        <f t="shared" si="23"/>
        <v>0.19654463838705283</v>
      </c>
    </row>
    <row r="115" spans="4:15" x14ac:dyDescent="0.25">
      <c r="D115" s="2">
        <f t="shared" si="24"/>
        <v>46449</v>
      </c>
      <c r="E115">
        <f t="shared" si="25"/>
        <v>80</v>
      </c>
      <c r="F115">
        <f t="shared" si="26"/>
        <v>0.43956043956043955</v>
      </c>
      <c r="G115">
        <f t="shared" si="27"/>
        <v>0.87912087912087911</v>
      </c>
      <c r="H115">
        <v>6.5</v>
      </c>
      <c r="I115">
        <f t="shared" si="18"/>
        <v>0.98193933017709978</v>
      </c>
      <c r="J115">
        <f t="shared" si="19"/>
        <v>100.15781167806418</v>
      </c>
      <c r="K115">
        <f t="shared" si="20"/>
        <v>99.278690798943302</v>
      </c>
      <c r="M115">
        <f t="shared" si="21"/>
        <v>100.35439081336065</v>
      </c>
      <c r="N115">
        <f t="shared" si="22"/>
        <v>99.475269934239776</v>
      </c>
      <c r="O115">
        <f t="shared" si="23"/>
        <v>0.19657913529647431</v>
      </c>
    </row>
    <row r="116" spans="4:15" x14ac:dyDescent="0.25">
      <c r="D116" s="2">
        <f t="shared" si="24"/>
        <v>46450</v>
      </c>
      <c r="E116">
        <f t="shared" si="25"/>
        <v>81</v>
      </c>
      <c r="F116">
        <f t="shared" si="26"/>
        <v>0.44505494505494503</v>
      </c>
      <c r="G116">
        <f t="shared" si="27"/>
        <v>0.89010989010989006</v>
      </c>
      <c r="H116">
        <v>6.5</v>
      </c>
      <c r="I116">
        <f t="shared" si="18"/>
        <v>0.98211153981059274</v>
      </c>
      <c r="J116">
        <f t="shared" si="19"/>
        <v>100.17537706068046</v>
      </c>
      <c r="K116">
        <f t="shared" si="20"/>
        <v>99.285267170570577</v>
      </c>
      <c r="M116">
        <f t="shared" si="21"/>
        <v>100.37199070499807</v>
      </c>
      <c r="N116">
        <f t="shared" si="22"/>
        <v>99.481880814888186</v>
      </c>
      <c r="O116">
        <f t="shared" si="23"/>
        <v>0.1966136443176083</v>
      </c>
    </row>
    <row r="117" spans="4:15" x14ac:dyDescent="0.25">
      <c r="D117" s="2">
        <f t="shared" si="24"/>
        <v>46451</v>
      </c>
      <c r="E117">
        <f t="shared" si="25"/>
        <v>82</v>
      </c>
      <c r="F117">
        <f t="shared" si="26"/>
        <v>0.45054945054945056</v>
      </c>
      <c r="G117">
        <f t="shared" si="27"/>
        <v>0.90109890109890112</v>
      </c>
      <c r="H117">
        <v>6.5</v>
      </c>
      <c r="I117">
        <f t="shared" si="18"/>
        <v>0.98228380985791952</v>
      </c>
      <c r="J117">
        <f t="shared" si="19"/>
        <v>100.19294860550779</v>
      </c>
      <c r="K117">
        <f t="shared" si="20"/>
        <v>99.291849704408889</v>
      </c>
      <c r="M117">
        <f t="shared" si="21"/>
        <v>100.3895967709646</v>
      </c>
      <c r="N117">
        <f t="shared" si="22"/>
        <v>99.488497869865697</v>
      </c>
      <c r="O117">
        <f t="shared" si="23"/>
        <v>0.19664816545680708</v>
      </c>
    </row>
    <row r="118" spans="4:15" x14ac:dyDescent="0.25">
      <c r="D118" s="2">
        <f t="shared" si="24"/>
        <v>46452</v>
      </c>
      <c r="E118">
        <f t="shared" si="25"/>
        <v>83</v>
      </c>
      <c r="F118">
        <f t="shared" si="26"/>
        <v>0.45604395604395603</v>
      </c>
      <c r="G118">
        <f t="shared" si="27"/>
        <v>0.91208791208791207</v>
      </c>
      <c r="H118">
        <v>6.5</v>
      </c>
      <c r="I118">
        <f t="shared" si="18"/>
        <v>0.98245614035087725</v>
      </c>
      <c r="J118">
        <f t="shared" si="19"/>
        <v>100.21052631578948</v>
      </c>
      <c r="K118">
        <f t="shared" si="20"/>
        <v>99.298438403701567</v>
      </c>
      <c r="M118">
        <f t="shared" si="21"/>
        <v>100.40720901450995</v>
      </c>
      <c r="N118">
        <f t="shared" si="22"/>
        <v>99.495121102422033</v>
      </c>
      <c r="O118">
        <f t="shared" si="23"/>
        <v>0.19668269872046551</v>
      </c>
    </row>
    <row r="119" spans="4:15" x14ac:dyDescent="0.25">
      <c r="D119" s="2">
        <f t="shared" si="24"/>
        <v>46453</v>
      </c>
      <c r="E119">
        <f t="shared" si="25"/>
        <v>84</v>
      </c>
      <c r="F119">
        <f t="shared" si="26"/>
        <v>0.46153846153846156</v>
      </c>
      <c r="G119">
        <f t="shared" si="27"/>
        <v>0.92307692307692313</v>
      </c>
      <c r="H119">
        <v>6.5</v>
      </c>
      <c r="I119">
        <f t="shared" si="18"/>
        <v>0.98262853132128447</v>
      </c>
      <c r="J119">
        <f t="shared" si="19"/>
        <v>100.22811019477102</v>
      </c>
      <c r="K119">
        <f t="shared" si="20"/>
        <v>99.3050332716941</v>
      </c>
      <c r="M119">
        <f t="shared" si="21"/>
        <v>100.424827438886</v>
      </c>
      <c r="N119">
        <f t="shared" si="22"/>
        <v>99.501750515809078</v>
      </c>
      <c r="O119">
        <f t="shared" si="23"/>
        <v>0.19671724411497848</v>
      </c>
    </row>
    <row r="120" spans="4:15" x14ac:dyDescent="0.25">
      <c r="D120" s="2">
        <f t="shared" si="24"/>
        <v>46454</v>
      </c>
      <c r="E120">
        <f t="shared" si="25"/>
        <v>85</v>
      </c>
      <c r="F120">
        <f t="shared" si="26"/>
        <v>0.46703296703296704</v>
      </c>
      <c r="G120">
        <f t="shared" si="27"/>
        <v>0.93406593406593408</v>
      </c>
      <c r="H120">
        <v>6.5</v>
      </c>
      <c r="I120">
        <f t="shared" si="18"/>
        <v>0.98280098280098271</v>
      </c>
      <c r="J120">
        <f t="shared" si="19"/>
        <v>100.24570024570023</v>
      </c>
      <c r="K120">
        <f t="shared" si="20"/>
        <v>99.311634311634307</v>
      </c>
      <c r="M120">
        <f t="shared" si="21"/>
        <v>100.44245204734698</v>
      </c>
      <c r="N120">
        <f t="shared" si="22"/>
        <v>99.508386113281048</v>
      </c>
      <c r="O120">
        <f t="shared" si="23"/>
        <v>0.19675180164674089</v>
      </c>
    </row>
    <row r="121" spans="4:15" x14ac:dyDescent="0.25">
      <c r="D121" s="2">
        <f t="shared" si="24"/>
        <v>46455</v>
      </c>
      <c r="E121">
        <f t="shared" si="25"/>
        <v>86</v>
      </c>
      <c r="F121">
        <f t="shared" si="26"/>
        <v>0.47252747252747251</v>
      </c>
      <c r="G121">
        <f t="shared" si="27"/>
        <v>0.94505494505494503</v>
      </c>
      <c r="H121">
        <v>6.5</v>
      </c>
      <c r="I121">
        <f t="shared" si="18"/>
        <v>0.98297349482183616</v>
      </c>
      <c r="J121">
        <f t="shared" si="19"/>
        <v>100.26329647182729</v>
      </c>
      <c r="K121">
        <f t="shared" si="20"/>
        <v>99.31824152677234</v>
      </c>
      <c r="M121">
        <f t="shared" si="21"/>
        <v>100.46008284314942</v>
      </c>
      <c r="N121">
        <f t="shared" si="22"/>
        <v>99.515027898094473</v>
      </c>
      <c r="O121">
        <f t="shared" si="23"/>
        <v>0.19678637132213339</v>
      </c>
    </row>
    <row r="122" spans="4:15" x14ac:dyDescent="0.25">
      <c r="D122" s="2">
        <f t="shared" si="24"/>
        <v>46456</v>
      </c>
      <c r="E122">
        <f t="shared" si="25"/>
        <v>87</v>
      </c>
      <c r="F122">
        <f t="shared" si="26"/>
        <v>0.47802197802197804</v>
      </c>
      <c r="G122">
        <f t="shared" si="27"/>
        <v>0.95604395604395609</v>
      </c>
      <c r="H122">
        <v>6.5</v>
      </c>
      <c r="I122">
        <f t="shared" si="18"/>
        <v>0.98314606741573041</v>
      </c>
      <c r="J122">
        <f t="shared" si="19"/>
        <v>100.28089887640451</v>
      </c>
      <c r="K122">
        <f t="shared" si="20"/>
        <v>99.324854920360551</v>
      </c>
      <c r="M122">
        <f t="shared" si="21"/>
        <v>100.47771982955207</v>
      </c>
      <c r="N122">
        <f t="shared" si="22"/>
        <v>99.521675873508116</v>
      </c>
      <c r="O122">
        <f t="shared" si="23"/>
        <v>0.19682095314756509</v>
      </c>
    </row>
    <row r="123" spans="4:15" x14ac:dyDescent="0.25">
      <c r="D123" s="2">
        <f t="shared" si="24"/>
        <v>46457</v>
      </c>
      <c r="E123">
        <f t="shared" si="25"/>
        <v>88</v>
      </c>
      <c r="F123">
        <f t="shared" si="26"/>
        <v>0.48351648351648352</v>
      </c>
      <c r="G123">
        <f t="shared" si="27"/>
        <v>0.96703296703296704</v>
      </c>
      <c r="H123">
        <v>6.5</v>
      </c>
      <c r="I123">
        <f t="shared" si="18"/>
        <v>0.98331870061457416</v>
      </c>
      <c r="J123">
        <f t="shared" si="19"/>
        <v>100.29850746268656</v>
      </c>
      <c r="K123">
        <f t="shared" si="20"/>
        <v>99.331474495653595</v>
      </c>
      <c r="M123">
        <f t="shared" si="21"/>
        <v>100.49536300981603</v>
      </c>
      <c r="N123">
        <f t="shared" si="22"/>
        <v>99.528330042783068</v>
      </c>
      <c r="O123">
        <f t="shared" si="23"/>
        <v>0.19685554712947351</v>
      </c>
    </row>
    <row r="124" spans="4:15" x14ac:dyDescent="0.25">
      <c r="D124" s="2">
        <f t="shared" si="24"/>
        <v>46458</v>
      </c>
      <c r="E124">
        <f t="shared" si="25"/>
        <v>89</v>
      </c>
      <c r="F124">
        <f t="shared" si="26"/>
        <v>0.48901098901098899</v>
      </c>
      <c r="G124">
        <f t="shared" si="27"/>
        <v>0.97802197802197799</v>
      </c>
      <c r="H124">
        <v>6.5</v>
      </c>
      <c r="I124">
        <f t="shared" si="18"/>
        <v>0.98349139445029865</v>
      </c>
      <c r="J124">
        <f t="shared" si="19"/>
        <v>100.31612223393046</v>
      </c>
      <c r="K124">
        <f t="shared" si="20"/>
        <v>99.338100255908486</v>
      </c>
      <c r="M124">
        <f t="shared" si="21"/>
        <v>100.51301238720467</v>
      </c>
      <c r="N124">
        <f t="shared" si="22"/>
        <v>99.534990409182697</v>
      </c>
      <c r="O124">
        <f t="shared" si="23"/>
        <v>0.19689015327421089</v>
      </c>
    </row>
    <row r="125" spans="4:15" x14ac:dyDescent="0.25">
      <c r="D125" s="2">
        <f t="shared" si="24"/>
        <v>46459</v>
      </c>
      <c r="E125">
        <f t="shared" si="25"/>
        <v>90</v>
      </c>
      <c r="F125">
        <f t="shared" si="26"/>
        <v>0.49450549450549453</v>
      </c>
      <c r="G125">
        <f t="shared" si="27"/>
        <v>0.98901098901098905</v>
      </c>
      <c r="H125">
        <v>6.5</v>
      </c>
      <c r="I125">
        <f t="shared" si="18"/>
        <v>0.98366414895485688</v>
      </c>
      <c r="J125">
        <f t="shared" si="19"/>
        <v>100.33374319339541</v>
      </c>
      <c r="K125">
        <f t="shared" si="20"/>
        <v>99.344732204384414</v>
      </c>
      <c r="M125">
        <f t="shared" si="21"/>
        <v>100.53066796498364</v>
      </c>
      <c r="N125">
        <f t="shared" si="22"/>
        <v>99.541656975972643</v>
      </c>
      <c r="O125">
        <f t="shared" si="23"/>
        <v>0.19692477158822896</v>
      </c>
    </row>
    <row r="126" spans="4:15" x14ac:dyDescent="0.25">
      <c r="D126" s="2">
        <f t="shared" si="24"/>
        <v>46460</v>
      </c>
      <c r="E126">
        <f t="shared" si="25"/>
        <v>91</v>
      </c>
      <c r="F126">
        <f t="shared" si="26"/>
        <v>0.5</v>
      </c>
      <c r="G126">
        <f t="shared" si="27"/>
        <v>1</v>
      </c>
      <c r="H126">
        <v>6.5</v>
      </c>
      <c r="I126">
        <f t="shared" si="18"/>
        <v>0.98383696416022481</v>
      </c>
      <c r="J126">
        <f t="shared" si="19"/>
        <v>100.35137034434293</v>
      </c>
      <c r="K126">
        <f t="shared" si="20"/>
        <v>99.351370344342925</v>
      </c>
      <c r="M126">
        <f t="shared" si="21"/>
        <v>100.54832974642089</v>
      </c>
      <c r="N126">
        <f t="shared" si="22"/>
        <v>99.54832974642089</v>
      </c>
      <c r="O126">
        <f t="shared" si="23"/>
        <v>0.19695940207796525</v>
      </c>
    </row>
    <row r="127" spans="4:15" x14ac:dyDescent="0.25">
      <c r="D127" s="2">
        <f t="shared" si="24"/>
        <v>46461</v>
      </c>
      <c r="E127">
        <f t="shared" si="25"/>
        <v>92</v>
      </c>
      <c r="F127">
        <f t="shared" si="26"/>
        <v>0.50549450549450547</v>
      </c>
      <c r="G127">
        <f t="shared" si="27"/>
        <v>1.0109890109890109</v>
      </c>
      <c r="H127">
        <v>6.5</v>
      </c>
      <c r="I127">
        <f t="shared" si="18"/>
        <v>0.98400984009840087</v>
      </c>
      <c r="J127">
        <f t="shared" si="19"/>
        <v>100.36900369003689</v>
      </c>
      <c r="K127">
        <f t="shared" si="20"/>
        <v>99.358014679047884</v>
      </c>
      <c r="M127">
        <f t="shared" si="21"/>
        <v>100.56599773478668</v>
      </c>
      <c r="N127">
        <f t="shared" si="22"/>
        <v>99.55500872379767</v>
      </c>
      <c r="O127">
        <f t="shared" si="23"/>
        <v>0.19699404474978621</v>
      </c>
    </row>
    <row r="128" spans="4:15" x14ac:dyDescent="0.25">
      <c r="D128" s="2">
        <f t="shared" si="24"/>
        <v>46462</v>
      </c>
      <c r="E128">
        <f t="shared" si="25"/>
        <v>93</v>
      </c>
      <c r="F128">
        <f t="shared" si="26"/>
        <v>0.51098901098901095</v>
      </c>
      <c r="G128">
        <f t="shared" si="27"/>
        <v>1.0219780219780219</v>
      </c>
      <c r="H128">
        <v>6.5</v>
      </c>
      <c r="I128">
        <f t="shared" si="18"/>
        <v>0.98418277680140598</v>
      </c>
      <c r="J128">
        <f t="shared" si="19"/>
        <v>100.38664323374341</v>
      </c>
      <c r="K128">
        <f t="shared" si="20"/>
        <v>99.364665211765384</v>
      </c>
      <c r="M128">
        <f t="shared" si="21"/>
        <v>100.58367193335359</v>
      </c>
      <c r="N128">
        <f t="shared" si="22"/>
        <v>99.561693911375556</v>
      </c>
      <c r="O128">
        <f t="shared" si="23"/>
        <v>0.197028699610172</v>
      </c>
    </row>
    <row r="129" spans="4:15" x14ac:dyDescent="0.25">
      <c r="D129" s="2">
        <f t="shared" si="24"/>
        <v>46463</v>
      </c>
      <c r="E129">
        <f t="shared" si="25"/>
        <v>94</v>
      </c>
      <c r="F129">
        <f t="shared" si="26"/>
        <v>0.51648351648351654</v>
      </c>
      <c r="G129">
        <f t="shared" si="27"/>
        <v>1.0329670329670331</v>
      </c>
      <c r="H129">
        <v>6.5</v>
      </c>
      <c r="I129">
        <f t="shared" si="18"/>
        <v>0.98435577430128318</v>
      </c>
      <c r="J129">
        <f t="shared" si="19"/>
        <v>100.40428897873089</v>
      </c>
      <c r="K129">
        <f t="shared" si="20"/>
        <v>99.371321945763853</v>
      </c>
      <c r="M129">
        <f t="shared" si="21"/>
        <v>100.60135234539642</v>
      </c>
      <c r="N129">
        <f t="shared" si="22"/>
        <v>99.568385312429385</v>
      </c>
      <c r="O129">
        <f t="shared" si="23"/>
        <v>0.1970633666655317</v>
      </c>
    </row>
    <row r="130" spans="4:15" x14ac:dyDescent="0.25">
      <c r="D130" s="2">
        <f t="shared" si="24"/>
        <v>46464</v>
      </c>
      <c r="E130">
        <f t="shared" si="25"/>
        <v>95</v>
      </c>
      <c r="F130">
        <f t="shared" si="26"/>
        <v>0.52197802197802201</v>
      </c>
      <c r="G130">
        <f t="shared" si="27"/>
        <v>1.043956043956044</v>
      </c>
      <c r="H130">
        <v>6.5</v>
      </c>
      <c r="I130">
        <f t="shared" si="18"/>
        <v>0.98452883263009838</v>
      </c>
      <c r="J130">
        <f t="shared" si="19"/>
        <v>100.42194092827003</v>
      </c>
      <c r="K130">
        <f t="shared" si="20"/>
        <v>99.377984884313989</v>
      </c>
      <c r="M130">
        <f t="shared" si="21"/>
        <v>100.61903897419238</v>
      </c>
      <c r="N130">
        <f t="shared" si="22"/>
        <v>99.575082930236334</v>
      </c>
      <c r="O130">
        <f t="shared" si="23"/>
        <v>0.19709804592234548</v>
      </c>
    </row>
    <row r="131" spans="4:15" x14ac:dyDescent="0.25">
      <c r="D131" s="2">
        <f t="shared" si="24"/>
        <v>46465</v>
      </c>
      <c r="E131">
        <f t="shared" si="25"/>
        <v>96</v>
      </c>
      <c r="F131">
        <f t="shared" si="26"/>
        <v>0.52747252747252749</v>
      </c>
      <c r="G131">
        <f t="shared" si="27"/>
        <v>1.054945054945055</v>
      </c>
      <c r="H131">
        <v>6.5</v>
      </c>
      <c r="I131">
        <f t="shared" si="18"/>
        <v>0.98470195181994025</v>
      </c>
      <c r="J131">
        <f t="shared" si="19"/>
        <v>100.4395990856339</v>
      </c>
      <c r="K131">
        <f t="shared" si="20"/>
        <v>99.38465403068885</v>
      </c>
      <c r="M131">
        <f t="shared" si="21"/>
        <v>100.6367318230209</v>
      </c>
      <c r="N131">
        <f t="shared" si="22"/>
        <v>99.581786768075844</v>
      </c>
      <c r="O131">
        <f t="shared" si="23"/>
        <v>0.19713273738699399</v>
      </c>
    </row>
    <row r="132" spans="4:15" x14ac:dyDescent="0.25">
      <c r="D132" s="2">
        <f t="shared" si="24"/>
        <v>46466</v>
      </c>
      <c r="E132">
        <f t="shared" si="25"/>
        <v>97</v>
      </c>
      <c r="F132">
        <f t="shared" si="26"/>
        <v>0.53296703296703296</v>
      </c>
      <c r="G132">
        <f t="shared" si="27"/>
        <v>1.0659340659340659</v>
      </c>
      <c r="H132">
        <v>6.5</v>
      </c>
      <c r="I132">
        <f t="shared" si="18"/>
        <v>0.98487513190291942</v>
      </c>
      <c r="J132">
        <f t="shared" si="19"/>
        <v>100.45726345409778</v>
      </c>
      <c r="K132">
        <f t="shared" si="20"/>
        <v>99.391329388163712</v>
      </c>
      <c r="M132">
        <f t="shared" si="21"/>
        <v>100.65443089516374</v>
      </c>
      <c r="N132">
        <f t="shared" si="22"/>
        <v>99.588496829229669</v>
      </c>
      <c r="O132">
        <f t="shared" si="23"/>
        <v>0.19716744106595741</v>
      </c>
    </row>
    <row r="133" spans="4:15" x14ac:dyDescent="0.25">
      <c r="D133" s="2">
        <f t="shared" si="24"/>
        <v>46467</v>
      </c>
      <c r="E133">
        <f t="shared" si="25"/>
        <v>98</v>
      </c>
      <c r="F133">
        <f t="shared" si="26"/>
        <v>0.53846153846153844</v>
      </c>
      <c r="G133">
        <f t="shared" si="27"/>
        <v>1.0769230769230769</v>
      </c>
      <c r="H133">
        <v>6.5</v>
      </c>
      <c r="I133">
        <f t="shared" si="18"/>
        <v>0.98504837291116965</v>
      </c>
      <c r="J133">
        <f t="shared" si="19"/>
        <v>100.4749340369393</v>
      </c>
      <c r="K133">
        <f t="shared" si="20"/>
        <v>99.398010960016222</v>
      </c>
      <c r="M133">
        <f t="shared" si="21"/>
        <v>100.672136193905</v>
      </c>
      <c r="N133">
        <f t="shared" si="22"/>
        <v>99.595213116981924</v>
      </c>
      <c r="O133">
        <f t="shared" si="23"/>
        <v>0.19720215696570165</v>
      </c>
    </row>
    <row r="134" spans="4:15" x14ac:dyDescent="0.25">
      <c r="D134" s="2">
        <f t="shared" si="24"/>
        <v>46468</v>
      </c>
      <c r="E134">
        <f t="shared" si="25"/>
        <v>99</v>
      </c>
      <c r="F134">
        <f t="shared" si="26"/>
        <v>0.54395604395604391</v>
      </c>
      <c r="G134">
        <f t="shared" si="27"/>
        <v>1.0879120879120878</v>
      </c>
      <c r="H134">
        <v>6.5</v>
      </c>
      <c r="I134">
        <f t="shared" si="18"/>
        <v>0.98522167487684742</v>
      </c>
      <c r="J134">
        <f t="shared" si="19"/>
        <v>100.49261083743843</v>
      </c>
      <c r="K134">
        <f t="shared" si="20"/>
        <v>99.404698749526347</v>
      </c>
      <c r="M134">
        <f t="shared" si="21"/>
        <v>100.68984772253107</v>
      </c>
      <c r="N134">
        <f t="shared" si="22"/>
        <v>99.601935634618982</v>
      </c>
      <c r="O134">
        <f t="shared" si="23"/>
        <v>0.19723688509263582</v>
      </c>
    </row>
    <row r="135" spans="4:15" x14ac:dyDescent="0.25">
      <c r="D135" s="2">
        <f t="shared" si="24"/>
        <v>46469</v>
      </c>
      <c r="E135">
        <f t="shared" si="25"/>
        <v>100</v>
      </c>
      <c r="F135">
        <f t="shared" si="26"/>
        <v>0.5494505494505495</v>
      </c>
      <c r="G135">
        <f t="shared" si="27"/>
        <v>1.098901098901099</v>
      </c>
      <c r="H135">
        <v>6.5</v>
      </c>
      <c r="I135">
        <f t="shared" si="18"/>
        <v>0.98539503783213089</v>
      </c>
      <c r="J135">
        <f t="shared" si="19"/>
        <v>100.51029385887735</v>
      </c>
      <c r="K135">
        <f t="shared" si="20"/>
        <v>99.411392759976252</v>
      </c>
      <c r="M135">
        <f t="shared" si="21"/>
        <v>100.70756548433063</v>
      </c>
      <c r="N135">
        <f t="shared" si="22"/>
        <v>99.608664385429535</v>
      </c>
      <c r="O135">
        <f t="shared" si="23"/>
        <v>0.1972716254532827</v>
      </c>
    </row>
    <row r="136" spans="4:15" x14ac:dyDescent="0.25">
      <c r="D136" s="2">
        <f t="shared" si="24"/>
        <v>46470</v>
      </c>
      <c r="E136">
        <f t="shared" si="25"/>
        <v>101</v>
      </c>
      <c r="F136">
        <f t="shared" si="26"/>
        <v>0.55494505494505497</v>
      </c>
      <c r="G136">
        <f t="shared" si="27"/>
        <v>1.1098901098901099</v>
      </c>
      <c r="H136">
        <v>6.5</v>
      </c>
      <c r="I136">
        <f t="shared" si="18"/>
        <v>0.98556846180922209</v>
      </c>
      <c r="J136">
        <f t="shared" si="19"/>
        <v>100.52798310454065</v>
      </c>
      <c r="K136">
        <f t="shared" si="20"/>
        <v>99.418092994650536</v>
      </c>
      <c r="M136">
        <f t="shared" si="21"/>
        <v>100.72528948259469</v>
      </c>
      <c r="N136">
        <f t="shared" si="22"/>
        <v>99.615399372704573</v>
      </c>
      <c r="O136">
        <f t="shared" si="23"/>
        <v>0.19730637805403717</v>
      </c>
    </row>
    <row r="137" spans="4:15" x14ac:dyDescent="0.25">
      <c r="D137" s="2">
        <f t="shared" si="24"/>
        <v>46471</v>
      </c>
      <c r="E137">
        <f t="shared" si="25"/>
        <v>102</v>
      </c>
      <c r="F137">
        <f t="shared" si="26"/>
        <v>0.56043956043956045</v>
      </c>
      <c r="G137">
        <f t="shared" si="27"/>
        <v>1.1208791208791209</v>
      </c>
      <c r="H137">
        <v>6.5</v>
      </c>
      <c r="I137">
        <f t="shared" si="18"/>
        <v>0.98574194684034488</v>
      </c>
      <c r="J137">
        <f t="shared" si="19"/>
        <v>100.54567857771518</v>
      </c>
      <c r="K137">
        <f t="shared" si="20"/>
        <v>99.424799456836055</v>
      </c>
      <c r="M137">
        <f t="shared" si="21"/>
        <v>100.74301972061664</v>
      </c>
      <c r="N137">
        <f t="shared" si="22"/>
        <v>99.62214059973752</v>
      </c>
      <c r="O137">
        <f t="shared" si="23"/>
        <v>0.19734114290146465</v>
      </c>
    </row>
    <row r="138" spans="4:15" x14ac:dyDescent="0.25">
      <c r="D138" s="2">
        <f t="shared" si="24"/>
        <v>46472</v>
      </c>
      <c r="E138">
        <f t="shared" si="25"/>
        <v>103</v>
      </c>
      <c r="F138">
        <f t="shared" si="26"/>
        <v>0.56593406593406592</v>
      </c>
      <c r="G138">
        <f t="shared" si="27"/>
        <v>1.1318681318681318</v>
      </c>
      <c r="H138">
        <v>6.5</v>
      </c>
      <c r="I138">
        <f t="shared" si="18"/>
        <v>0.9859154929577465</v>
      </c>
      <c r="J138">
        <f t="shared" si="19"/>
        <v>100.56338028169014</v>
      </c>
      <c r="K138">
        <f t="shared" si="20"/>
        <v>99.431512149822012</v>
      </c>
      <c r="M138">
        <f t="shared" si="21"/>
        <v>100.76075620169206</v>
      </c>
      <c r="N138">
        <f t="shared" si="22"/>
        <v>99.62888806982393</v>
      </c>
      <c r="O138">
        <f t="shared" si="23"/>
        <v>0.19737592000191739</v>
      </c>
    </row>
    <row r="139" spans="4:15" x14ac:dyDescent="0.25">
      <c r="D139" s="2">
        <f t="shared" si="24"/>
        <v>46473</v>
      </c>
      <c r="E139">
        <f t="shared" si="25"/>
        <v>104</v>
      </c>
      <c r="F139">
        <f t="shared" si="26"/>
        <v>0.5714285714285714</v>
      </c>
      <c r="G139">
        <f t="shared" si="27"/>
        <v>1.1428571428571428</v>
      </c>
      <c r="H139">
        <v>6.5</v>
      </c>
      <c r="I139">
        <f t="shared" si="18"/>
        <v>0.98608910019369611</v>
      </c>
      <c r="J139">
        <f t="shared" si="19"/>
        <v>100.58108821975701</v>
      </c>
      <c r="K139">
        <f t="shared" si="20"/>
        <v>99.438231076899868</v>
      </c>
      <c r="M139">
        <f t="shared" si="21"/>
        <v>100.77849892911897</v>
      </c>
      <c r="N139">
        <f t="shared" si="22"/>
        <v>99.635641786261829</v>
      </c>
      <c r="O139">
        <f t="shared" si="23"/>
        <v>0.19741070936196081</v>
      </c>
    </row>
    <row r="140" spans="4:15" x14ac:dyDescent="0.25">
      <c r="D140" s="2">
        <f t="shared" si="24"/>
        <v>46474</v>
      </c>
      <c r="E140">
        <f t="shared" si="25"/>
        <v>105</v>
      </c>
      <c r="F140">
        <f t="shared" si="26"/>
        <v>0.57692307692307687</v>
      </c>
      <c r="G140">
        <f t="shared" si="27"/>
        <v>1.1538461538461537</v>
      </c>
      <c r="H140">
        <v>6.5</v>
      </c>
      <c r="I140">
        <f t="shared" si="18"/>
        <v>0.986262768580486</v>
      </c>
      <c r="J140">
        <f t="shared" si="19"/>
        <v>100.59880239520957</v>
      </c>
      <c r="K140">
        <f t="shared" si="20"/>
        <v>99.444956241363414</v>
      </c>
      <c r="M140">
        <f t="shared" si="21"/>
        <v>100.79624790619765</v>
      </c>
      <c r="N140">
        <f t="shared" si="22"/>
        <v>99.642401752351489</v>
      </c>
      <c r="O140">
        <f t="shared" si="23"/>
        <v>0.19744551098807506</v>
      </c>
    </row>
    <row r="141" spans="4:15" x14ac:dyDescent="0.25">
      <c r="D141" s="2">
        <f t="shared" si="24"/>
        <v>46475</v>
      </c>
      <c r="E141">
        <f t="shared" si="25"/>
        <v>106</v>
      </c>
      <c r="F141">
        <f t="shared" si="26"/>
        <v>0.58241758241758246</v>
      </c>
      <c r="G141">
        <f t="shared" si="27"/>
        <v>1.1648351648351649</v>
      </c>
      <c r="H141">
        <v>6.5</v>
      </c>
      <c r="I141">
        <f t="shared" si="18"/>
        <v>0.98643649815043166</v>
      </c>
      <c r="J141">
        <f t="shared" si="19"/>
        <v>100.61652281134403</v>
      </c>
      <c r="K141">
        <f t="shared" si="20"/>
        <v>99.451687646508859</v>
      </c>
      <c r="M141">
        <f t="shared" si="21"/>
        <v>100.81400313623075</v>
      </c>
      <c r="N141">
        <f t="shared" si="22"/>
        <v>99.649167971395585</v>
      </c>
      <c r="O141">
        <f t="shared" si="23"/>
        <v>0.19748032488672607</v>
      </c>
    </row>
    <row r="142" spans="4:15" x14ac:dyDescent="0.25">
      <c r="D142" s="2">
        <f t="shared" si="24"/>
        <v>46476</v>
      </c>
      <c r="E142">
        <f t="shared" si="25"/>
        <v>107</v>
      </c>
      <c r="F142">
        <f t="shared" si="26"/>
        <v>0.58791208791208793</v>
      </c>
      <c r="G142">
        <f t="shared" si="27"/>
        <v>1.1758241758241759</v>
      </c>
      <c r="H142">
        <v>6.5</v>
      </c>
      <c r="I142">
        <f t="shared" si="18"/>
        <v>0.98661028893587033</v>
      </c>
      <c r="J142">
        <f t="shared" si="19"/>
        <v>100.63424947145877</v>
      </c>
      <c r="K142">
        <f t="shared" si="20"/>
        <v>99.458425295634598</v>
      </c>
      <c r="M142">
        <f t="shared" si="21"/>
        <v>100.83176462252318</v>
      </c>
      <c r="N142">
        <f t="shared" si="22"/>
        <v>99.655940446699006</v>
      </c>
      <c r="O142">
        <f t="shared" si="23"/>
        <v>0.1975151510644082</v>
      </c>
    </row>
    <row r="143" spans="4:15" x14ac:dyDescent="0.25">
      <c r="D143" s="2">
        <f t="shared" si="24"/>
        <v>46477</v>
      </c>
      <c r="E143">
        <f t="shared" si="25"/>
        <v>108</v>
      </c>
      <c r="F143">
        <f t="shared" si="26"/>
        <v>0.59340659340659341</v>
      </c>
      <c r="G143">
        <f t="shared" si="27"/>
        <v>1.1868131868131868</v>
      </c>
      <c r="H143">
        <v>6.5</v>
      </c>
      <c r="I143">
        <f t="shared" si="18"/>
        <v>0.98678414096916289</v>
      </c>
      <c r="J143">
        <f t="shared" si="19"/>
        <v>100.65198237885461</v>
      </c>
      <c r="K143">
        <f t="shared" si="20"/>
        <v>99.465169192041429</v>
      </c>
      <c r="M143">
        <f t="shared" si="21"/>
        <v>100.84953236838224</v>
      </c>
      <c r="N143">
        <f t="shared" si="22"/>
        <v>99.662719181569059</v>
      </c>
      <c r="O143">
        <f t="shared" si="23"/>
        <v>0.19754998952763003</v>
      </c>
    </row>
    <row r="144" spans="4:15" x14ac:dyDescent="0.25">
      <c r="D144" s="2">
        <f t="shared" si="24"/>
        <v>46478</v>
      </c>
      <c r="E144">
        <f t="shared" si="25"/>
        <v>109</v>
      </c>
      <c r="F144">
        <f t="shared" si="26"/>
        <v>0.59890109890109888</v>
      </c>
      <c r="G144">
        <f t="shared" si="27"/>
        <v>1.1978021978021978</v>
      </c>
      <c r="H144">
        <v>6.5</v>
      </c>
      <c r="I144">
        <f t="shared" si="18"/>
        <v>0.98695805428269312</v>
      </c>
      <c r="J144">
        <f t="shared" si="19"/>
        <v>100.6697215368347</v>
      </c>
      <c r="K144">
        <f t="shared" si="20"/>
        <v>99.471919339032496</v>
      </c>
      <c r="M144">
        <f t="shared" si="21"/>
        <v>100.86730637711756</v>
      </c>
      <c r="N144">
        <f t="shared" si="22"/>
        <v>99.669504179315354</v>
      </c>
      <c r="O144">
        <f t="shared" si="23"/>
        <v>0.1975848402828575</v>
      </c>
    </row>
    <row r="145" spans="4:15" x14ac:dyDescent="0.25">
      <c r="D145" s="2">
        <f t="shared" si="24"/>
        <v>46479</v>
      </c>
      <c r="E145">
        <f t="shared" si="25"/>
        <v>110</v>
      </c>
      <c r="F145">
        <f t="shared" si="26"/>
        <v>0.60439560439560436</v>
      </c>
      <c r="G145">
        <f t="shared" si="27"/>
        <v>1.2087912087912087</v>
      </c>
      <c r="H145">
        <v>6.5</v>
      </c>
      <c r="I145">
        <f t="shared" si="18"/>
        <v>0.98713202890886653</v>
      </c>
      <c r="J145">
        <f t="shared" si="19"/>
        <v>100.68746694870438</v>
      </c>
      <c r="K145">
        <f t="shared" si="20"/>
        <v>99.478675739913172</v>
      </c>
      <c r="M145">
        <f t="shared" si="21"/>
        <v>100.88508665204104</v>
      </c>
      <c r="N145">
        <f t="shared" si="22"/>
        <v>99.676295443249828</v>
      </c>
      <c r="O145">
        <f t="shared" si="23"/>
        <v>0.19761970333665602</v>
      </c>
    </row>
    <row r="146" spans="4:15" x14ac:dyDescent="0.25">
      <c r="D146" s="2">
        <f t="shared" si="24"/>
        <v>46480</v>
      </c>
      <c r="E146">
        <f t="shared" si="25"/>
        <v>111</v>
      </c>
      <c r="F146">
        <f t="shared" si="26"/>
        <v>0.60989010989010994</v>
      </c>
      <c r="G146">
        <f t="shared" si="27"/>
        <v>1.2197802197802199</v>
      </c>
      <c r="H146">
        <v>6.5</v>
      </c>
      <c r="I146">
        <f t="shared" si="18"/>
        <v>0.98730606488011274</v>
      </c>
      <c r="J146">
        <f t="shared" si="19"/>
        <v>100.70521861777149</v>
      </c>
      <c r="K146">
        <f t="shared" si="20"/>
        <v>99.485438397991274</v>
      </c>
      <c r="M146">
        <f t="shared" si="21"/>
        <v>100.902873196467</v>
      </c>
      <c r="N146">
        <f t="shared" si="22"/>
        <v>99.68309297668678</v>
      </c>
      <c r="O146">
        <f t="shared" si="23"/>
        <v>0.19765457869550573</v>
      </c>
    </row>
    <row r="147" spans="4:15" x14ac:dyDescent="0.25">
      <c r="D147" s="2">
        <f t="shared" si="24"/>
        <v>46481</v>
      </c>
      <c r="E147">
        <f t="shared" si="25"/>
        <v>112</v>
      </c>
      <c r="F147">
        <f t="shared" si="26"/>
        <v>0.61538461538461542</v>
      </c>
      <c r="G147">
        <f t="shared" si="27"/>
        <v>1.2307692307692308</v>
      </c>
      <c r="H147">
        <v>6.5</v>
      </c>
      <c r="I147">
        <f t="shared" si="18"/>
        <v>0.98748016222888391</v>
      </c>
      <c r="J147">
        <f t="shared" si="19"/>
        <v>100.72297654734616</v>
      </c>
      <c r="K147">
        <f t="shared" si="20"/>
        <v>99.492207316576938</v>
      </c>
      <c r="M147">
        <f t="shared" si="21"/>
        <v>100.92066601371207</v>
      </c>
      <c r="N147">
        <f t="shared" si="22"/>
        <v>99.689896782942839</v>
      </c>
      <c r="O147">
        <f t="shared" si="23"/>
        <v>0.19768946636590101</v>
      </c>
    </row>
    <row r="148" spans="4:15" x14ac:dyDescent="0.25">
      <c r="D148" s="2">
        <f t="shared" si="24"/>
        <v>46482</v>
      </c>
      <c r="E148">
        <f t="shared" si="25"/>
        <v>113</v>
      </c>
      <c r="F148">
        <f t="shared" si="26"/>
        <v>0.62087912087912089</v>
      </c>
      <c r="G148">
        <f t="shared" si="27"/>
        <v>1.2417582417582418</v>
      </c>
      <c r="H148">
        <v>6.5</v>
      </c>
      <c r="I148">
        <f t="shared" si="18"/>
        <v>0.98765432098765438</v>
      </c>
      <c r="J148">
        <f t="shared" si="19"/>
        <v>100.74074074074075</v>
      </c>
      <c r="K148">
        <f t="shared" si="20"/>
        <v>99.4989824989825</v>
      </c>
      <c r="M148">
        <f t="shared" si="21"/>
        <v>100.93846510709514</v>
      </c>
      <c r="N148">
        <f t="shared" si="22"/>
        <v>99.696706865336893</v>
      </c>
      <c r="O148">
        <f t="shared" si="23"/>
        <v>0.19772436635439306</v>
      </c>
    </row>
    <row r="149" spans="4:15" x14ac:dyDescent="0.25">
      <c r="D149" s="2">
        <f t="shared" si="24"/>
        <v>46483</v>
      </c>
      <c r="E149">
        <f t="shared" si="25"/>
        <v>114</v>
      </c>
      <c r="F149">
        <f t="shared" si="26"/>
        <v>0.62637362637362637</v>
      </c>
      <c r="G149">
        <f t="shared" si="27"/>
        <v>1.2527472527472527</v>
      </c>
      <c r="H149">
        <v>6.5</v>
      </c>
      <c r="I149">
        <f t="shared" si="18"/>
        <v>0.98782854118892216</v>
      </c>
      <c r="J149">
        <f t="shared" si="19"/>
        <v>100.75851120127005</v>
      </c>
      <c r="K149">
        <f t="shared" si="20"/>
        <v>99.505763948522798</v>
      </c>
      <c r="M149">
        <f t="shared" si="21"/>
        <v>100.95627047993757</v>
      </c>
      <c r="N149">
        <f t="shared" si="22"/>
        <v>99.703523227190317</v>
      </c>
      <c r="O149">
        <f t="shared" si="23"/>
        <v>0.19775927866751886</v>
      </c>
    </row>
    <row r="150" spans="4:15" x14ac:dyDescent="0.25">
      <c r="D150" s="2">
        <f t="shared" si="24"/>
        <v>46484</v>
      </c>
      <c r="E150">
        <f t="shared" si="25"/>
        <v>115</v>
      </c>
      <c r="F150">
        <f t="shared" si="26"/>
        <v>0.63186813186813184</v>
      </c>
      <c r="G150">
        <f t="shared" si="27"/>
        <v>1.2637362637362637</v>
      </c>
      <c r="H150">
        <v>6.5</v>
      </c>
      <c r="I150">
        <f t="shared" si="18"/>
        <v>0.98800282286520813</v>
      </c>
      <c r="J150">
        <f t="shared" si="19"/>
        <v>100.77628793225124</v>
      </c>
      <c r="K150">
        <f t="shared" si="20"/>
        <v>99.512551668514973</v>
      </c>
      <c r="M150">
        <f t="shared" si="21"/>
        <v>100.97408213556298</v>
      </c>
      <c r="N150">
        <f t="shared" si="22"/>
        <v>99.710345871826718</v>
      </c>
      <c r="O150">
        <f t="shared" si="23"/>
        <v>0.19779420331174435</v>
      </c>
    </row>
    <row r="151" spans="4:15" x14ac:dyDescent="0.25">
      <c r="D151" s="2">
        <f t="shared" si="24"/>
        <v>46485</v>
      </c>
      <c r="E151">
        <f t="shared" si="25"/>
        <v>116</v>
      </c>
      <c r="F151">
        <f t="shared" si="26"/>
        <v>0.63736263736263732</v>
      </c>
      <c r="G151">
        <f t="shared" si="27"/>
        <v>1.2747252747252746</v>
      </c>
      <c r="H151">
        <v>6.5</v>
      </c>
      <c r="I151">
        <f t="shared" si="18"/>
        <v>0.98817716604905603</v>
      </c>
      <c r="J151">
        <f t="shared" si="19"/>
        <v>100.79407093700371</v>
      </c>
      <c r="K151">
        <f t="shared" si="20"/>
        <v>99.51934566227844</v>
      </c>
      <c r="M151">
        <f t="shared" si="21"/>
        <v>100.9919000772974</v>
      </c>
      <c r="N151">
        <f t="shared" si="22"/>
        <v>99.717174802572131</v>
      </c>
      <c r="O151">
        <f t="shared" si="23"/>
        <v>0.19782914029369181</v>
      </c>
    </row>
    <row r="152" spans="4:15" x14ac:dyDescent="0.25">
      <c r="D152" s="2">
        <f t="shared" si="24"/>
        <v>46486</v>
      </c>
      <c r="E152">
        <f t="shared" si="25"/>
        <v>117</v>
      </c>
      <c r="F152">
        <f t="shared" si="26"/>
        <v>0.6428571428571429</v>
      </c>
      <c r="G152">
        <f t="shared" si="27"/>
        <v>1.2857142857142858</v>
      </c>
      <c r="H152">
        <v>6.5</v>
      </c>
      <c r="I152">
        <f t="shared" si="18"/>
        <v>0.98835157077303215</v>
      </c>
      <c r="J152">
        <f t="shared" si="19"/>
        <v>100.81186021884928</v>
      </c>
      <c r="K152">
        <f t="shared" si="20"/>
        <v>99.526145933134984</v>
      </c>
      <c r="M152">
        <f t="shared" si="21"/>
        <v>101.0097243084691</v>
      </c>
      <c r="N152">
        <f t="shared" si="22"/>
        <v>99.724010022754811</v>
      </c>
      <c r="O152">
        <f t="shared" si="23"/>
        <v>0.19786408961982715</v>
      </c>
    </row>
    <row r="153" spans="4:15" x14ac:dyDescent="0.25">
      <c r="D153" s="2">
        <f t="shared" si="24"/>
        <v>46487</v>
      </c>
      <c r="E153">
        <f t="shared" si="25"/>
        <v>118</v>
      </c>
      <c r="F153">
        <f t="shared" si="26"/>
        <v>0.64835164835164838</v>
      </c>
      <c r="G153">
        <f t="shared" si="27"/>
        <v>1.2967032967032968</v>
      </c>
      <c r="H153">
        <v>6.5</v>
      </c>
      <c r="I153">
        <f t="shared" si="18"/>
        <v>0.9885260370697263</v>
      </c>
      <c r="J153">
        <f t="shared" si="19"/>
        <v>100.82965578111208</v>
      </c>
      <c r="K153">
        <f t="shared" si="20"/>
        <v>99.532952484408781</v>
      </c>
      <c r="M153">
        <f t="shared" si="21"/>
        <v>101.02755483240882</v>
      </c>
      <c r="N153">
        <f t="shared" si="22"/>
        <v>99.730851535705526</v>
      </c>
      <c r="O153">
        <f t="shared" si="23"/>
        <v>0.19789905129674423</v>
      </c>
    </row>
    <row r="154" spans="4:15" x14ac:dyDescent="0.25">
      <c r="D154" s="2">
        <f t="shared" si="24"/>
        <v>46488</v>
      </c>
      <c r="E154">
        <f t="shared" si="25"/>
        <v>119</v>
      </c>
      <c r="F154">
        <f t="shared" si="26"/>
        <v>0.65384615384615385</v>
      </c>
      <c r="G154">
        <f t="shared" si="27"/>
        <v>1.3076923076923077</v>
      </c>
      <c r="H154">
        <v>6.5</v>
      </c>
      <c r="I154">
        <f t="shared" si="18"/>
        <v>0.98870056497175152</v>
      </c>
      <c r="J154">
        <f t="shared" si="19"/>
        <v>100.84745762711866</v>
      </c>
      <c r="K154">
        <f t="shared" si="20"/>
        <v>99.539765319426351</v>
      </c>
      <c r="M154">
        <f t="shared" si="21"/>
        <v>101.0453916524496</v>
      </c>
      <c r="N154">
        <f t="shared" si="22"/>
        <v>99.737699344757289</v>
      </c>
      <c r="O154">
        <f t="shared" si="23"/>
        <v>0.1979340253309374</v>
      </c>
    </row>
    <row r="155" spans="4:15" x14ac:dyDescent="0.25">
      <c r="D155" s="2">
        <f t="shared" si="24"/>
        <v>46489</v>
      </c>
      <c r="E155">
        <f t="shared" si="25"/>
        <v>120</v>
      </c>
      <c r="F155">
        <f t="shared" si="26"/>
        <v>0.65934065934065933</v>
      </c>
      <c r="G155">
        <f t="shared" si="27"/>
        <v>1.3186813186813187</v>
      </c>
      <c r="H155">
        <v>6.5</v>
      </c>
      <c r="I155">
        <f t="shared" si="18"/>
        <v>0.9888751545117429</v>
      </c>
      <c r="J155">
        <f t="shared" si="19"/>
        <v>100.86526576019777</v>
      </c>
      <c r="K155">
        <f t="shared" si="20"/>
        <v>99.546584441516458</v>
      </c>
      <c r="M155">
        <f t="shared" si="21"/>
        <v>101.0632347719268</v>
      </c>
      <c r="N155">
        <f t="shared" si="22"/>
        <v>99.744553453245487</v>
      </c>
      <c r="O155">
        <f t="shared" si="23"/>
        <v>0.19796901172902892</v>
      </c>
    </row>
    <row r="156" spans="4:15" x14ac:dyDescent="0.25">
      <c r="D156" s="2">
        <f t="shared" si="24"/>
        <v>46490</v>
      </c>
      <c r="E156">
        <f t="shared" si="25"/>
        <v>121</v>
      </c>
      <c r="F156">
        <f t="shared" si="26"/>
        <v>0.6648351648351648</v>
      </c>
      <c r="G156">
        <f t="shared" si="27"/>
        <v>1.3296703296703296</v>
      </c>
      <c r="H156">
        <v>6.5</v>
      </c>
      <c r="I156">
        <f t="shared" si="18"/>
        <v>0.98904980572235957</v>
      </c>
      <c r="J156">
        <f t="shared" si="19"/>
        <v>100.88308018368068</v>
      </c>
      <c r="K156">
        <f t="shared" si="20"/>
        <v>99.55340985401034</v>
      </c>
      <c r="M156">
        <f t="shared" si="21"/>
        <v>101.08108419417819</v>
      </c>
      <c r="N156">
        <f t="shared" si="22"/>
        <v>99.751413864507853</v>
      </c>
      <c r="O156">
        <f t="shared" si="23"/>
        <v>0.19800401049751315</v>
      </c>
    </row>
    <row r="157" spans="4:15" x14ac:dyDescent="0.25">
      <c r="D157" s="2">
        <f t="shared" si="24"/>
        <v>46491</v>
      </c>
      <c r="E157">
        <f t="shared" si="25"/>
        <v>122</v>
      </c>
      <c r="F157">
        <f t="shared" si="26"/>
        <v>0.67032967032967028</v>
      </c>
      <c r="G157">
        <f t="shared" si="27"/>
        <v>1.3406593406593406</v>
      </c>
      <c r="H157">
        <v>6.5</v>
      </c>
      <c r="I157">
        <f t="shared" si="18"/>
        <v>0.98922451863628347</v>
      </c>
      <c r="J157">
        <f t="shared" si="19"/>
        <v>100.90090090090091</v>
      </c>
      <c r="K157">
        <f t="shared" si="20"/>
        <v>99.560241560241565</v>
      </c>
      <c r="M157">
        <f t="shared" si="21"/>
        <v>101.09893992254389</v>
      </c>
      <c r="N157">
        <f t="shared" si="22"/>
        <v>99.758280581884549</v>
      </c>
      <c r="O157">
        <f t="shared" si="23"/>
        <v>0.19803902164298393</v>
      </c>
    </row>
    <row r="158" spans="4:15" x14ac:dyDescent="0.25">
      <c r="D158" s="2">
        <f t="shared" si="24"/>
        <v>46492</v>
      </c>
      <c r="E158">
        <f t="shared" si="25"/>
        <v>123</v>
      </c>
      <c r="F158">
        <f t="shared" si="26"/>
        <v>0.67582417582417587</v>
      </c>
      <c r="G158">
        <f t="shared" si="27"/>
        <v>1.3516483516483517</v>
      </c>
      <c r="H158">
        <v>6.5</v>
      </c>
      <c r="I158">
        <f t="shared" si="18"/>
        <v>0.98939929328621912</v>
      </c>
      <c r="J158">
        <f t="shared" si="19"/>
        <v>100.91872791519435</v>
      </c>
      <c r="K158">
        <f t="shared" si="20"/>
        <v>99.567079563546002</v>
      </c>
      <c r="M158">
        <f t="shared" si="21"/>
        <v>101.11680196036635</v>
      </c>
      <c r="N158">
        <f t="shared" si="22"/>
        <v>99.765153608717995</v>
      </c>
      <c r="O158">
        <f t="shared" si="23"/>
        <v>0.19807404517199245</v>
      </c>
    </row>
    <row r="159" spans="4:15" x14ac:dyDescent="0.25">
      <c r="D159" s="2">
        <f t="shared" si="24"/>
        <v>46493</v>
      </c>
      <c r="E159">
        <f t="shared" si="25"/>
        <v>124</v>
      </c>
      <c r="F159">
        <f t="shared" si="26"/>
        <v>0.68131868131868134</v>
      </c>
      <c r="G159">
        <f t="shared" si="27"/>
        <v>1.3626373626373627</v>
      </c>
      <c r="H159">
        <v>6.5</v>
      </c>
      <c r="I159">
        <f t="shared" si="18"/>
        <v>0.98957412970489478</v>
      </c>
      <c r="J159">
        <f t="shared" si="19"/>
        <v>100.93656122989927</v>
      </c>
      <c r="K159">
        <f t="shared" si="20"/>
        <v>99.573923867261911</v>
      </c>
      <c r="M159">
        <f t="shared" si="21"/>
        <v>101.1346703109904</v>
      </c>
      <c r="N159">
        <f t="shared" si="22"/>
        <v>99.772032948353043</v>
      </c>
      <c r="O159">
        <f t="shared" si="23"/>
        <v>0.19810908109113257</v>
      </c>
    </row>
    <row r="160" spans="4:15" x14ac:dyDescent="0.25">
      <c r="D160" s="2">
        <f t="shared" si="24"/>
        <v>46494</v>
      </c>
      <c r="E160">
        <f t="shared" si="25"/>
        <v>125</v>
      </c>
      <c r="F160">
        <f t="shared" si="26"/>
        <v>0.68681318681318682</v>
      </c>
      <c r="G160">
        <f t="shared" si="27"/>
        <v>1.3736263736263736</v>
      </c>
      <c r="H160">
        <v>6.5</v>
      </c>
      <c r="I160">
        <f t="shared" si="18"/>
        <v>0.98974902792506181</v>
      </c>
      <c r="J160">
        <f t="shared" si="19"/>
        <v>100.9544008483563</v>
      </c>
      <c r="K160">
        <f t="shared" si="20"/>
        <v>99.580774474729921</v>
      </c>
      <c r="M160">
        <f t="shared" si="21"/>
        <v>101.15254497776326</v>
      </c>
      <c r="N160">
        <f t="shared" si="22"/>
        <v>99.778918604136877</v>
      </c>
      <c r="O160">
        <f t="shared" si="23"/>
        <v>0.19814412940695547</v>
      </c>
    </row>
    <row r="161" spans="4:22" x14ac:dyDescent="0.25">
      <c r="D161" s="2">
        <f t="shared" si="24"/>
        <v>46495</v>
      </c>
      <c r="E161">
        <f t="shared" si="25"/>
        <v>126</v>
      </c>
      <c r="F161">
        <f t="shared" si="26"/>
        <v>0.69230769230769229</v>
      </c>
      <c r="G161">
        <f t="shared" si="27"/>
        <v>1.3846153846153846</v>
      </c>
      <c r="H161">
        <v>6.5</v>
      </c>
      <c r="I161">
        <f t="shared" si="18"/>
        <v>0.98992398797949444</v>
      </c>
      <c r="J161">
        <f t="shared" si="19"/>
        <v>100.97224677390844</v>
      </c>
      <c r="K161">
        <f t="shared" si="20"/>
        <v>99.587631389293051</v>
      </c>
      <c r="M161">
        <f t="shared" si="21"/>
        <v>101.17042596403449</v>
      </c>
      <c r="N161">
        <f t="shared" si="22"/>
        <v>99.785810579419106</v>
      </c>
      <c r="O161">
        <f t="shared" si="23"/>
        <v>0.198179190126055</v>
      </c>
    </row>
    <row r="162" spans="4:22" x14ac:dyDescent="0.25">
      <c r="D162" s="2">
        <f t="shared" si="24"/>
        <v>46496</v>
      </c>
      <c r="E162">
        <f t="shared" si="25"/>
        <v>127</v>
      </c>
      <c r="F162">
        <f t="shared" si="26"/>
        <v>0.69780219780219777</v>
      </c>
      <c r="G162">
        <f t="shared" si="27"/>
        <v>1.3956043956043955</v>
      </c>
      <c r="H162">
        <v>6.5</v>
      </c>
      <c r="I162">
        <f t="shared" si="18"/>
        <v>0.99009900990099009</v>
      </c>
      <c r="J162">
        <f t="shared" si="19"/>
        <v>100.99009900990099</v>
      </c>
      <c r="K162">
        <f t="shared" si="20"/>
        <v>99.594494614296593</v>
      </c>
      <c r="M162">
        <f t="shared" si="21"/>
        <v>101.188313273156</v>
      </c>
      <c r="N162">
        <f t="shared" si="22"/>
        <v>99.792708877551604</v>
      </c>
      <c r="O162">
        <f t="shared" si="23"/>
        <v>0.19821426325501079</v>
      </c>
    </row>
    <row r="163" spans="4:22" x14ac:dyDescent="0.25">
      <c r="D163" s="2">
        <f t="shared" si="24"/>
        <v>46497</v>
      </c>
      <c r="E163">
        <f t="shared" si="25"/>
        <v>128</v>
      </c>
      <c r="F163">
        <f t="shared" si="26"/>
        <v>0.70329670329670335</v>
      </c>
      <c r="G163">
        <f t="shared" si="27"/>
        <v>1.4065934065934067</v>
      </c>
      <c r="H163">
        <v>6.5</v>
      </c>
      <c r="I163">
        <f t="shared" si="18"/>
        <v>0.99027409372236952</v>
      </c>
      <c r="J163">
        <f t="shared" si="19"/>
        <v>101.00795755968169</v>
      </c>
      <c r="K163">
        <f t="shared" si="20"/>
        <v>99.601364153088284</v>
      </c>
      <c r="M163">
        <f t="shared" si="21"/>
        <v>101.20620690848212</v>
      </c>
      <c r="N163">
        <f t="shared" si="22"/>
        <v>99.799613501888714</v>
      </c>
      <c r="O163">
        <f t="shared" si="23"/>
        <v>0.19824934880043088</v>
      </c>
    </row>
    <row r="164" spans="4:22" x14ac:dyDescent="0.25">
      <c r="D164" s="2">
        <f t="shared" si="24"/>
        <v>46498</v>
      </c>
      <c r="E164">
        <f t="shared" si="25"/>
        <v>129</v>
      </c>
      <c r="F164">
        <f t="shared" si="26"/>
        <v>0.70879120879120883</v>
      </c>
      <c r="G164">
        <f t="shared" si="27"/>
        <v>1.4175824175824177</v>
      </c>
      <c r="H164">
        <v>6.5</v>
      </c>
      <c r="I164">
        <f t="shared" ref="I164:I216" si="28">1/(1+(1-F164+$H$33)*H164/200)</f>
        <v>0.99044923947647689</v>
      </c>
      <c r="J164">
        <f t="shared" ref="J164:J216" si="29">102*I164</f>
        <v>101.02582242660064</v>
      </c>
      <c r="K164">
        <f t="shared" ref="K164:K208" si="30">J164-G164</f>
        <v>99.608240009018218</v>
      </c>
      <c r="M164">
        <f t="shared" ref="M164:M214" si="31">102.2/(1+(1-F164+1/184)*H164/200)</f>
        <v>101.22410687336952</v>
      </c>
      <c r="N164">
        <f t="shared" ref="N164:N167" si="32">M164-G164</f>
        <v>99.806524455787098</v>
      </c>
      <c r="O164">
        <f t="shared" ref="O164:O167" si="33">N164-K164</f>
        <v>0.19828444676888068</v>
      </c>
    </row>
    <row r="165" spans="4:22" x14ac:dyDescent="0.25">
      <c r="D165" s="2">
        <f t="shared" ref="D165:D218" si="34">D164+1</f>
        <v>46499</v>
      </c>
      <c r="E165">
        <f t="shared" ref="E165:E216" si="35">D165-$B$35</f>
        <v>130</v>
      </c>
      <c r="F165">
        <f t="shared" ref="F165:F216" si="36">E165/$E$33</f>
        <v>0.7142857142857143</v>
      </c>
      <c r="G165">
        <f t="shared" ref="G165:G216" si="37">2*F165</f>
        <v>1.4285714285714286</v>
      </c>
      <c r="H165">
        <v>6.5</v>
      </c>
      <c r="I165">
        <f t="shared" si="28"/>
        <v>0.99062444719617904</v>
      </c>
      <c r="J165">
        <f t="shared" si="29"/>
        <v>101.04369361401027</v>
      </c>
      <c r="K165">
        <f t="shared" si="30"/>
        <v>99.615122185438835</v>
      </c>
      <c r="M165">
        <f t="shared" si="31"/>
        <v>101.24201317117723</v>
      </c>
      <c r="N165">
        <f t="shared" si="32"/>
        <v>99.813441742605804</v>
      </c>
      <c r="O165">
        <f t="shared" si="33"/>
        <v>0.19831955716696825</v>
      </c>
      <c r="V165">
        <f>1/184</f>
        <v>5.434782608695652E-3</v>
      </c>
    </row>
    <row r="166" spans="4:22" x14ac:dyDescent="0.25">
      <c r="D166" s="2">
        <f t="shared" si="34"/>
        <v>46500</v>
      </c>
      <c r="E166">
        <f t="shared" si="35"/>
        <v>131</v>
      </c>
      <c r="F166">
        <f t="shared" si="36"/>
        <v>0.71978021978021978</v>
      </c>
      <c r="G166">
        <f t="shared" si="37"/>
        <v>1.4395604395604396</v>
      </c>
      <c r="H166">
        <v>6.5</v>
      </c>
      <c r="I166">
        <f t="shared" si="28"/>
        <v>0.99079971691436652</v>
      </c>
      <c r="J166">
        <f t="shared" si="29"/>
        <v>101.06157112526539</v>
      </c>
      <c r="K166">
        <f t="shared" si="30"/>
        <v>99.62201068570495</v>
      </c>
      <c r="M166">
        <f t="shared" si="31"/>
        <v>101.2599258052667</v>
      </c>
      <c r="N166">
        <f t="shared" si="32"/>
        <v>99.820365365706266</v>
      </c>
      <c r="O166">
        <f t="shared" si="33"/>
        <v>0.19835468000131584</v>
      </c>
      <c r="V166">
        <f>1/183</f>
        <v>5.4644808743169399E-3</v>
      </c>
    </row>
    <row r="167" spans="4:22" x14ac:dyDescent="0.25">
      <c r="D167" s="2">
        <f t="shared" si="34"/>
        <v>46501</v>
      </c>
      <c r="E167">
        <f t="shared" si="35"/>
        <v>132</v>
      </c>
      <c r="F167">
        <f t="shared" si="36"/>
        <v>0.72527472527472525</v>
      </c>
      <c r="G167">
        <f t="shared" si="37"/>
        <v>1.4505494505494505</v>
      </c>
      <c r="H167">
        <v>6.5</v>
      </c>
      <c r="I167">
        <f t="shared" si="28"/>
        <v>0.99097504866395336</v>
      </c>
      <c r="J167">
        <f t="shared" si="29"/>
        <v>101.07945496372324</v>
      </c>
      <c r="K167">
        <f t="shared" si="30"/>
        <v>99.628905513173791</v>
      </c>
      <c r="M167">
        <f t="shared" si="31"/>
        <v>101.27784477900177</v>
      </c>
      <c r="N167">
        <f t="shared" si="32"/>
        <v>99.827295328452323</v>
      </c>
      <c r="O167">
        <f t="shared" si="33"/>
        <v>0.1983898152785315</v>
      </c>
      <c r="V167">
        <f>1/182</f>
        <v>5.4945054945054949E-3</v>
      </c>
    </row>
    <row r="168" spans="4:22" x14ac:dyDescent="0.25">
      <c r="D168" s="2">
        <f t="shared" si="34"/>
        <v>46502</v>
      </c>
      <c r="E168">
        <f t="shared" si="35"/>
        <v>133</v>
      </c>
      <c r="F168">
        <f t="shared" si="36"/>
        <v>0.73076923076923073</v>
      </c>
      <c r="G168">
        <f t="shared" si="37"/>
        <v>1.4615384615384615</v>
      </c>
      <c r="H168">
        <v>6.5</v>
      </c>
      <c r="I168">
        <f t="shared" si="28"/>
        <v>0.99115044247787609</v>
      </c>
      <c r="J168">
        <f t="shared" si="29"/>
        <v>101.09734513274336</v>
      </c>
      <c r="K168">
        <f t="shared" si="30"/>
        <v>99.63580667120489</v>
      </c>
      <c r="V168">
        <f>1/181</f>
        <v>5.5248618784530384E-3</v>
      </c>
    </row>
    <row r="169" spans="4:22" x14ac:dyDescent="0.25">
      <c r="D169" s="2">
        <f t="shared" si="34"/>
        <v>46503</v>
      </c>
      <c r="E169">
        <f t="shared" si="35"/>
        <v>134</v>
      </c>
      <c r="F169">
        <f t="shared" si="36"/>
        <v>0.73626373626373631</v>
      </c>
      <c r="G169">
        <f t="shared" si="37"/>
        <v>1.4725274725274726</v>
      </c>
      <c r="H169">
        <v>6.5</v>
      </c>
      <c r="I169">
        <f t="shared" si="28"/>
        <v>0.99132589838909535</v>
      </c>
      <c r="J169">
        <f t="shared" si="29"/>
        <v>101.11524163568772</v>
      </c>
      <c r="K169">
        <f>J169-G169</f>
        <v>99.64271416316025</v>
      </c>
      <c r="M169">
        <v>99.698250999999999</v>
      </c>
      <c r="N169" s="10">
        <f>M169+G169</f>
        <v>101.17077847252747</v>
      </c>
      <c r="O169" s="10">
        <f>N169-J169</f>
        <v>5.5536836839749526E-2</v>
      </c>
      <c r="R169">
        <f>102.2/N169</f>
        <v>1.0101731106848408</v>
      </c>
      <c r="S169">
        <f>R169-1</f>
        <v>1.0173110684840836E-2</v>
      </c>
      <c r="T169">
        <f>S169*2/0.065</f>
        <v>0.31301879030279495</v>
      </c>
      <c r="U169">
        <f>1-F169</f>
        <v>0.26373626373626369</v>
      </c>
      <c r="V169">
        <f>T169-U169</f>
        <v>4.928252656653126E-2</v>
      </c>
    </row>
    <row r="170" spans="4:22" x14ac:dyDescent="0.25">
      <c r="D170" s="2">
        <f t="shared" si="34"/>
        <v>46504</v>
      </c>
      <c r="E170">
        <f t="shared" si="35"/>
        <v>135</v>
      </c>
      <c r="F170">
        <f t="shared" si="36"/>
        <v>0.74175824175824179</v>
      </c>
      <c r="G170">
        <f t="shared" si="37"/>
        <v>1.4835164835164836</v>
      </c>
      <c r="H170">
        <v>6.5</v>
      </c>
      <c r="I170">
        <f t="shared" si="28"/>
        <v>0.99150141643059475</v>
      </c>
      <c r="J170">
        <f t="shared" si="29"/>
        <v>101.13314447592066</v>
      </c>
      <c r="K170">
        <f t="shared" si="30"/>
        <v>99.649627992404177</v>
      </c>
    </row>
    <row r="171" spans="4:22" x14ac:dyDescent="0.25">
      <c r="D171" s="2">
        <f t="shared" si="34"/>
        <v>46505</v>
      </c>
      <c r="E171">
        <f t="shared" si="35"/>
        <v>136</v>
      </c>
      <c r="F171">
        <f t="shared" si="36"/>
        <v>0.74725274725274726</v>
      </c>
      <c r="G171">
        <f t="shared" si="37"/>
        <v>1.4945054945054945</v>
      </c>
      <c r="H171">
        <v>6.5</v>
      </c>
      <c r="I171">
        <f t="shared" si="28"/>
        <v>0.99167699663538167</v>
      </c>
      <c r="J171">
        <f t="shared" si="29"/>
        <v>101.15105365680893</v>
      </c>
      <c r="K171">
        <f t="shared" si="30"/>
        <v>99.656548162303437</v>
      </c>
    </row>
    <row r="172" spans="4:22" x14ac:dyDescent="0.25">
      <c r="D172" s="2">
        <f t="shared" si="34"/>
        <v>46506</v>
      </c>
      <c r="E172">
        <f t="shared" si="35"/>
        <v>137</v>
      </c>
      <c r="F172">
        <f t="shared" si="36"/>
        <v>0.75274725274725274</v>
      </c>
      <c r="G172">
        <f t="shared" si="37"/>
        <v>1.5054945054945055</v>
      </c>
      <c r="H172">
        <v>6.5</v>
      </c>
      <c r="I172">
        <f t="shared" si="28"/>
        <v>0.99185263903648602</v>
      </c>
      <c r="J172">
        <f t="shared" si="29"/>
        <v>101.16896918172158</v>
      </c>
      <c r="K172">
        <f t="shared" si="30"/>
        <v>99.663474676227068</v>
      </c>
    </row>
    <row r="173" spans="4:22" x14ac:dyDescent="0.25">
      <c r="D173" s="2">
        <f t="shared" si="34"/>
        <v>46507</v>
      </c>
      <c r="E173">
        <f t="shared" si="35"/>
        <v>138</v>
      </c>
      <c r="F173">
        <f t="shared" si="36"/>
        <v>0.75824175824175821</v>
      </c>
      <c r="G173">
        <f t="shared" si="37"/>
        <v>1.5164835164835164</v>
      </c>
      <c r="H173">
        <v>6.5</v>
      </c>
      <c r="I173">
        <f t="shared" si="28"/>
        <v>0.9920283436669618</v>
      </c>
      <c r="J173">
        <f t="shared" si="29"/>
        <v>101.1868910540301</v>
      </c>
      <c r="K173">
        <f t="shared" si="30"/>
        <v>99.670407537546581</v>
      </c>
    </row>
    <row r="174" spans="4:22" x14ac:dyDescent="0.25">
      <c r="D174" s="2">
        <f t="shared" si="34"/>
        <v>46508</v>
      </c>
      <c r="E174">
        <f t="shared" si="35"/>
        <v>139</v>
      </c>
      <c r="F174">
        <f t="shared" si="36"/>
        <v>0.76373626373626369</v>
      </c>
      <c r="G174">
        <f t="shared" si="37"/>
        <v>1.5274725274725274</v>
      </c>
      <c r="H174">
        <v>6.5</v>
      </c>
      <c r="I174">
        <f t="shared" si="28"/>
        <v>0.99220411055988667</v>
      </c>
      <c r="J174">
        <f t="shared" si="29"/>
        <v>101.20481927710844</v>
      </c>
      <c r="K174">
        <f t="shared" si="30"/>
        <v>99.677346749635916</v>
      </c>
    </row>
    <row r="175" spans="4:22" x14ac:dyDescent="0.25">
      <c r="D175" s="2">
        <f t="shared" si="34"/>
        <v>46509</v>
      </c>
      <c r="E175">
        <f t="shared" si="35"/>
        <v>140</v>
      </c>
      <c r="F175">
        <f t="shared" si="36"/>
        <v>0.76923076923076927</v>
      </c>
      <c r="G175">
        <f t="shared" si="37"/>
        <v>1.5384615384615385</v>
      </c>
      <c r="H175">
        <v>6.5</v>
      </c>
      <c r="I175">
        <f t="shared" si="28"/>
        <v>0.99237993974836081</v>
      </c>
      <c r="J175">
        <f t="shared" si="29"/>
        <v>101.22275385433281</v>
      </c>
      <c r="K175">
        <f t="shared" si="30"/>
        <v>99.684292315871275</v>
      </c>
    </row>
    <row r="176" spans="4:22" x14ac:dyDescent="0.25">
      <c r="D176" s="2">
        <f t="shared" si="34"/>
        <v>46510</v>
      </c>
      <c r="E176">
        <f t="shared" si="35"/>
        <v>141</v>
      </c>
      <c r="F176">
        <f t="shared" si="36"/>
        <v>0.77472527472527475</v>
      </c>
      <c r="G176">
        <f t="shared" si="37"/>
        <v>1.5494505494505495</v>
      </c>
      <c r="H176">
        <v>6.5</v>
      </c>
      <c r="I176">
        <f t="shared" si="28"/>
        <v>0.99255583126550861</v>
      </c>
      <c r="J176">
        <f t="shared" si="29"/>
        <v>101.24069478908189</v>
      </c>
      <c r="K176">
        <f t="shared" si="30"/>
        <v>99.691244239631331</v>
      </c>
    </row>
    <row r="177" spans="4:11" x14ac:dyDescent="0.25">
      <c r="D177" s="2">
        <f t="shared" si="34"/>
        <v>46511</v>
      </c>
      <c r="E177">
        <f t="shared" si="35"/>
        <v>142</v>
      </c>
      <c r="F177">
        <f t="shared" si="36"/>
        <v>0.78021978021978022</v>
      </c>
      <c r="G177">
        <f t="shared" si="37"/>
        <v>1.5604395604395604</v>
      </c>
      <c r="H177">
        <v>6.5</v>
      </c>
      <c r="I177">
        <f t="shared" si="28"/>
        <v>0.99273178514447802</v>
      </c>
      <c r="J177">
        <f t="shared" si="29"/>
        <v>101.25864208473676</v>
      </c>
      <c r="K177">
        <f t="shared" si="30"/>
        <v>99.698202524297201</v>
      </c>
    </row>
    <row r="178" spans="4:11" x14ac:dyDescent="0.25">
      <c r="D178" s="2">
        <f t="shared" si="34"/>
        <v>46512</v>
      </c>
      <c r="E178">
        <f t="shared" si="35"/>
        <v>143</v>
      </c>
      <c r="F178">
        <f t="shared" si="36"/>
        <v>0.7857142857142857</v>
      </c>
      <c r="G178">
        <f t="shared" si="37"/>
        <v>1.5714285714285714</v>
      </c>
      <c r="H178">
        <v>6.5</v>
      </c>
      <c r="I178">
        <f t="shared" si="28"/>
        <v>0.99290780141843971</v>
      </c>
      <c r="J178">
        <f t="shared" si="29"/>
        <v>101.27659574468085</v>
      </c>
      <c r="K178">
        <f t="shared" si="30"/>
        <v>99.705167173252278</v>
      </c>
    </row>
    <row r="179" spans="4:11" x14ac:dyDescent="0.25">
      <c r="D179" s="2">
        <f t="shared" si="34"/>
        <v>46513</v>
      </c>
      <c r="E179">
        <f t="shared" si="35"/>
        <v>144</v>
      </c>
      <c r="F179">
        <f t="shared" si="36"/>
        <v>0.79120879120879117</v>
      </c>
      <c r="G179">
        <f t="shared" si="37"/>
        <v>1.5824175824175823</v>
      </c>
      <c r="H179">
        <v>6.5</v>
      </c>
      <c r="I179">
        <f t="shared" si="28"/>
        <v>0.99308388012058868</v>
      </c>
      <c r="J179">
        <f t="shared" si="29"/>
        <v>101.29455577230004</v>
      </c>
      <c r="K179">
        <f t="shared" si="30"/>
        <v>99.712138189882467</v>
      </c>
    </row>
    <row r="180" spans="4:11" x14ac:dyDescent="0.25">
      <c r="D180" s="2">
        <f t="shared" si="34"/>
        <v>46514</v>
      </c>
      <c r="E180">
        <f t="shared" si="35"/>
        <v>145</v>
      </c>
      <c r="F180">
        <f t="shared" si="36"/>
        <v>0.79670329670329665</v>
      </c>
      <c r="G180">
        <f t="shared" si="37"/>
        <v>1.5934065934065933</v>
      </c>
      <c r="H180">
        <v>6.5</v>
      </c>
      <c r="I180">
        <f t="shared" si="28"/>
        <v>0.99326002128414326</v>
      </c>
      <c r="J180">
        <f t="shared" si="29"/>
        <v>101.31252217098262</v>
      </c>
      <c r="K180">
        <f t="shared" si="30"/>
        <v>99.719115577576019</v>
      </c>
    </row>
    <row r="181" spans="4:11" x14ac:dyDescent="0.25">
      <c r="D181" s="2">
        <f t="shared" si="34"/>
        <v>46515</v>
      </c>
      <c r="E181">
        <f t="shared" si="35"/>
        <v>146</v>
      </c>
      <c r="F181">
        <f t="shared" si="36"/>
        <v>0.80219780219780223</v>
      </c>
      <c r="G181">
        <f t="shared" si="37"/>
        <v>1.6043956043956045</v>
      </c>
      <c r="H181">
        <v>6.5</v>
      </c>
      <c r="I181">
        <f t="shared" si="28"/>
        <v>0.99343622494234529</v>
      </c>
      <c r="J181">
        <f t="shared" si="29"/>
        <v>101.33049494411922</v>
      </c>
      <c r="K181">
        <f t="shared" si="30"/>
        <v>99.726099339723618</v>
      </c>
    </row>
    <row r="182" spans="4:11" x14ac:dyDescent="0.25">
      <c r="D182" s="2">
        <f t="shared" si="34"/>
        <v>46516</v>
      </c>
      <c r="E182">
        <f t="shared" si="35"/>
        <v>147</v>
      </c>
      <c r="F182">
        <f t="shared" si="36"/>
        <v>0.80769230769230771</v>
      </c>
      <c r="G182">
        <f t="shared" si="37"/>
        <v>1.6153846153846154</v>
      </c>
      <c r="H182">
        <v>6.5</v>
      </c>
      <c r="I182">
        <f t="shared" si="28"/>
        <v>0.99361249112845984</v>
      </c>
      <c r="J182">
        <f t="shared" si="29"/>
        <v>101.3484740951029</v>
      </c>
      <c r="K182">
        <f t="shared" si="30"/>
        <v>99.733089479718288</v>
      </c>
    </row>
    <row r="183" spans="4:11" x14ac:dyDescent="0.25">
      <c r="D183" s="2">
        <f t="shared" si="34"/>
        <v>46517</v>
      </c>
      <c r="E183">
        <f t="shared" si="35"/>
        <v>148</v>
      </c>
      <c r="F183">
        <f t="shared" si="36"/>
        <v>0.81318681318681318</v>
      </c>
      <c r="G183">
        <f t="shared" si="37"/>
        <v>1.6263736263736264</v>
      </c>
      <c r="H183">
        <v>6.5</v>
      </c>
      <c r="I183">
        <f t="shared" si="28"/>
        <v>0.99378881987577627</v>
      </c>
      <c r="J183">
        <f t="shared" si="29"/>
        <v>101.36645962732918</v>
      </c>
      <c r="K183">
        <f t="shared" si="30"/>
        <v>99.740086000955557</v>
      </c>
    </row>
    <row r="184" spans="4:11" x14ac:dyDescent="0.25">
      <c r="D184" s="2">
        <f t="shared" si="34"/>
        <v>46518</v>
      </c>
      <c r="E184">
        <f t="shared" si="35"/>
        <v>149</v>
      </c>
      <c r="F184">
        <f t="shared" si="36"/>
        <v>0.81868131868131866</v>
      </c>
      <c r="G184">
        <f t="shared" si="37"/>
        <v>1.6373626373626373</v>
      </c>
      <c r="H184">
        <v>6.5</v>
      </c>
      <c r="I184">
        <f t="shared" si="28"/>
        <v>0.9939652112176075</v>
      </c>
      <c r="J184">
        <f t="shared" si="29"/>
        <v>101.38445154419597</v>
      </c>
      <c r="K184">
        <f t="shared" si="30"/>
        <v>99.747088906833326</v>
      </c>
    </row>
    <row r="185" spans="4:11" x14ac:dyDescent="0.25">
      <c r="D185" s="2">
        <f t="shared" si="34"/>
        <v>46519</v>
      </c>
      <c r="E185">
        <f t="shared" si="35"/>
        <v>150</v>
      </c>
      <c r="F185">
        <f t="shared" si="36"/>
        <v>0.82417582417582413</v>
      </c>
      <c r="G185">
        <f t="shared" si="37"/>
        <v>1.6483516483516483</v>
      </c>
      <c r="H185">
        <v>6.5</v>
      </c>
      <c r="I185">
        <f t="shared" si="28"/>
        <v>0.99414166518728919</v>
      </c>
      <c r="J185">
        <f t="shared" si="29"/>
        <v>101.4024498491035</v>
      </c>
      <c r="K185">
        <f t="shared" si="30"/>
        <v>99.754098200751855</v>
      </c>
    </row>
    <row r="186" spans="4:11" x14ac:dyDescent="0.25">
      <c r="D186" s="2">
        <f t="shared" si="34"/>
        <v>46520</v>
      </c>
      <c r="E186">
        <f t="shared" si="35"/>
        <v>151</v>
      </c>
      <c r="F186">
        <f t="shared" si="36"/>
        <v>0.82967032967032972</v>
      </c>
      <c r="G186">
        <f t="shared" si="37"/>
        <v>1.6593406593406594</v>
      </c>
      <c r="H186">
        <v>6.5</v>
      </c>
      <c r="I186">
        <f t="shared" si="28"/>
        <v>0.99431818181818177</v>
      </c>
      <c r="J186">
        <f t="shared" si="29"/>
        <v>101.42045454545455</v>
      </c>
      <c r="K186">
        <f t="shared" si="30"/>
        <v>99.76111388611389</v>
      </c>
    </row>
    <row r="187" spans="4:11" x14ac:dyDescent="0.25">
      <c r="D187" s="2">
        <f t="shared" si="34"/>
        <v>46521</v>
      </c>
      <c r="E187">
        <f t="shared" si="35"/>
        <v>152</v>
      </c>
      <c r="F187">
        <f t="shared" si="36"/>
        <v>0.8351648351648352</v>
      </c>
      <c r="G187">
        <f t="shared" si="37"/>
        <v>1.6703296703296704</v>
      </c>
      <c r="H187">
        <v>6.5</v>
      </c>
      <c r="I187">
        <f t="shared" si="28"/>
        <v>0.99449476114366908</v>
      </c>
      <c r="J187">
        <f t="shared" si="29"/>
        <v>101.43846563665424</v>
      </c>
      <c r="K187">
        <f t="shared" si="30"/>
        <v>99.768135966324579</v>
      </c>
    </row>
    <row r="188" spans="4:11" x14ac:dyDescent="0.25">
      <c r="D188" s="2">
        <f t="shared" si="34"/>
        <v>46522</v>
      </c>
      <c r="E188">
        <f t="shared" si="35"/>
        <v>153</v>
      </c>
      <c r="F188">
        <f t="shared" si="36"/>
        <v>0.84065934065934067</v>
      </c>
      <c r="G188">
        <f t="shared" si="37"/>
        <v>1.6813186813186813</v>
      </c>
      <c r="H188">
        <v>6.5</v>
      </c>
      <c r="I188">
        <f t="shared" si="28"/>
        <v>0.99467140319715808</v>
      </c>
      <c r="J188">
        <f t="shared" si="29"/>
        <v>101.45648312611013</v>
      </c>
      <c r="K188">
        <f t="shared" si="30"/>
        <v>99.775164444791443</v>
      </c>
    </row>
    <row r="189" spans="4:11" x14ac:dyDescent="0.25">
      <c r="D189" s="2">
        <f t="shared" si="34"/>
        <v>46523</v>
      </c>
      <c r="E189">
        <f t="shared" si="35"/>
        <v>154</v>
      </c>
      <c r="F189">
        <f t="shared" si="36"/>
        <v>0.84615384615384615</v>
      </c>
      <c r="G189">
        <f t="shared" si="37"/>
        <v>1.6923076923076923</v>
      </c>
      <c r="H189">
        <v>6.5</v>
      </c>
      <c r="I189">
        <f t="shared" si="28"/>
        <v>0.99484810801208023</v>
      </c>
      <c r="J189">
        <f t="shared" si="29"/>
        <v>101.47450701723218</v>
      </c>
      <c r="K189">
        <f t="shared" si="30"/>
        <v>99.782199324924491</v>
      </c>
    </row>
    <row r="190" spans="4:11" x14ac:dyDescent="0.25">
      <c r="D190" s="2">
        <f t="shared" si="34"/>
        <v>46524</v>
      </c>
      <c r="E190">
        <f t="shared" si="35"/>
        <v>155</v>
      </c>
      <c r="F190">
        <f t="shared" si="36"/>
        <v>0.85164835164835162</v>
      </c>
      <c r="G190">
        <f t="shared" si="37"/>
        <v>1.7032967032967032</v>
      </c>
      <c r="H190">
        <v>6.5</v>
      </c>
      <c r="I190">
        <f t="shared" si="28"/>
        <v>0.99502487562189068</v>
      </c>
      <c r="J190">
        <f t="shared" si="29"/>
        <v>101.49253731343285</v>
      </c>
      <c r="K190">
        <f t="shared" si="30"/>
        <v>99.789240610136147</v>
      </c>
    </row>
    <row r="191" spans="4:11" x14ac:dyDescent="0.25">
      <c r="D191" s="2">
        <f t="shared" si="34"/>
        <v>46525</v>
      </c>
      <c r="E191">
        <f t="shared" si="35"/>
        <v>156</v>
      </c>
      <c r="F191">
        <f t="shared" si="36"/>
        <v>0.8571428571428571</v>
      </c>
      <c r="G191">
        <f t="shared" si="37"/>
        <v>1.7142857142857142</v>
      </c>
      <c r="H191">
        <v>6.5</v>
      </c>
      <c r="I191">
        <f t="shared" si="28"/>
        <v>0.99520170606006753</v>
      </c>
      <c r="J191">
        <f t="shared" si="29"/>
        <v>101.51057401812689</v>
      </c>
      <c r="K191">
        <f t="shared" si="30"/>
        <v>99.79628830384118</v>
      </c>
    </row>
    <row r="192" spans="4:11" x14ac:dyDescent="0.25">
      <c r="D192" s="2">
        <f t="shared" si="34"/>
        <v>46526</v>
      </c>
      <c r="E192">
        <f t="shared" si="35"/>
        <v>157</v>
      </c>
      <c r="F192">
        <f t="shared" si="36"/>
        <v>0.86263736263736268</v>
      </c>
      <c r="G192">
        <f t="shared" si="37"/>
        <v>1.7252747252747254</v>
      </c>
      <c r="H192">
        <v>6.5</v>
      </c>
      <c r="I192">
        <f t="shared" si="28"/>
        <v>0.99537859936011375</v>
      </c>
      <c r="J192">
        <f t="shared" si="29"/>
        <v>101.5286171347316</v>
      </c>
      <c r="K192">
        <f t="shared" si="30"/>
        <v>99.803342409456874</v>
      </c>
    </row>
    <row r="193" spans="4:11" x14ac:dyDescent="0.25">
      <c r="D193" s="2">
        <f t="shared" si="34"/>
        <v>46527</v>
      </c>
      <c r="E193">
        <f t="shared" si="35"/>
        <v>158</v>
      </c>
      <c r="F193">
        <f t="shared" si="36"/>
        <v>0.86813186813186816</v>
      </c>
      <c r="G193">
        <f t="shared" si="37"/>
        <v>1.7362637362637363</v>
      </c>
      <c r="H193">
        <v>6.5</v>
      </c>
      <c r="I193">
        <f t="shared" si="28"/>
        <v>0.99555555555555542</v>
      </c>
      <c r="J193">
        <f t="shared" si="29"/>
        <v>101.54666666666665</v>
      </c>
      <c r="K193">
        <f t="shared" si="30"/>
        <v>99.810402930402915</v>
      </c>
    </row>
    <row r="194" spans="4:11" x14ac:dyDescent="0.25">
      <c r="D194" s="2">
        <f t="shared" si="34"/>
        <v>46528</v>
      </c>
      <c r="E194">
        <f t="shared" si="35"/>
        <v>159</v>
      </c>
      <c r="F194">
        <f t="shared" si="36"/>
        <v>0.87362637362637363</v>
      </c>
      <c r="G194">
        <f t="shared" si="37"/>
        <v>1.7472527472527473</v>
      </c>
      <c r="H194">
        <v>6.5</v>
      </c>
      <c r="I194">
        <f t="shared" si="28"/>
        <v>0.99573257467994314</v>
      </c>
      <c r="J194">
        <f t="shared" si="29"/>
        <v>101.56472261735421</v>
      </c>
      <c r="K194">
        <f t="shared" si="30"/>
        <v>99.817469870101462</v>
      </c>
    </row>
    <row r="195" spans="4:11" x14ac:dyDescent="0.25">
      <c r="D195" s="2">
        <f t="shared" si="34"/>
        <v>46529</v>
      </c>
      <c r="E195">
        <f t="shared" si="35"/>
        <v>160</v>
      </c>
      <c r="F195">
        <f t="shared" si="36"/>
        <v>0.87912087912087911</v>
      </c>
      <c r="G195">
        <f t="shared" si="37"/>
        <v>1.7582417582417582</v>
      </c>
      <c r="H195">
        <v>6.5</v>
      </c>
      <c r="I195">
        <f t="shared" si="28"/>
        <v>0.99590965676685039</v>
      </c>
      <c r="J195">
        <f t="shared" si="29"/>
        <v>101.58278499021874</v>
      </c>
      <c r="K195">
        <f t="shared" si="30"/>
        <v>99.824543231976989</v>
      </c>
    </row>
    <row r="196" spans="4:11" x14ac:dyDescent="0.25">
      <c r="D196" s="2">
        <f t="shared" si="34"/>
        <v>46530</v>
      </c>
      <c r="E196">
        <f t="shared" si="35"/>
        <v>161</v>
      </c>
      <c r="F196">
        <f t="shared" si="36"/>
        <v>0.88461538461538458</v>
      </c>
      <c r="G196">
        <f t="shared" si="37"/>
        <v>1.7692307692307692</v>
      </c>
      <c r="H196">
        <v>6.5</v>
      </c>
      <c r="I196">
        <f t="shared" si="28"/>
        <v>0.99608680184987541</v>
      </c>
      <c r="J196">
        <f t="shared" si="29"/>
        <v>101.60085378868729</v>
      </c>
      <c r="K196">
        <f t="shared" si="30"/>
        <v>99.831623019456515</v>
      </c>
    </row>
    <row r="197" spans="4:11" x14ac:dyDescent="0.25">
      <c r="D197" s="2">
        <f t="shared" si="34"/>
        <v>46531</v>
      </c>
      <c r="E197">
        <f t="shared" si="35"/>
        <v>162</v>
      </c>
      <c r="F197">
        <f t="shared" si="36"/>
        <v>0.89010989010989006</v>
      </c>
      <c r="G197">
        <f t="shared" si="37"/>
        <v>1.7802197802197801</v>
      </c>
      <c r="H197">
        <v>6.5</v>
      </c>
      <c r="I197">
        <f t="shared" si="28"/>
        <v>0.9962640099626402</v>
      </c>
      <c r="J197">
        <f t="shared" si="29"/>
        <v>101.6189290161893</v>
      </c>
      <c r="K197">
        <f t="shared" si="30"/>
        <v>99.838709235969517</v>
      </c>
    </row>
    <row r="198" spans="4:11" x14ac:dyDescent="0.25">
      <c r="D198" s="2">
        <f t="shared" si="34"/>
        <v>46532</v>
      </c>
      <c r="E198">
        <f t="shared" si="35"/>
        <v>163</v>
      </c>
      <c r="F198">
        <f t="shared" si="36"/>
        <v>0.89560439560439564</v>
      </c>
      <c r="G198">
        <f t="shared" si="37"/>
        <v>1.7912087912087913</v>
      </c>
      <c r="H198">
        <v>6.5</v>
      </c>
      <c r="I198">
        <f t="shared" si="28"/>
        <v>0.99644128113879005</v>
      </c>
      <c r="J198">
        <f t="shared" si="29"/>
        <v>101.63701067615658</v>
      </c>
      <c r="K198">
        <f t="shared" si="30"/>
        <v>99.84580188494779</v>
      </c>
    </row>
    <row r="199" spans="4:11" x14ac:dyDescent="0.25">
      <c r="D199" s="2">
        <f t="shared" si="34"/>
        <v>46533</v>
      </c>
      <c r="E199">
        <f t="shared" si="35"/>
        <v>164</v>
      </c>
      <c r="F199">
        <f t="shared" si="36"/>
        <v>0.90109890109890112</v>
      </c>
      <c r="G199">
        <f t="shared" si="37"/>
        <v>1.8021978021978022</v>
      </c>
      <c r="H199">
        <v>6.5</v>
      </c>
      <c r="I199">
        <f t="shared" si="28"/>
        <v>0.99661861541199492</v>
      </c>
      <c r="J199">
        <f t="shared" si="29"/>
        <v>101.65509877202348</v>
      </c>
      <c r="K199">
        <f t="shared" si="30"/>
        <v>99.852900969825683</v>
      </c>
    </row>
    <row r="200" spans="4:11" x14ac:dyDescent="0.25">
      <c r="D200" s="2">
        <f t="shared" si="34"/>
        <v>46534</v>
      </c>
      <c r="E200">
        <f t="shared" si="35"/>
        <v>165</v>
      </c>
      <c r="F200">
        <f t="shared" si="36"/>
        <v>0.90659340659340659</v>
      </c>
      <c r="G200">
        <f t="shared" si="37"/>
        <v>1.8131868131868132</v>
      </c>
      <c r="H200">
        <v>6.5</v>
      </c>
      <c r="I200">
        <f t="shared" si="28"/>
        <v>0.99679601281594887</v>
      </c>
      <c r="J200">
        <f t="shared" si="29"/>
        <v>101.67319330722678</v>
      </c>
      <c r="K200">
        <f t="shared" si="30"/>
        <v>99.860006494039965</v>
      </c>
    </row>
    <row r="201" spans="4:11" x14ac:dyDescent="0.25">
      <c r="D201" s="2">
        <f t="shared" si="34"/>
        <v>46535</v>
      </c>
      <c r="E201">
        <f t="shared" si="35"/>
        <v>166</v>
      </c>
      <c r="F201">
        <f t="shared" si="36"/>
        <v>0.91208791208791207</v>
      </c>
      <c r="G201">
        <f t="shared" si="37"/>
        <v>1.8241758241758241</v>
      </c>
      <c r="H201">
        <v>6.5</v>
      </c>
      <c r="I201">
        <f t="shared" si="28"/>
        <v>0.99697347338436892</v>
      </c>
      <c r="J201">
        <f t="shared" si="29"/>
        <v>101.69129428520563</v>
      </c>
      <c r="K201">
        <f t="shared" si="30"/>
        <v>99.867118461029804</v>
      </c>
    </row>
    <row r="202" spans="4:11" x14ac:dyDescent="0.25">
      <c r="D202" s="2">
        <f t="shared" si="34"/>
        <v>46536</v>
      </c>
      <c r="E202">
        <f t="shared" si="35"/>
        <v>167</v>
      </c>
      <c r="F202">
        <f t="shared" si="36"/>
        <v>0.91758241758241754</v>
      </c>
      <c r="G202">
        <f t="shared" si="37"/>
        <v>1.8351648351648351</v>
      </c>
      <c r="H202">
        <v>6.5</v>
      </c>
      <c r="I202">
        <f t="shared" si="28"/>
        <v>0.99715099715099709</v>
      </c>
      <c r="J202">
        <f t="shared" si="29"/>
        <v>101.7094017094017</v>
      </c>
      <c r="K202">
        <f t="shared" si="30"/>
        <v>99.874236874236871</v>
      </c>
    </row>
    <row r="203" spans="4:11" x14ac:dyDescent="0.25">
      <c r="D203" s="2">
        <f t="shared" si="34"/>
        <v>46537</v>
      </c>
      <c r="E203">
        <f t="shared" si="35"/>
        <v>168</v>
      </c>
      <c r="F203">
        <f t="shared" si="36"/>
        <v>0.92307692307692313</v>
      </c>
      <c r="G203">
        <f t="shared" si="37"/>
        <v>1.8461538461538463</v>
      </c>
      <c r="H203">
        <v>6.5</v>
      </c>
      <c r="I203">
        <f t="shared" si="28"/>
        <v>0.99732858414959924</v>
      </c>
      <c r="J203">
        <f t="shared" si="29"/>
        <v>101.72751558325912</v>
      </c>
      <c r="K203">
        <f t="shared" si="30"/>
        <v>99.88136173710528</v>
      </c>
    </row>
    <row r="204" spans="4:11" x14ac:dyDescent="0.25">
      <c r="D204" s="2">
        <f t="shared" si="34"/>
        <v>46538</v>
      </c>
      <c r="E204">
        <f t="shared" si="35"/>
        <v>169</v>
      </c>
      <c r="F204">
        <f t="shared" si="36"/>
        <v>0.9285714285714286</v>
      </c>
      <c r="G204">
        <f t="shared" si="37"/>
        <v>1.8571428571428572</v>
      </c>
      <c r="H204">
        <v>6.5</v>
      </c>
      <c r="I204">
        <f t="shared" si="28"/>
        <v>0.99750623441396513</v>
      </c>
      <c r="J204">
        <f t="shared" si="29"/>
        <v>101.74563591022445</v>
      </c>
      <c r="K204">
        <f t="shared" si="30"/>
        <v>99.888493053081589</v>
      </c>
    </row>
    <row r="205" spans="4:11" x14ac:dyDescent="0.25">
      <c r="D205" s="2">
        <f t="shared" si="34"/>
        <v>46539</v>
      </c>
      <c r="E205">
        <f t="shared" si="35"/>
        <v>170</v>
      </c>
      <c r="F205">
        <f t="shared" si="36"/>
        <v>0.93406593406593408</v>
      </c>
      <c r="G205">
        <f t="shared" si="37"/>
        <v>1.8681318681318682</v>
      </c>
      <c r="H205">
        <v>6.5</v>
      </c>
      <c r="I205">
        <f t="shared" si="28"/>
        <v>0.99768394797790838</v>
      </c>
      <c r="J205">
        <f t="shared" si="29"/>
        <v>101.76376269374666</v>
      </c>
      <c r="K205">
        <f t="shared" si="30"/>
        <v>99.895630825614788</v>
      </c>
    </row>
    <row r="206" spans="4:11" x14ac:dyDescent="0.25">
      <c r="D206" s="2">
        <f t="shared" si="34"/>
        <v>46540</v>
      </c>
      <c r="E206">
        <f t="shared" si="35"/>
        <v>171</v>
      </c>
      <c r="F206">
        <f t="shared" si="36"/>
        <v>0.93956043956043955</v>
      </c>
      <c r="G206">
        <f t="shared" si="37"/>
        <v>1.8791208791208791</v>
      </c>
      <c r="H206">
        <v>6.5</v>
      </c>
      <c r="I206">
        <f t="shared" si="28"/>
        <v>0.99786172487526725</v>
      </c>
      <c r="J206">
        <f t="shared" si="29"/>
        <v>101.78189593727726</v>
      </c>
      <c r="K206">
        <f t="shared" si="30"/>
        <v>99.902775058156379</v>
      </c>
    </row>
    <row r="207" spans="4:11" x14ac:dyDescent="0.25">
      <c r="D207" s="2">
        <f t="shared" si="34"/>
        <v>46541</v>
      </c>
      <c r="E207">
        <f t="shared" si="35"/>
        <v>172</v>
      </c>
      <c r="F207">
        <f t="shared" si="36"/>
        <v>0.94505494505494503</v>
      </c>
      <c r="G207">
        <f t="shared" si="37"/>
        <v>1.8901098901098901</v>
      </c>
      <c r="H207">
        <v>6.5</v>
      </c>
      <c r="I207">
        <f t="shared" si="28"/>
        <v>0.99803956513990388</v>
      </c>
      <c r="J207">
        <f t="shared" si="29"/>
        <v>101.8000356442702</v>
      </c>
      <c r="K207">
        <f t="shared" si="30"/>
        <v>99.909925754160312</v>
      </c>
    </row>
    <row r="208" spans="4:11" x14ac:dyDescent="0.25">
      <c r="D208" s="2">
        <f t="shared" si="34"/>
        <v>46542</v>
      </c>
      <c r="E208">
        <f t="shared" si="35"/>
        <v>173</v>
      </c>
      <c r="F208">
        <f t="shared" si="36"/>
        <v>0.9505494505494505</v>
      </c>
      <c r="G208">
        <f t="shared" si="37"/>
        <v>1.901098901098901</v>
      </c>
      <c r="H208">
        <v>6.5</v>
      </c>
      <c r="I208">
        <f t="shared" si="28"/>
        <v>0.99821746880570406</v>
      </c>
      <c r="J208">
        <f t="shared" si="29"/>
        <v>101.81818181818181</v>
      </c>
      <c r="K208">
        <f t="shared" si="30"/>
        <v>99.917082917082908</v>
      </c>
    </row>
    <row r="209" spans="4:11" x14ac:dyDescent="0.25">
      <c r="D209" s="2">
        <f t="shared" si="34"/>
        <v>46543</v>
      </c>
      <c r="E209">
        <f t="shared" si="35"/>
        <v>174</v>
      </c>
      <c r="F209">
        <f t="shared" si="36"/>
        <v>0.95604395604395609</v>
      </c>
      <c r="G209">
        <f t="shared" si="37"/>
        <v>1.9120879120879122</v>
      </c>
      <c r="H209">
        <v>6.5</v>
      </c>
      <c r="I209">
        <f t="shared" si="28"/>
        <v>0.99839543590657864</v>
      </c>
      <c r="J209">
        <f t="shared" si="29"/>
        <v>101.83633446247102</v>
      </c>
      <c r="K209">
        <f>J209-G209</f>
        <v>99.924246550383103</v>
      </c>
    </row>
    <row r="210" spans="4:11" x14ac:dyDescent="0.25">
      <c r="D210" s="2">
        <f t="shared" si="34"/>
        <v>46544</v>
      </c>
      <c r="E210">
        <f t="shared" si="35"/>
        <v>175</v>
      </c>
      <c r="F210">
        <f t="shared" si="36"/>
        <v>0.96153846153846156</v>
      </c>
      <c r="G210">
        <f t="shared" si="37"/>
        <v>1.9230769230769231</v>
      </c>
      <c r="H210">
        <v>6.5</v>
      </c>
      <c r="I210">
        <f t="shared" si="28"/>
        <v>0.99857346647646228</v>
      </c>
      <c r="J210">
        <f t="shared" si="29"/>
        <v>101.85449358059915</v>
      </c>
      <c r="K210">
        <f t="shared" ref="K210:K216" si="38">J210-G210</f>
        <v>99.931416657522234</v>
      </c>
    </row>
    <row r="211" spans="4:11" x14ac:dyDescent="0.25">
      <c r="D211" s="2">
        <f t="shared" si="34"/>
        <v>46545</v>
      </c>
      <c r="E211">
        <f t="shared" si="35"/>
        <v>176</v>
      </c>
      <c r="F211">
        <f t="shared" si="36"/>
        <v>0.96703296703296704</v>
      </c>
      <c r="G211">
        <f t="shared" si="37"/>
        <v>1.9340659340659341</v>
      </c>
      <c r="H211">
        <v>6.5</v>
      </c>
      <c r="I211">
        <f t="shared" si="28"/>
        <v>0.99875156054931336</v>
      </c>
      <c r="J211">
        <f t="shared" si="29"/>
        <v>101.87265917602996</v>
      </c>
      <c r="K211">
        <f t="shared" si="38"/>
        <v>99.938593241964028</v>
      </c>
    </row>
    <row r="212" spans="4:11" x14ac:dyDescent="0.25">
      <c r="D212" s="2">
        <f t="shared" si="34"/>
        <v>46546</v>
      </c>
      <c r="E212">
        <f t="shared" si="35"/>
        <v>177</v>
      </c>
      <c r="F212">
        <f t="shared" si="36"/>
        <v>0.97252747252747251</v>
      </c>
      <c r="G212">
        <f t="shared" si="37"/>
        <v>1.945054945054945</v>
      </c>
      <c r="H212">
        <v>6.5</v>
      </c>
      <c r="I212">
        <f t="shared" si="28"/>
        <v>0.99892971815911524</v>
      </c>
      <c r="J212">
        <f t="shared" si="29"/>
        <v>101.89083125222976</v>
      </c>
      <c r="K212">
        <f t="shared" si="38"/>
        <v>99.94577630717481</v>
      </c>
    </row>
    <row r="213" spans="4:11" x14ac:dyDescent="0.25">
      <c r="D213" s="2">
        <f t="shared" si="34"/>
        <v>46547</v>
      </c>
      <c r="E213">
        <f t="shared" si="35"/>
        <v>178</v>
      </c>
      <c r="F213">
        <f t="shared" si="36"/>
        <v>0.97802197802197799</v>
      </c>
      <c r="G213">
        <f t="shared" si="37"/>
        <v>1.956043956043956</v>
      </c>
      <c r="H213">
        <v>6.5</v>
      </c>
      <c r="I213">
        <f t="shared" si="28"/>
        <v>0.99910793933987496</v>
      </c>
      <c r="J213">
        <f t="shared" si="29"/>
        <v>101.90900981266725</v>
      </c>
      <c r="K213">
        <f t="shared" si="38"/>
        <v>99.952965856623294</v>
      </c>
    </row>
    <row r="214" spans="4:11" x14ac:dyDescent="0.25">
      <c r="D214" s="2">
        <f t="shared" si="34"/>
        <v>46548</v>
      </c>
      <c r="E214">
        <f t="shared" si="35"/>
        <v>179</v>
      </c>
      <c r="F214">
        <f t="shared" si="36"/>
        <v>0.98351648351648346</v>
      </c>
      <c r="G214">
        <f t="shared" si="37"/>
        <v>1.9670329670329669</v>
      </c>
      <c r="H214">
        <v>6.5</v>
      </c>
      <c r="I214">
        <f t="shared" si="28"/>
        <v>0.99928622412562462</v>
      </c>
      <c r="J214">
        <f t="shared" si="29"/>
        <v>101.92719486081371</v>
      </c>
      <c r="K214">
        <f t="shared" si="38"/>
        <v>99.96016189378075</v>
      </c>
    </row>
    <row r="215" spans="4:11" x14ac:dyDescent="0.25">
      <c r="D215" s="2">
        <f t="shared" si="34"/>
        <v>46549</v>
      </c>
      <c r="E215">
        <f t="shared" si="35"/>
        <v>180</v>
      </c>
      <c r="F215">
        <f t="shared" si="36"/>
        <v>0.98901098901098905</v>
      </c>
      <c r="G215">
        <f t="shared" si="37"/>
        <v>1.9780219780219781</v>
      </c>
      <c r="H215">
        <v>6.5</v>
      </c>
      <c r="I215">
        <f t="shared" si="28"/>
        <v>0.99946457255041943</v>
      </c>
      <c r="J215">
        <f t="shared" si="29"/>
        <v>101.94538640014278</v>
      </c>
      <c r="K215">
        <f t="shared" si="38"/>
        <v>99.967364422120795</v>
      </c>
    </row>
    <row r="216" spans="4:11" x14ac:dyDescent="0.25">
      <c r="D216" s="2">
        <f t="shared" si="34"/>
        <v>46550</v>
      </c>
      <c r="E216">
        <f t="shared" si="35"/>
        <v>181</v>
      </c>
      <c r="F216">
        <f t="shared" si="36"/>
        <v>0.99450549450549453</v>
      </c>
      <c r="G216">
        <f t="shared" si="37"/>
        <v>1.9890109890109891</v>
      </c>
      <c r="H216">
        <v>6.5</v>
      </c>
      <c r="I216">
        <f t="shared" si="28"/>
        <v>0.99964298464833978</v>
      </c>
      <c r="J216">
        <f t="shared" si="29"/>
        <v>101.96358443413065</v>
      </c>
      <c r="K216">
        <f t="shared" si="38"/>
        <v>99.97457344511966</v>
      </c>
    </row>
    <row r="217" spans="4:11" x14ac:dyDescent="0.25">
      <c r="D217" s="2"/>
    </row>
    <row r="218" spans="4:11" x14ac:dyDescent="0.25">
      <c r="D2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A3B9-D845-4F95-98F8-BBBD9A4E5D73}">
  <dimension ref="B2:V218"/>
  <sheetViews>
    <sheetView topLeftCell="B26" workbookViewId="0">
      <selection activeCell="U35" sqref="U35"/>
    </sheetView>
  </sheetViews>
  <sheetFormatPr defaultRowHeight="15" x14ac:dyDescent="0.25"/>
  <cols>
    <col min="2" max="3" width="22.28515625" customWidth="1"/>
    <col min="4" max="4" width="20.42578125" customWidth="1"/>
    <col min="8" max="8" width="15.5703125" customWidth="1"/>
    <col min="9" max="9" width="14.140625" customWidth="1"/>
    <col min="14" max="14" width="11.5703125" bestFit="1" customWidth="1"/>
    <col min="15" max="15" width="9.5703125" bestFit="1" customWidth="1"/>
  </cols>
  <sheetData>
    <row r="2" spans="2:16" x14ac:dyDescent="0.25">
      <c r="B2" s="1" t="s">
        <v>0</v>
      </c>
    </row>
    <row r="3" spans="2:16" x14ac:dyDescent="0.25">
      <c r="B3" s="1" t="s">
        <v>1</v>
      </c>
      <c r="F3" t="s">
        <v>10</v>
      </c>
      <c r="G3">
        <v>6.5690999999999997</v>
      </c>
      <c r="I3" t="s">
        <v>12</v>
      </c>
      <c r="J3">
        <f>1/(1+G3/100)</f>
        <v>0.93835830461174963</v>
      </c>
      <c r="O3">
        <f>1/(1+G3/200)</f>
        <v>0.96819901911757367</v>
      </c>
    </row>
    <row r="4" spans="2:16" x14ac:dyDescent="0.25">
      <c r="B4" t="s">
        <v>16</v>
      </c>
      <c r="C4" s="3">
        <v>48519</v>
      </c>
      <c r="F4" t="s">
        <v>11</v>
      </c>
      <c r="G4">
        <v>0.52608999999999995</v>
      </c>
      <c r="I4" t="s">
        <v>13</v>
      </c>
      <c r="J4">
        <v>2</v>
      </c>
    </row>
    <row r="5" spans="2:16" x14ac:dyDescent="0.25">
      <c r="B5" t="s">
        <v>3</v>
      </c>
      <c r="I5" t="s">
        <v>14</v>
      </c>
      <c r="J5">
        <f>J3^(1/J4)</f>
        <v>0.96868896174765495</v>
      </c>
    </row>
    <row r="6" spans="2:16" x14ac:dyDescent="0.25">
      <c r="B6" t="s">
        <v>2</v>
      </c>
    </row>
    <row r="7" spans="2:16" x14ac:dyDescent="0.25">
      <c r="B7" t="s">
        <v>5</v>
      </c>
      <c r="C7" t="s">
        <v>6</v>
      </c>
      <c r="D7" t="s">
        <v>7</v>
      </c>
      <c r="E7" t="s">
        <v>8</v>
      </c>
      <c r="F7" t="s">
        <v>9</v>
      </c>
    </row>
    <row r="8" spans="2:16" x14ac:dyDescent="0.25">
      <c r="B8" s="4">
        <v>44866</v>
      </c>
      <c r="C8" s="4">
        <v>45047</v>
      </c>
      <c r="D8" s="4">
        <v>45048</v>
      </c>
      <c r="E8" s="5">
        <f>D8-C8</f>
        <v>1</v>
      </c>
      <c r="F8" s="5"/>
      <c r="O8" t="e">
        <f>O9-G4*10000</f>
        <v>#DIV/0!</v>
      </c>
    </row>
    <row r="9" spans="2:16" x14ac:dyDescent="0.25">
      <c r="B9" s="4">
        <v>45047</v>
      </c>
      <c r="C9" s="4">
        <v>45231</v>
      </c>
      <c r="D9" s="4">
        <v>45231</v>
      </c>
      <c r="E9" s="5">
        <f t="shared" ref="E9:E28" si="0">D9-C9</f>
        <v>0</v>
      </c>
      <c r="F9" s="5"/>
      <c r="O9" t="e">
        <f>SUM(O11:O29)</f>
        <v>#DIV/0!</v>
      </c>
    </row>
    <row r="10" spans="2:16" x14ac:dyDescent="0.25">
      <c r="B10" s="4">
        <v>45231</v>
      </c>
      <c r="C10" s="4">
        <v>45413</v>
      </c>
      <c r="D10" s="4">
        <v>45414</v>
      </c>
      <c r="E10" s="5">
        <f t="shared" si="0"/>
        <v>1</v>
      </c>
      <c r="F10" s="5"/>
      <c r="G10" t="s">
        <v>19</v>
      </c>
      <c r="H10" t="s">
        <v>15</v>
      </c>
      <c r="I10" t="s">
        <v>17</v>
      </c>
      <c r="J10" t="s">
        <v>18</v>
      </c>
      <c r="L10" t="s">
        <v>20</v>
      </c>
      <c r="N10" t="s">
        <v>21</v>
      </c>
    </row>
    <row r="11" spans="2:16" x14ac:dyDescent="0.25">
      <c r="B11" s="4">
        <v>45413</v>
      </c>
      <c r="C11" s="4">
        <v>45597</v>
      </c>
      <c r="D11" s="4">
        <v>45597</v>
      </c>
      <c r="E11" s="5">
        <f t="shared" si="0"/>
        <v>0</v>
      </c>
      <c r="J11" t="e">
        <f>J5^(H11/I11)</f>
        <v>#DIV/0!</v>
      </c>
      <c r="L11">
        <v>0</v>
      </c>
      <c r="N11">
        <v>22000</v>
      </c>
      <c r="O11">
        <f>N11*G11</f>
        <v>0</v>
      </c>
    </row>
    <row r="12" spans="2:16" x14ac:dyDescent="0.25">
      <c r="B12" s="4">
        <v>45597</v>
      </c>
      <c r="C12" s="4">
        <v>45778</v>
      </c>
      <c r="D12" s="4">
        <v>45779</v>
      </c>
      <c r="E12" s="5">
        <f t="shared" si="0"/>
        <v>1</v>
      </c>
      <c r="J12" t="e">
        <f>$J$5^(1+E12/F12)</f>
        <v>#DIV/0!</v>
      </c>
      <c r="L12">
        <f>L11+1</f>
        <v>1</v>
      </c>
      <c r="N12">
        <v>22000</v>
      </c>
      <c r="O12">
        <f t="shared" ref="O12:O29" si="1">N12*G12</f>
        <v>0</v>
      </c>
      <c r="P12">
        <f>SUM($O$11:O12)</f>
        <v>0</v>
      </c>
    </row>
    <row r="13" spans="2:16" x14ac:dyDescent="0.25">
      <c r="B13" s="4">
        <v>45778</v>
      </c>
      <c r="C13" s="4">
        <v>45962</v>
      </c>
      <c r="D13" s="4">
        <v>45964</v>
      </c>
      <c r="E13" s="5">
        <f t="shared" si="0"/>
        <v>2</v>
      </c>
      <c r="J13" t="e">
        <f t="shared" ref="J13:J28" si="2">$J$5^(1+E13/F13)</f>
        <v>#DIV/0!</v>
      </c>
      <c r="L13">
        <f t="shared" ref="L13:L28" si="3">L12+1</f>
        <v>2</v>
      </c>
      <c r="N13">
        <v>22000</v>
      </c>
      <c r="O13">
        <f t="shared" si="1"/>
        <v>0</v>
      </c>
      <c r="P13">
        <f>SUM($O$11:O13)</f>
        <v>0</v>
      </c>
    </row>
    <row r="14" spans="2:16" x14ac:dyDescent="0.25">
      <c r="B14" s="4">
        <v>45962</v>
      </c>
      <c r="C14" s="4">
        <v>46143</v>
      </c>
      <c r="D14" s="4">
        <v>46146</v>
      </c>
      <c r="E14" s="5">
        <f t="shared" si="0"/>
        <v>3</v>
      </c>
      <c r="J14" t="e">
        <f t="shared" si="2"/>
        <v>#DIV/0!</v>
      </c>
      <c r="L14">
        <f t="shared" si="3"/>
        <v>3</v>
      </c>
      <c r="N14">
        <v>22000</v>
      </c>
      <c r="O14">
        <f t="shared" si="1"/>
        <v>0</v>
      </c>
      <c r="P14">
        <f>SUM($O$11:O14)</f>
        <v>0</v>
      </c>
    </row>
    <row r="15" spans="2:16" x14ac:dyDescent="0.25">
      <c r="B15" s="4">
        <v>46143</v>
      </c>
      <c r="C15" s="4">
        <v>46327</v>
      </c>
      <c r="D15" s="4">
        <v>46328</v>
      </c>
      <c r="E15" s="5">
        <f t="shared" si="0"/>
        <v>1</v>
      </c>
      <c r="J15" t="e">
        <f t="shared" si="2"/>
        <v>#DIV/0!</v>
      </c>
      <c r="L15">
        <f t="shared" si="3"/>
        <v>4</v>
      </c>
      <c r="N15">
        <v>22000</v>
      </c>
      <c r="O15">
        <f t="shared" si="1"/>
        <v>0</v>
      </c>
      <c r="P15">
        <f>SUM($O$11:O15)</f>
        <v>0</v>
      </c>
    </row>
    <row r="16" spans="2:16" x14ac:dyDescent="0.25">
      <c r="B16" s="4">
        <v>46327</v>
      </c>
      <c r="C16" s="4">
        <v>46508</v>
      </c>
      <c r="D16" s="4">
        <v>46510</v>
      </c>
      <c r="E16" s="5">
        <f t="shared" si="0"/>
        <v>2</v>
      </c>
      <c r="J16" t="e">
        <f t="shared" si="2"/>
        <v>#DIV/0!</v>
      </c>
      <c r="L16">
        <f t="shared" si="3"/>
        <v>5</v>
      </c>
      <c r="N16">
        <v>22000</v>
      </c>
      <c r="O16">
        <f t="shared" si="1"/>
        <v>0</v>
      </c>
      <c r="P16">
        <f>SUM($O$11:O16)</f>
        <v>0</v>
      </c>
    </row>
    <row r="17" spans="2:16" x14ac:dyDescent="0.25">
      <c r="B17" s="4">
        <v>46508</v>
      </c>
      <c r="C17" s="4">
        <v>46692</v>
      </c>
      <c r="D17" s="4">
        <v>46692</v>
      </c>
      <c r="E17" s="5">
        <f t="shared" si="0"/>
        <v>0</v>
      </c>
      <c r="J17" t="e">
        <f t="shared" si="2"/>
        <v>#DIV/0!</v>
      </c>
      <c r="L17">
        <f t="shared" si="3"/>
        <v>6</v>
      </c>
      <c r="N17">
        <v>22000</v>
      </c>
      <c r="O17">
        <f t="shared" si="1"/>
        <v>0</v>
      </c>
      <c r="P17">
        <f>SUM($O$11:O17)</f>
        <v>0</v>
      </c>
    </row>
    <row r="18" spans="2:16" x14ac:dyDescent="0.25">
      <c r="B18" s="4">
        <v>46692</v>
      </c>
      <c r="C18" s="4">
        <v>46874</v>
      </c>
      <c r="D18" s="4">
        <v>46875</v>
      </c>
      <c r="E18" s="5">
        <f t="shared" si="0"/>
        <v>1</v>
      </c>
      <c r="J18" t="e">
        <f t="shared" si="2"/>
        <v>#DIV/0!</v>
      </c>
      <c r="L18">
        <f t="shared" si="3"/>
        <v>7</v>
      </c>
      <c r="N18">
        <v>22000</v>
      </c>
      <c r="O18">
        <f t="shared" si="1"/>
        <v>0</v>
      </c>
      <c r="P18">
        <f>SUM($O$11:O18)</f>
        <v>0</v>
      </c>
    </row>
    <row r="19" spans="2:16" x14ac:dyDescent="0.25">
      <c r="B19" s="4">
        <v>46874</v>
      </c>
      <c r="C19" s="4">
        <v>47058</v>
      </c>
      <c r="D19" s="4">
        <v>47058</v>
      </c>
      <c r="E19" s="5">
        <f t="shared" si="0"/>
        <v>0</v>
      </c>
      <c r="J19" t="e">
        <f t="shared" si="2"/>
        <v>#DIV/0!</v>
      </c>
      <c r="L19">
        <f t="shared" si="3"/>
        <v>8</v>
      </c>
      <c r="N19">
        <v>22000</v>
      </c>
      <c r="O19">
        <f t="shared" si="1"/>
        <v>0</v>
      </c>
      <c r="P19">
        <f>SUM($O$11:O19)</f>
        <v>0</v>
      </c>
    </row>
    <row r="20" spans="2:16" x14ac:dyDescent="0.25">
      <c r="B20" s="4">
        <v>47058</v>
      </c>
      <c r="C20" s="4">
        <v>47239</v>
      </c>
      <c r="D20" s="4">
        <v>47240</v>
      </c>
      <c r="E20" s="5">
        <f t="shared" si="0"/>
        <v>1</v>
      </c>
      <c r="J20" t="e">
        <f t="shared" si="2"/>
        <v>#DIV/0!</v>
      </c>
      <c r="L20">
        <f t="shared" si="3"/>
        <v>9</v>
      </c>
      <c r="N20">
        <v>22000</v>
      </c>
      <c r="O20">
        <f t="shared" si="1"/>
        <v>0</v>
      </c>
      <c r="P20">
        <f>SUM($O$11:O20)</f>
        <v>0</v>
      </c>
    </row>
    <row r="21" spans="2:16" x14ac:dyDescent="0.25">
      <c r="B21" s="4">
        <v>47239</v>
      </c>
      <c r="C21" s="4">
        <v>47423</v>
      </c>
      <c r="D21" s="4">
        <v>47423</v>
      </c>
      <c r="E21" s="5">
        <f t="shared" si="0"/>
        <v>0</v>
      </c>
      <c r="J21" t="e">
        <f t="shared" si="2"/>
        <v>#DIV/0!</v>
      </c>
      <c r="L21">
        <f t="shared" si="3"/>
        <v>10</v>
      </c>
      <c r="N21">
        <v>22000</v>
      </c>
      <c r="O21">
        <f t="shared" si="1"/>
        <v>0</v>
      </c>
      <c r="P21">
        <f>SUM($O$11:O21)</f>
        <v>0</v>
      </c>
    </row>
    <row r="22" spans="2:16" x14ac:dyDescent="0.25">
      <c r="B22" s="4">
        <v>47423</v>
      </c>
      <c r="C22" s="4">
        <v>47604</v>
      </c>
      <c r="D22" s="4">
        <v>47605</v>
      </c>
      <c r="E22" s="5">
        <f t="shared" si="0"/>
        <v>1</v>
      </c>
      <c r="J22" t="e">
        <f t="shared" si="2"/>
        <v>#DIV/0!</v>
      </c>
      <c r="L22">
        <f t="shared" si="3"/>
        <v>11</v>
      </c>
      <c r="N22">
        <v>22000</v>
      </c>
      <c r="O22">
        <f t="shared" si="1"/>
        <v>0</v>
      </c>
      <c r="P22">
        <f>SUM($O$11:O22)</f>
        <v>0</v>
      </c>
    </row>
    <row r="23" spans="2:16" x14ac:dyDescent="0.25">
      <c r="B23" s="4">
        <v>47604</v>
      </c>
      <c r="C23" s="4">
        <v>47788</v>
      </c>
      <c r="D23" s="4">
        <v>47788</v>
      </c>
      <c r="E23" s="5">
        <f t="shared" si="0"/>
        <v>0</v>
      </c>
      <c r="J23" t="e">
        <f t="shared" si="2"/>
        <v>#DIV/0!</v>
      </c>
      <c r="L23">
        <f t="shared" si="3"/>
        <v>12</v>
      </c>
      <c r="N23">
        <v>22000</v>
      </c>
      <c r="O23">
        <f t="shared" si="1"/>
        <v>0</v>
      </c>
      <c r="P23">
        <f>SUM($O$11:O23)</f>
        <v>0</v>
      </c>
    </row>
    <row r="24" spans="2:16" x14ac:dyDescent="0.25">
      <c r="B24" s="4">
        <v>47788</v>
      </c>
      <c r="C24" s="4">
        <v>47969</v>
      </c>
      <c r="D24" s="4">
        <v>47970</v>
      </c>
      <c r="E24" s="5">
        <f t="shared" si="0"/>
        <v>1</v>
      </c>
      <c r="J24" t="e">
        <f t="shared" si="2"/>
        <v>#DIV/0!</v>
      </c>
      <c r="L24">
        <f t="shared" si="3"/>
        <v>13</v>
      </c>
      <c r="N24">
        <v>22000</v>
      </c>
      <c r="O24">
        <f t="shared" si="1"/>
        <v>0</v>
      </c>
      <c r="P24">
        <f>SUM($O$11:O24)</f>
        <v>0</v>
      </c>
    </row>
    <row r="25" spans="2:16" x14ac:dyDescent="0.25">
      <c r="B25" s="4">
        <v>47969</v>
      </c>
      <c r="C25" s="4">
        <v>48153</v>
      </c>
      <c r="D25" s="4">
        <v>48155</v>
      </c>
      <c r="E25" s="5">
        <f t="shared" si="0"/>
        <v>2</v>
      </c>
      <c r="J25" t="e">
        <f t="shared" si="2"/>
        <v>#DIV/0!</v>
      </c>
      <c r="L25">
        <f t="shared" si="3"/>
        <v>14</v>
      </c>
      <c r="N25">
        <v>22000</v>
      </c>
      <c r="O25">
        <f t="shared" si="1"/>
        <v>0</v>
      </c>
      <c r="P25">
        <f>SUM($O$11:O25)</f>
        <v>0</v>
      </c>
    </row>
    <row r="26" spans="2:16" x14ac:dyDescent="0.25">
      <c r="B26" s="4">
        <v>48153</v>
      </c>
      <c r="C26" s="4">
        <v>48335</v>
      </c>
      <c r="D26" s="4">
        <v>48337</v>
      </c>
      <c r="E26" s="5">
        <f t="shared" si="0"/>
        <v>2</v>
      </c>
      <c r="J26" t="e">
        <f t="shared" si="2"/>
        <v>#DIV/0!</v>
      </c>
      <c r="L26">
        <f t="shared" si="3"/>
        <v>15</v>
      </c>
      <c r="N26">
        <v>22000</v>
      </c>
      <c r="O26">
        <f t="shared" si="1"/>
        <v>0</v>
      </c>
      <c r="P26">
        <f>SUM($O$11:O26)</f>
        <v>0</v>
      </c>
    </row>
    <row r="27" spans="2:16" x14ac:dyDescent="0.25">
      <c r="B27" s="4">
        <v>48335</v>
      </c>
      <c r="C27" s="4">
        <v>48519</v>
      </c>
      <c r="D27" s="4">
        <v>48519</v>
      </c>
      <c r="E27" s="5">
        <f t="shared" si="0"/>
        <v>0</v>
      </c>
      <c r="J27" t="e">
        <f t="shared" si="2"/>
        <v>#DIV/0!</v>
      </c>
      <c r="L27">
        <f t="shared" si="3"/>
        <v>16</v>
      </c>
      <c r="N27">
        <v>22000</v>
      </c>
      <c r="O27">
        <f t="shared" si="1"/>
        <v>0</v>
      </c>
      <c r="P27">
        <f>SUM($O$11:O27)</f>
        <v>0</v>
      </c>
    </row>
    <row r="28" spans="2:16" x14ac:dyDescent="0.25">
      <c r="B28" s="3">
        <v>48519</v>
      </c>
      <c r="C28" s="3">
        <v>48700</v>
      </c>
      <c r="D28" s="3">
        <v>48701</v>
      </c>
      <c r="E28">
        <f t="shared" si="0"/>
        <v>1</v>
      </c>
      <c r="F28">
        <f>D28-D27</f>
        <v>182</v>
      </c>
      <c r="G28" t="e">
        <f>$J$5^(L28-1)*J28*$J$11</f>
        <v>#DIV/0!</v>
      </c>
      <c r="H28">
        <f>C28-C4</f>
        <v>181</v>
      </c>
      <c r="I28">
        <f>C28-B28</f>
        <v>181</v>
      </c>
      <c r="J28">
        <f t="shared" si="2"/>
        <v>0.96851965978630394</v>
      </c>
      <c r="L28">
        <f t="shared" si="3"/>
        <v>17</v>
      </c>
      <c r="N28">
        <v>22000</v>
      </c>
      <c r="O28" t="e">
        <f t="shared" si="1"/>
        <v>#DIV/0!</v>
      </c>
      <c r="P28" t="e">
        <f>SUM($O$11:O28)</f>
        <v>#DIV/0!</v>
      </c>
    </row>
    <row r="29" spans="2:16" x14ac:dyDescent="0.25">
      <c r="B29" t="s">
        <v>4</v>
      </c>
      <c r="C29" t="s">
        <v>4</v>
      </c>
      <c r="D29" s="2">
        <v>48701</v>
      </c>
      <c r="G29" t="e">
        <f>G28</f>
        <v>#DIV/0!</v>
      </c>
      <c r="N29">
        <v>1000000</v>
      </c>
      <c r="O29" t="e">
        <f t="shared" si="1"/>
        <v>#DIV/0!</v>
      </c>
      <c r="P29" t="e">
        <f>SUM($O$11:O29)</f>
        <v>#DIV/0!</v>
      </c>
    </row>
    <row r="33" spans="2:20" x14ac:dyDescent="0.25">
      <c r="B33" t="s">
        <v>22</v>
      </c>
      <c r="D33" t="s">
        <v>25</v>
      </c>
      <c r="E33">
        <f>B36-B35</f>
        <v>181</v>
      </c>
      <c r="G33" t="s">
        <v>28</v>
      </c>
      <c r="H33">
        <f>1/182</f>
        <v>5.4945054945054949E-3</v>
      </c>
    </row>
    <row r="34" spans="2:20" x14ac:dyDescent="0.25">
      <c r="D34" t="s">
        <v>23</v>
      </c>
      <c r="E34" t="s">
        <v>24</v>
      </c>
      <c r="F34" t="s">
        <v>26</v>
      </c>
      <c r="G34" t="s">
        <v>27</v>
      </c>
      <c r="H34" t="s">
        <v>29</v>
      </c>
      <c r="I34" t="s">
        <v>30</v>
      </c>
      <c r="J34" t="s">
        <v>31</v>
      </c>
      <c r="K34" t="s">
        <v>32</v>
      </c>
    </row>
    <row r="35" spans="2:20" x14ac:dyDescent="0.25">
      <c r="B35" s="2">
        <v>48519</v>
      </c>
      <c r="D35" s="2">
        <v>48519</v>
      </c>
      <c r="E35">
        <f>D35-$B$35</f>
        <v>0</v>
      </c>
      <c r="F35">
        <f>E35/$E$33</f>
        <v>0</v>
      </c>
      <c r="G35">
        <f>2.2*F35</f>
        <v>0</v>
      </c>
      <c r="H35">
        <v>6.5</v>
      </c>
      <c r="I35">
        <f>1/(1+(1-F35+$H$33)*H35/200)</f>
        <v>0.96835552481411036</v>
      </c>
      <c r="J35">
        <f>102.2*I35</f>
        <v>98.965934636002075</v>
      </c>
      <c r="K35">
        <f>J35-G35</f>
        <v>98.965934636002075</v>
      </c>
      <c r="M35">
        <f>102.2/(1+(1-F35+1/184)*H35/200)</f>
        <v>98.966120649957247</v>
      </c>
      <c r="N35">
        <f>M35-G35</f>
        <v>98.966120649957247</v>
      </c>
      <c r="O35">
        <f>N35-K35</f>
        <v>1.8601395517237052E-4</v>
      </c>
      <c r="Q35">
        <f>1/(1+(1-F35)*H35/200)</f>
        <v>0.96852300242130751</v>
      </c>
      <c r="R35">
        <f>Q35^(1+1/182)</f>
        <v>0.96835281783885796</v>
      </c>
      <c r="S35">
        <f>102.2*R35</f>
        <v>98.96565798313128</v>
      </c>
      <c r="T35">
        <f>S35-G35</f>
        <v>98.96565798313128</v>
      </c>
    </row>
    <row r="36" spans="2:20" x14ac:dyDescent="0.25">
      <c r="B36" s="2">
        <v>48700</v>
      </c>
      <c r="D36" s="2">
        <f>D35+1</f>
        <v>48520</v>
      </c>
      <c r="E36">
        <f>D36-$B$35</f>
        <v>1</v>
      </c>
      <c r="F36">
        <f>E36/$E$33</f>
        <v>5.5248618784530384E-3</v>
      </c>
      <c r="G36">
        <f t="shared" ref="G36:G99" si="4">2.2*F36</f>
        <v>1.2154696132596685E-2</v>
      </c>
      <c r="H36">
        <v>6.5</v>
      </c>
      <c r="I36">
        <f t="shared" ref="I36:I99" si="5">1/(1+(1-F36+$H$33)*H36/200)</f>
        <v>0.96852392787286867</v>
      </c>
      <c r="J36">
        <f t="shared" ref="J36:J99" si="6">102.2*I36</f>
        <v>98.983145428607187</v>
      </c>
      <c r="K36">
        <f t="shared" ref="K36:K99" si="7">J36-G36</f>
        <v>98.97099073247459</v>
      </c>
      <c r="M36">
        <f t="shared" ref="M36:M52" si="8">102.2/(1+(1-F36+1/184)*H36/200)</f>
        <v>98.98333150726603</v>
      </c>
      <c r="N36">
        <f t="shared" ref="N36:N52" si="9">M36-G36</f>
        <v>98.971176811133432</v>
      </c>
      <c r="O36">
        <f t="shared" ref="O36:O99" si="10">N36-K36</f>
        <v>1.8607865884234798E-4</v>
      </c>
      <c r="Q36">
        <f t="shared" ref="Q36:Q60" si="11">1/(1+(1-F36)*H36/200)</f>
        <v>0.96869146374096871</v>
      </c>
      <c r="R36">
        <f t="shared" ref="R36:R60" si="12">Q36^(1+1/182)</f>
        <v>0.96852217508716465</v>
      </c>
      <c r="S36">
        <f t="shared" ref="S36:S60" si="13">102.2*R36</f>
        <v>98.982966293908234</v>
      </c>
      <c r="T36">
        <f t="shared" ref="T36:T60" si="14">S36-G36</f>
        <v>98.970811597775636</v>
      </c>
    </row>
    <row r="37" spans="2:20" x14ac:dyDescent="0.25">
      <c r="D37" s="2">
        <f t="shared" ref="D37:D100" si="15">D36+1</f>
        <v>48521</v>
      </c>
      <c r="E37">
        <f t="shared" ref="E37:E100" si="16">D37-$B$35</f>
        <v>2</v>
      </c>
      <c r="F37">
        <f t="shared" ref="F37:F100" si="17">E37/$E$33</f>
        <v>1.1049723756906077E-2</v>
      </c>
      <c r="G37">
        <f t="shared" si="4"/>
        <v>2.430939226519337E-2</v>
      </c>
      <c r="H37">
        <v>6.5</v>
      </c>
      <c r="I37">
        <f t="shared" si="5"/>
        <v>0.96869238951449732</v>
      </c>
      <c r="J37">
        <f t="shared" si="6"/>
        <v>99.000362208381631</v>
      </c>
      <c r="K37">
        <f t="shared" si="7"/>
        <v>98.976052816116436</v>
      </c>
      <c r="M37">
        <f t="shared" si="8"/>
        <v>99.00054835177788</v>
      </c>
      <c r="N37">
        <f t="shared" si="9"/>
        <v>98.976238959512685</v>
      </c>
      <c r="O37">
        <f t="shared" si="10"/>
        <v>1.8614339624889453E-4</v>
      </c>
      <c r="Q37">
        <f t="shared" si="11"/>
        <v>0.96885998367390636</v>
      </c>
      <c r="R37">
        <f t="shared" si="12"/>
        <v>0.96869159142238126</v>
      </c>
      <c r="S37">
        <f t="shared" si="13"/>
        <v>99.000280643367361</v>
      </c>
      <c r="T37">
        <f t="shared" si="14"/>
        <v>98.975971251102166</v>
      </c>
    </row>
    <row r="38" spans="2:20" x14ac:dyDescent="0.25">
      <c r="D38" s="2">
        <f t="shared" si="15"/>
        <v>48522</v>
      </c>
      <c r="E38">
        <f t="shared" si="16"/>
        <v>3</v>
      </c>
      <c r="F38">
        <f t="shared" si="17"/>
        <v>1.6574585635359115E-2</v>
      </c>
      <c r="G38">
        <f t="shared" si="4"/>
        <v>3.6464088397790057E-2</v>
      </c>
      <c r="H38">
        <v>6.5</v>
      </c>
      <c r="I38">
        <f t="shared" si="5"/>
        <v>0.96886090976957051</v>
      </c>
      <c r="J38">
        <f t="shared" si="6"/>
        <v>99.017584978450103</v>
      </c>
      <c r="K38">
        <f t="shared" si="7"/>
        <v>98.98112089005231</v>
      </c>
      <c r="M38">
        <f t="shared" si="8"/>
        <v>99.017771186617566</v>
      </c>
      <c r="N38">
        <f t="shared" si="9"/>
        <v>98.981307098219773</v>
      </c>
      <c r="O38">
        <f t="shared" si="10"/>
        <v>1.8620816746306446E-4</v>
      </c>
      <c r="Q38">
        <f t="shared" si="11"/>
        <v>0.9690285622507161</v>
      </c>
      <c r="R38">
        <f t="shared" si="12"/>
        <v>0.96886106687540696</v>
      </c>
      <c r="S38">
        <f t="shared" si="13"/>
        <v>99.017601034666598</v>
      </c>
      <c r="T38">
        <f t="shared" si="14"/>
        <v>98.981136946268805</v>
      </c>
    </row>
    <row r="39" spans="2:20" x14ac:dyDescent="0.25">
      <c r="D39" s="2">
        <f t="shared" si="15"/>
        <v>48523</v>
      </c>
      <c r="E39">
        <f t="shared" si="16"/>
        <v>4</v>
      </c>
      <c r="F39">
        <f t="shared" si="17"/>
        <v>2.2099447513812154E-2</v>
      </c>
      <c r="G39">
        <f t="shared" si="4"/>
        <v>4.861878453038674E-2</v>
      </c>
      <c r="H39">
        <v>6.5</v>
      </c>
      <c r="I39">
        <f t="shared" si="5"/>
        <v>0.96902948866868388</v>
      </c>
      <c r="J39">
        <f t="shared" si="6"/>
        <v>99.034813741939502</v>
      </c>
      <c r="K39">
        <f t="shared" si="7"/>
        <v>98.986194957409111</v>
      </c>
      <c r="M39">
        <f t="shared" si="8"/>
        <v>99.035000014911972</v>
      </c>
      <c r="N39">
        <f t="shared" si="9"/>
        <v>98.986381230381582</v>
      </c>
      <c r="O39">
        <f t="shared" si="10"/>
        <v>1.8627297247064689E-4</v>
      </c>
      <c r="Q39">
        <f t="shared" si="11"/>
        <v>0.96919719950201477</v>
      </c>
      <c r="R39">
        <f t="shared" si="12"/>
        <v>0.9690306014771628</v>
      </c>
      <c r="S39">
        <f t="shared" si="13"/>
        <v>99.034927470966039</v>
      </c>
      <c r="T39">
        <f t="shared" si="14"/>
        <v>98.986308686435649</v>
      </c>
    </row>
    <row r="40" spans="2:20" x14ac:dyDescent="0.25">
      <c r="D40" s="2">
        <f t="shared" si="15"/>
        <v>48524</v>
      </c>
      <c r="E40">
        <f t="shared" si="16"/>
        <v>5</v>
      </c>
      <c r="F40">
        <f t="shared" si="17"/>
        <v>2.7624309392265192E-2</v>
      </c>
      <c r="G40">
        <f t="shared" si="4"/>
        <v>6.077348066298343E-2</v>
      </c>
      <c r="H40">
        <v>6.5</v>
      </c>
      <c r="I40">
        <f t="shared" si="5"/>
        <v>0.96919812624245438</v>
      </c>
      <c r="J40">
        <f t="shared" si="6"/>
        <v>99.052048501978845</v>
      </c>
      <c r="K40">
        <f t="shared" si="7"/>
        <v>98.991275021315857</v>
      </c>
      <c r="M40">
        <f t="shared" si="8"/>
        <v>99.052234839790188</v>
      </c>
      <c r="N40">
        <f t="shared" si="9"/>
        <v>98.9914613591272</v>
      </c>
      <c r="O40">
        <f t="shared" si="10"/>
        <v>1.8633781134269611E-4</v>
      </c>
      <c r="Q40">
        <f t="shared" si="11"/>
        <v>0.96936589545844054</v>
      </c>
      <c r="R40">
        <f t="shared" si="12"/>
        <v>0.96920019525859091</v>
      </c>
      <c r="S40">
        <f t="shared" si="13"/>
        <v>99.052259955427999</v>
      </c>
      <c r="T40">
        <f t="shared" si="14"/>
        <v>98.991486474765011</v>
      </c>
    </row>
    <row r="41" spans="2:20" x14ac:dyDescent="0.25">
      <c r="D41" s="2">
        <f t="shared" si="15"/>
        <v>48525</v>
      </c>
      <c r="E41">
        <f t="shared" si="16"/>
        <v>6</v>
      </c>
      <c r="F41">
        <f t="shared" si="17"/>
        <v>3.3149171270718231E-2</v>
      </c>
      <c r="G41">
        <f t="shared" si="4"/>
        <v>7.2928176795580113E-2</v>
      </c>
      <c r="H41">
        <v>6.5</v>
      </c>
      <c r="I41">
        <f t="shared" si="5"/>
        <v>0.96936682252152051</v>
      </c>
      <c r="J41">
        <f t="shared" si="6"/>
        <v>99.069289261699396</v>
      </c>
      <c r="K41">
        <f t="shared" si="7"/>
        <v>98.99636108490381</v>
      </c>
      <c r="M41">
        <f t="shared" si="8"/>
        <v>99.069475664383461</v>
      </c>
      <c r="N41">
        <f t="shared" si="9"/>
        <v>98.996547487587875</v>
      </c>
      <c r="O41">
        <f t="shared" si="10"/>
        <v>1.8640268406500127E-4</v>
      </c>
      <c r="Q41">
        <f t="shared" si="11"/>
        <v>0.96953465015065277</v>
      </c>
      <c r="R41">
        <f t="shared" si="12"/>
        <v>0.96936984825065531</v>
      </c>
      <c r="S41">
        <f t="shared" si="13"/>
        <v>99.069598491216979</v>
      </c>
      <c r="T41">
        <f t="shared" si="14"/>
        <v>98.996670314421394</v>
      </c>
    </row>
    <row r="42" spans="2:20" x14ac:dyDescent="0.25">
      <c r="D42" s="2">
        <f t="shared" si="15"/>
        <v>48526</v>
      </c>
      <c r="E42">
        <f t="shared" si="16"/>
        <v>7</v>
      </c>
      <c r="F42">
        <f t="shared" si="17"/>
        <v>3.8674033149171269E-2</v>
      </c>
      <c r="G42">
        <f t="shared" si="4"/>
        <v>8.5082872928176803E-2</v>
      </c>
      <c r="H42">
        <v>6.5</v>
      </c>
      <c r="I42">
        <f t="shared" si="5"/>
        <v>0.96953557753654174</v>
      </c>
      <c r="J42">
        <f t="shared" si="6"/>
        <v>99.086536024234562</v>
      </c>
      <c r="K42">
        <f t="shared" si="7"/>
        <v>99.001453151306379</v>
      </c>
      <c r="M42">
        <f t="shared" si="8"/>
        <v>99.086722491825242</v>
      </c>
      <c r="N42">
        <f t="shared" si="9"/>
        <v>99.001639618897059</v>
      </c>
      <c r="O42">
        <f t="shared" si="10"/>
        <v>1.8646759068019492E-4</v>
      </c>
      <c r="Q42">
        <f t="shared" si="11"/>
        <v>0.96970346360933268</v>
      </c>
      <c r="R42">
        <f t="shared" si="12"/>
        <v>0.96953956048434187</v>
      </c>
      <c r="S42">
        <f t="shared" si="13"/>
        <v>99.08694308149974</v>
      </c>
      <c r="T42">
        <f t="shared" si="14"/>
        <v>99.001860208571557</v>
      </c>
    </row>
    <row r="43" spans="2:20" x14ac:dyDescent="0.25">
      <c r="D43" s="2">
        <f t="shared" si="15"/>
        <v>48527</v>
      </c>
      <c r="E43">
        <f t="shared" si="16"/>
        <v>8</v>
      </c>
      <c r="F43">
        <f t="shared" si="17"/>
        <v>4.4198895027624308E-2</v>
      </c>
      <c r="G43">
        <f t="shared" si="4"/>
        <v>9.7237569060773479E-2</v>
      </c>
      <c r="H43">
        <v>6.5</v>
      </c>
      <c r="I43">
        <f t="shared" si="5"/>
        <v>0.96970439131819908</v>
      </c>
      <c r="J43">
        <f t="shared" si="6"/>
        <v>99.103788792719953</v>
      </c>
      <c r="K43">
        <f t="shared" si="7"/>
        <v>99.006551223659173</v>
      </c>
      <c r="M43">
        <f t="shared" si="8"/>
        <v>99.103975325251142</v>
      </c>
      <c r="N43">
        <f t="shared" si="9"/>
        <v>99.006737756190361</v>
      </c>
      <c r="O43">
        <f t="shared" si="10"/>
        <v>1.8653253118827706E-4</v>
      </c>
      <c r="Q43">
        <f t="shared" si="11"/>
        <v>0.96987233586518229</v>
      </c>
      <c r="R43">
        <f t="shared" si="12"/>
        <v>0.96970933199065756</v>
      </c>
      <c r="S43">
        <f t="shared" si="13"/>
        <v>99.104293729445203</v>
      </c>
      <c r="T43">
        <f t="shared" si="14"/>
        <v>99.007056160384423</v>
      </c>
    </row>
    <row r="44" spans="2:20" x14ac:dyDescent="0.25">
      <c r="D44" s="2">
        <f t="shared" si="15"/>
        <v>48528</v>
      </c>
      <c r="E44">
        <f t="shared" si="16"/>
        <v>9</v>
      </c>
      <c r="F44">
        <f t="shared" si="17"/>
        <v>4.9723756906077346E-2</v>
      </c>
      <c r="G44">
        <f t="shared" si="4"/>
        <v>0.10939226519337017</v>
      </c>
      <c r="H44">
        <v>6.5</v>
      </c>
      <c r="I44">
        <f t="shared" si="5"/>
        <v>0.96987326389719497</v>
      </c>
      <c r="J44">
        <f t="shared" si="6"/>
        <v>99.121047570293328</v>
      </c>
      <c r="K44">
        <f t="shared" si="7"/>
        <v>99.011655305099964</v>
      </c>
      <c r="M44">
        <f t="shared" si="8"/>
        <v>99.12123416779896</v>
      </c>
      <c r="N44">
        <f t="shared" si="9"/>
        <v>99.011841902605596</v>
      </c>
      <c r="O44">
        <f t="shared" si="10"/>
        <v>1.8659750563188027E-4</v>
      </c>
      <c r="Q44">
        <f t="shared" si="11"/>
        <v>0.97004126694892545</v>
      </c>
      <c r="R44">
        <f t="shared" si="12"/>
        <v>0.96987916280063136</v>
      </c>
      <c r="S44">
        <f t="shared" si="13"/>
        <v>99.12165043822452</v>
      </c>
      <c r="T44">
        <f t="shared" si="14"/>
        <v>99.012258173031157</v>
      </c>
    </row>
    <row r="45" spans="2:20" x14ac:dyDescent="0.25">
      <c r="D45" s="2">
        <f t="shared" si="15"/>
        <v>48529</v>
      </c>
      <c r="E45">
        <f t="shared" si="16"/>
        <v>10</v>
      </c>
      <c r="F45">
        <f t="shared" si="17"/>
        <v>5.5248618784530384E-2</v>
      </c>
      <c r="G45">
        <f t="shared" si="4"/>
        <v>0.12154696132596686</v>
      </c>
      <c r="H45">
        <v>6.5</v>
      </c>
      <c r="I45">
        <f t="shared" si="5"/>
        <v>0.97004219530425317</v>
      </c>
      <c r="J45">
        <f t="shared" si="6"/>
        <v>99.138312360094673</v>
      </c>
      <c r="K45">
        <f t="shared" si="7"/>
        <v>99.016765398768712</v>
      </c>
      <c r="M45">
        <f t="shared" si="8"/>
        <v>99.138499022608713</v>
      </c>
      <c r="N45">
        <f t="shared" si="9"/>
        <v>99.016952061282751</v>
      </c>
      <c r="O45">
        <f t="shared" si="10"/>
        <v>1.8666251403942624E-4</v>
      </c>
      <c r="Q45">
        <f t="shared" si="11"/>
        <v>0.97021025689130691</v>
      </c>
      <c r="R45">
        <f t="shared" si="12"/>
        <v>0.97004905294531341</v>
      </c>
      <c r="S45">
        <f t="shared" si="13"/>
        <v>99.139013211011033</v>
      </c>
      <c r="T45">
        <f t="shared" si="14"/>
        <v>99.017466249685071</v>
      </c>
    </row>
    <row r="46" spans="2:20" x14ac:dyDescent="0.25">
      <c r="D46" s="2">
        <f t="shared" si="15"/>
        <v>48530</v>
      </c>
      <c r="E46">
        <f t="shared" si="16"/>
        <v>11</v>
      </c>
      <c r="F46">
        <f t="shared" si="17"/>
        <v>6.0773480662983423E-2</v>
      </c>
      <c r="G46">
        <f t="shared" si="4"/>
        <v>0.13370165745856355</v>
      </c>
      <c r="H46">
        <v>6.5</v>
      </c>
      <c r="I46">
        <f t="shared" si="5"/>
        <v>0.97021118557011876</v>
      </c>
      <c r="J46">
        <f t="shared" si="6"/>
        <v>99.155583165266137</v>
      </c>
      <c r="K46">
        <f t="shared" si="7"/>
        <v>99.021881507807578</v>
      </c>
      <c r="M46">
        <f t="shared" si="8"/>
        <v>99.155769892822548</v>
      </c>
      <c r="N46">
        <f t="shared" si="9"/>
        <v>99.022068235363989</v>
      </c>
      <c r="O46">
        <f t="shared" si="10"/>
        <v>1.8672755641091499E-4</v>
      </c>
      <c r="Q46">
        <f t="shared" si="11"/>
        <v>0.97037930572309339</v>
      </c>
      <c r="R46">
        <f t="shared" si="12"/>
        <v>0.9702190024557763</v>
      </c>
      <c r="S46">
        <f t="shared" si="13"/>
        <v>99.156382050980341</v>
      </c>
      <c r="T46">
        <f t="shared" si="14"/>
        <v>99.022680393521782</v>
      </c>
    </row>
    <row r="47" spans="2:20" x14ac:dyDescent="0.25">
      <c r="D47" s="2">
        <f t="shared" si="15"/>
        <v>48531</v>
      </c>
      <c r="E47">
        <f t="shared" si="16"/>
        <v>12</v>
      </c>
      <c r="F47">
        <f t="shared" si="17"/>
        <v>6.6298342541436461E-2</v>
      </c>
      <c r="G47">
        <f t="shared" si="4"/>
        <v>0.14585635359116023</v>
      </c>
      <c r="H47">
        <v>6.5</v>
      </c>
      <c r="I47">
        <f t="shared" si="5"/>
        <v>0.97038023472555845</v>
      </c>
      <c r="J47">
        <f t="shared" si="6"/>
        <v>99.172859988952084</v>
      </c>
      <c r="K47">
        <f t="shared" si="7"/>
        <v>99.027003635360927</v>
      </c>
      <c r="M47">
        <f t="shared" si="8"/>
        <v>99.173046781584858</v>
      </c>
      <c r="N47">
        <f t="shared" si="9"/>
        <v>99.027190427993702</v>
      </c>
      <c r="O47">
        <f t="shared" si="10"/>
        <v>1.8679263277476821E-4</v>
      </c>
      <c r="Q47">
        <f t="shared" si="11"/>
        <v>0.9705484134750727</v>
      </c>
      <c r="R47">
        <f t="shared" si="12"/>
        <v>0.97038901136311351</v>
      </c>
      <c r="S47">
        <f t="shared" si="13"/>
        <v>99.173756961310204</v>
      </c>
      <c r="T47">
        <f t="shared" si="14"/>
        <v>99.027900607719047</v>
      </c>
    </row>
    <row r="48" spans="2:20" x14ac:dyDescent="0.25">
      <c r="D48" s="2">
        <f t="shared" si="15"/>
        <v>48532</v>
      </c>
      <c r="E48">
        <f t="shared" si="16"/>
        <v>13</v>
      </c>
      <c r="F48">
        <f t="shared" si="17"/>
        <v>7.18232044198895E-2</v>
      </c>
      <c r="G48">
        <f t="shared" si="4"/>
        <v>0.1580110497237569</v>
      </c>
      <c r="H48">
        <v>6.5</v>
      </c>
      <c r="I48">
        <f t="shared" si="5"/>
        <v>0.97054934280136018</v>
      </c>
      <c r="J48">
        <f t="shared" si="6"/>
        <v>99.19014283429901</v>
      </c>
      <c r="K48">
        <f t="shared" si="7"/>
        <v>99.032131784575256</v>
      </c>
      <c r="M48">
        <f t="shared" si="8"/>
        <v>99.190329692042212</v>
      </c>
      <c r="N48">
        <f t="shared" si="9"/>
        <v>99.032318642318458</v>
      </c>
      <c r="O48">
        <f t="shared" si="10"/>
        <v>1.8685774320204018E-4</v>
      </c>
      <c r="Q48">
        <f t="shared" si="11"/>
        <v>0.97071758017805432</v>
      </c>
      <c r="R48">
        <f t="shared" si="12"/>
        <v>0.9705590796984408</v>
      </c>
      <c r="S48">
        <f t="shared" si="13"/>
        <v>99.191137945180657</v>
      </c>
      <c r="T48">
        <f t="shared" si="14"/>
        <v>99.033126895456903</v>
      </c>
    </row>
    <row r="49" spans="4:20" x14ac:dyDescent="0.25">
      <c r="D49" s="2">
        <f t="shared" si="15"/>
        <v>48533</v>
      </c>
      <c r="E49">
        <f t="shared" si="16"/>
        <v>14</v>
      </c>
      <c r="F49">
        <f t="shared" si="17"/>
        <v>7.7348066298342538E-2</v>
      </c>
      <c r="G49">
        <f t="shared" si="4"/>
        <v>0.17016574585635361</v>
      </c>
      <c r="H49">
        <v>6.5</v>
      </c>
      <c r="I49">
        <f t="shared" si="5"/>
        <v>0.97071850982833352</v>
      </c>
      <c r="J49">
        <f t="shared" si="6"/>
        <v>99.207431704455686</v>
      </c>
      <c r="K49">
        <f t="shared" si="7"/>
        <v>99.037265958599335</v>
      </c>
      <c r="M49">
        <f t="shared" si="8"/>
        <v>99.207618627343336</v>
      </c>
      <c r="N49">
        <f t="shared" si="9"/>
        <v>99.037452881486985</v>
      </c>
      <c r="O49">
        <f t="shared" si="10"/>
        <v>1.8692288765009835E-4</v>
      </c>
      <c r="Q49">
        <f t="shared" si="11"/>
        <v>0.97088680586286902</v>
      </c>
      <c r="R49">
        <f t="shared" si="12"/>
        <v>0.97072920749289537</v>
      </c>
      <c r="S49">
        <f t="shared" si="13"/>
        <v>99.208525005773907</v>
      </c>
      <c r="T49">
        <f t="shared" si="14"/>
        <v>99.038359259917556</v>
      </c>
    </row>
    <row r="50" spans="4:20" x14ac:dyDescent="0.25">
      <c r="D50" s="2">
        <f t="shared" si="15"/>
        <v>48534</v>
      </c>
      <c r="E50">
        <f t="shared" si="16"/>
        <v>15</v>
      </c>
      <c r="F50">
        <f t="shared" si="17"/>
        <v>8.2872928176795577E-2</v>
      </c>
      <c r="G50">
        <f t="shared" si="4"/>
        <v>0.18232044198895028</v>
      </c>
      <c r="H50">
        <v>6.5</v>
      </c>
      <c r="I50">
        <f t="shared" si="5"/>
        <v>0.97088773583730914</v>
      </c>
      <c r="J50">
        <f t="shared" si="6"/>
        <v>99.224726602573</v>
      </c>
      <c r="K50">
        <f t="shared" si="7"/>
        <v>99.042406160584051</v>
      </c>
      <c r="M50">
        <f t="shared" si="8"/>
        <v>99.224913590639176</v>
      </c>
      <c r="N50">
        <f t="shared" si="9"/>
        <v>99.042593148650226</v>
      </c>
      <c r="O50">
        <f t="shared" si="10"/>
        <v>1.8698806617578612E-4</v>
      </c>
      <c r="Q50">
        <f t="shared" si="11"/>
        <v>0.97105609056036912</v>
      </c>
      <c r="R50">
        <f t="shared" si="12"/>
        <v>0.97089939477763609</v>
      </c>
      <c r="S50">
        <f t="shared" si="13"/>
        <v>99.22591814627441</v>
      </c>
      <c r="T50">
        <f t="shared" si="14"/>
        <v>99.04359770428546</v>
      </c>
    </row>
    <row r="51" spans="4:20" x14ac:dyDescent="0.25">
      <c r="D51" s="2">
        <f t="shared" si="15"/>
        <v>48535</v>
      </c>
      <c r="E51">
        <f t="shared" si="16"/>
        <v>16</v>
      </c>
      <c r="F51">
        <f t="shared" si="17"/>
        <v>8.8397790055248615E-2</v>
      </c>
      <c r="G51">
        <f t="shared" si="4"/>
        <v>0.19447513812154696</v>
      </c>
      <c r="H51">
        <v>6.5</v>
      </c>
      <c r="I51">
        <f t="shared" si="5"/>
        <v>0.97105702085914014</v>
      </c>
      <c r="J51">
        <f t="shared" si="6"/>
        <v>99.242027531804126</v>
      </c>
      <c r="K51">
        <f t="shared" si="7"/>
        <v>99.047552393682579</v>
      </c>
      <c r="M51">
        <f t="shared" si="8"/>
        <v>99.24221458508292</v>
      </c>
      <c r="N51">
        <f t="shared" si="9"/>
        <v>99.047739446961373</v>
      </c>
      <c r="O51">
        <f t="shared" si="10"/>
        <v>1.8705327879331435E-4</v>
      </c>
      <c r="Q51">
        <f t="shared" si="11"/>
        <v>0.97122543430142871</v>
      </c>
      <c r="R51">
        <f t="shared" si="12"/>
        <v>0.97106964158384401</v>
      </c>
      <c r="S51">
        <f t="shared" si="13"/>
        <v>99.243317369868862</v>
      </c>
      <c r="T51">
        <f t="shared" si="14"/>
        <v>99.048842231747315</v>
      </c>
    </row>
    <row r="52" spans="4:20" x14ac:dyDescent="0.25">
      <c r="D52" s="2">
        <f t="shared" si="15"/>
        <v>48536</v>
      </c>
      <c r="E52">
        <f t="shared" si="16"/>
        <v>17</v>
      </c>
      <c r="F52">
        <f t="shared" si="17"/>
        <v>9.3922651933701654E-2</v>
      </c>
      <c r="G52">
        <f t="shared" si="4"/>
        <v>0.20662983425414366</v>
      </c>
      <c r="H52">
        <v>6.5</v>
      </c>
      <c r="I52">
        <f t="shared" si="5"/>
        <v>0.97122636492470016</v>
      </c>
      <c r="J52">
        <f t="shared" si="6"/>
        <v>99.259334495304358</v>
      </c>
      <c r="K52">
        <f t="shared" si="7"/>
        <v>99.052704661050214</v>
      </c>
      <c r="M52">
        <f t="shared" si="8"/>
        <v>99.259521613829904</v>
      </c>
      <c r="N52">
        <f t="shared" si="9"/>
        <v>99.052891779575759</v>
      </c>
      <c r="O52">
        <f t="shared" si="10"/>
        <v>1.8711852554531561E-4</v>
      </c>
      <c r="Q52">
        <f t="shared" si="11"/>
        <v>0.97139483711694319</v>
      </c>
      <c r="R52">
        <f t="shared" si="12"/>
        <v>0.97123994794272173</v>
      </c>
      <c r="S52">
        <f t="shared" si="13"/>
        <v>99.260722679746166</v>
      </c>
      <c r="T52">
        <f t="shared" si="14"/>
        <v>99.054092845492022</v>
      </c>
    </row>
    <row r="53" spans="4:20" x14ac:dyDescent="0.25">
      <c r="D53" s="2">
        <f t="shared" si="15"/>
        <v>48537</v>
      </c>
      <c r="E53">
        <f t="shared" si="16"/>
        <v>18</v>
      </c>
      <c r="F53">
        <f t="shared" si="17"/>
        <v>9.9447513812154692E-2</v>
      </c>
      <c r="G53">
        <f t="shared" si="4"/>
        <v>0.21878453038674034</v>
      </c>
      <c r="H53">
        <v>6.5</v>
      </c>
      <c r="I53">
        <f t="shared" si="5"/>
        <v>0.97139576806488492</v>
      </c>
      <c r="J53">
        <f t="shared" si="6"/>
        <v>99.276647496231249</v>
      </c>
      <c r="K53">
        <f t="shared" si="7"/>
        <v>99.057862965844507</v>
      </c>
      <c r="M53">
        <f t="shared" ref="M53:M116" si="18">102.2/(1+(1-F53+1/184)*H53/200)</f>
        <v>99.276834680037666</v>
      </c>
      <c r="N53">
        <f t="shared" ref="N53:N116" si="19">M53-G53</f>
        <v>99.058050149650924</v>
      </c>
      <c r="O53">
        <f t="shared" si="10"/>
        <v>1.8718380641757904E-4</v>
      </c>
      <c r="Q53">
        <f t="shared" si="11"/>
        <v>0.97156429903782937</v>
      </c>
      <c r="R53">
        <f t="shared" si="12"/>
        <v>0.97141031388549326</v>
      </c>
      <c r="S53">
        <f t="shared" si="13"/>
        <v>99.278134079097413</v>
      </c>
      <c r="T53">
        <f t="shared" si="14"/>
        <v>99.059349548710671</v>
      </c>
    </row>
    <row r="54" spans="4:20" x14ac:dyDescent="0.25">
      <c r="D54" s="2">
        <f t="shared" si="15"/>
        <v>48538</v>
      </c>
      <c r="E54">
        <f t="shared" si="16"/>
        <v>19</v>
      </c>
      <c r="F54">
        <f t="shared" si="17"/>
        <v>0.10497237569060773</v>
      </c>
      <c r="G54">
        <f t="shared" si="4"/>
        <v>0.23093922651933702</v>
      </c>
      <c r="H54">
        <v>6.5</v>
      </c>
      <c r="I54">
        <f t="shared" si="5"/>
        <v>0.97156523031061137</v>
      </c>
      <c r="J54">
        <f t="shared" si="6"/>
        <v>99.293966537744481</v>
      </c>
      <c r="K54">
        <f t="shared" si="7"/>
        <v>99.063027311225142</v>
      </c>
      <c r="M54">
        <f t="shared" si="18"/>
        <v>99.294153786865976</v>
      </c>
      <c r="N54">
        <f t="shared" si="19"/>
        <v>99.063214560346637</v>
      </c>
      <c r="O54">
        <f t="shared" si="10"/>
        <v>1.8724912149536976E-4</v>
      </c>
      <c r="Q54">
        <f t="shared" si="11"/>
        <v>0.97173382009502585</v>
      </c>
      <c r="R54">
        <f t="shared" si="12"/>
        <v>0.97158073944340484</v>
      </c>
      <c r="S54">
        <f t="shared" si="13"/>
        <v>99.295551571115979</v>
      </c>
      <c r="T54">
        <f t="shared" si="14"/>
        <v>99.06461234459664</v>
      </c>
    </row>
    <row r="55" spans="4:20" x14ac:dyDescent="0.25">
      <c r="D55" s="2">
        <f t="shared" si="15"/>
        <v>48539</v>
      </c>
      <c r="E55">
        <f t="shared" si="16"/>
        <v>20</v>
      </c>
      <c r="F55">
        <f t="shared" si="17"/>
        <v>0.11049723756906077</v>
      </c>
      <c r="G55">
        <f t="shared" si="4"/>
        <v>0.24309392265193372</v>
      </c>
      <c r="H55">
        <v>6.5</v>
      </c>
      <c r="I55">
        <f t="shared" si="5"/>
        <v>0.97173475169281831</v>
      </c>
      <c r="J55">
        <f t="shared" si="6"/>
        <v>99.311291623006028</v>
      </c>
      <c r="K55">
        <f t="shared" si="7"/>
        <v>99.068197700354091</v>
      </c>
      <c r="M55">
        <f t="shared" si="18"/>
        <v>99.311478937476778</v>
      </c>
      <c r="N55">
        <f t="shared" si="19"/>
        <v>99.068385014824841</v>
      </c>
      <c r="O55">
        <f t="shared" si="10"/>
        <v>1.8731447075026608E-4</v>
      </c>
      <c r="Q55">
        <f t="shared" si="11"/>
        <v>0.97190340031949307</v>
      </c>
      <c r="R55">
        <f t="shared" si="12"/>
        <v>0.9717512246477249</v>
      </c>
      <c r="S55">
        <f t="shared" si="13"/>
        <v>99.312975158997489</v>
      </c>
      <c r="T55">
        <f t="shared" si="14"/>
        <v>99.069881236345552</v>
      </c>
    </row>
    <row r="56" spans="4:20" x14ac:dyDescent="0.25">
      <c r="D56" s="2">
        <f t="shared" si="15"/>
        <v>48540</v>
      </c>
      <c r="E56">
        <f t="shared" si="16"/>
        <v>21</v>
      </c>
      <c r="F56">
        <f t="shared" si="17"/>
        <v>0.11602209944751381</v>
      </c>
      <c r="G56">
        <f t="shared" si="4"/>
        <v>0.25524861878453042</v>
      </c>
      <c r="H56">
        <v>6.5</v>
      </c>
      <c r="I56">
        <f t="shared" si="5"/>
        <v>0.97190433224246597</v>
      </c>
      <c r="J56">
        <f t="shared" si="6"/>
        <v>99.328622755180021</v>
      </c>
      <c r="K56">
        <f t="shared" si="7"/>
        <v>99.073374136395486</v>
      </c>
      <c r="M56">
        <f t="shared" si="18"/>
        <v>99.328810135034232</v>
      </c>
      <c r="N56">
        <f t="shared" si="19"/>
        <v>99.073561516249697</v>
      </c>
      <c r="O56">
        <f t="shared" si="10"/>
        <v>1.873798542106897E-4</v>
      </c>
      <c r="Q56">
        <f t="shared" si="11"/>
        <v>0.9720730397422126</v>
      </c>
      <c r="R56">
        <f t="shared" si="12"/>
        <v>0.97192176952974307</v>
      </c>
      <c r="S56">
        <f t="shared" si="13"/>
        <v>99.330404845939739</v>
      </c>
      <c r="T56">
        <f t="shared" si="14"/>
        <v>99.075156227155205</v>
      </c>
    </row>
    <row r="57" spans="4:20" x14ac:dyDescent="0.25">
      <c r="D57" s="2">
        <f t="shared" si="15"/>
        <v>48541</v>
      </c>
      <c r="E57">
        <f t="shared" si="16"/>
        <v>22</v>
      </c>
      <c r="F57">
        <f t="shared" si="17"/>
        <v>0.12154696132596685</v>
      </c>
      <c r="G57">
        <f t="shared" si="4"/>
        <v>0.2674033149171271</v>
      </c>
      <c r="H57">
        <v>6.5</v>
      </c>
      <c r="I57">
        <f t="shared" si="5"/>
        <v>0.97207397199053636</v>
      </c>
      <c r="J57">
        <f t="shared" si="6"/>
        <v>99.345959937432823</v>
      </c>
      <c r="K57">
        <f t="shared" si="7"/>
        <v>99.078556622515691</v>
      </c>
      <c r="M57">
        <f t="shared" si="18"/>
        <v>99.346147382704729</v>
      </c>
      <c r="N57">
        <f t="shared" si="19"/>
        <v>99.078744067787596</v>
      </c>
      <c r="O57">
        <f t="shared" si="10"/>
        <v>1.8744527190506233E-4</v>
      </c>
      <c r="Q57">
        <f t="shared" si="11"/>
        <v>0.97224273839418796</v>
      </c>
      <c r="R57">
        <f t="shared" si="12"/>
        <v>0.97209237412077121</v>
      </c>
      <c r="S57">
        <f t="shared" si="13"/>
        <v>99.347840635142816</v>
      </c>
      <c r="T57">
        <f t="shared" si="14"/>
        <v>99.080437320225684</v>
      </c>
    </row>
    <row r="58" spans="4:20" x14ac:dyDescent="0.25">
      <c r="D58" s="2">
        <f t="shared" si="15"/>
        <v>48542</v>
      </c>
      <c r="E58">
        <f t="shared" si="16"/>
        <v>23</v>
      </c>
      <c r="F58">
        <f t="shared" si="17"/>
        <v>0.1270718232044199</v>
      </c>
      <c r="G58">
        <f t="shared" si="4"/>
        <v>0.27955801104972378</v>
      </c>
      <c r="H58">
        <v>6.5</v>
      </c>
      <c r="I58">
        <f t="shared" si="5"/>
        <v>0.97224367096803288</v>
      </c>
      <c r="J58">
        <f t="shared" si="6"/>
        <v>99.363303172932959</v>
      </c>
      <c r="K58">
        <f t="shared" si="7"/>
        <v>99.083745161883229</v>
      </c>
      <c r="M58">
        <f t="shared" si="18"/>
        <v>99.363490683656835</v>
      </c>
      <c r="N58">
        <f t="shared" si="19"/>
        <v>99.083932672607105</v>
      </c>
      <c r="O58">
        <f t="shared" si="10"/>
        <v>1.8751072387601653E-4</v>
      </c>
      <c r="Q58">
        <f t="shared" si="11"/>
        <v>0.97241249630644422</v>
      </c>
      <c r="R58">
        <f t="shared" si="12"/>
        <v>0.9722630384521429</v>
      </c>
      <c r="S58">
        <f t="shared" si="13"/>
        <v>99.365282529809008</v>
      </c>
      <c r="T58">
        <f t="shared" si="14"/>
        <v>99.085724518759278</v>
      </c>
    </row>
    <row r="59" spans="4:20" x14ac:dyDescent="0.25">
      <c r="D59" s="2">
        <f t="shared" si="15"/>
        <v>48543</v>
      </c>
      <c r="E59">
        <f t="shared" si="16"/>
        <v>24</v>
      </c>
      <c r="F59">
        <f t="shared" si="17"/>
        <v>0.13259668508287292</v>
      </c>
      <c r="G59">
        <f t="shared" si="4"/>
        <v>0.29171270718232045</v>
      </c>
      <c r="H59">
        <v>6.5</v>
      </c>
      <c r="I59">
        <f t="shared" si="5"/>
        <v>0.97241342920598073</v>
      </c>
      <c r="J59">
        <f t="shared" si="6"/>
        <v>99.380652464851238</v>
      </c>
      <c r="K59">
        <f t="shared" si="7"/>
        <v>99.088939757668911</v>
      </c>
      <c r="M59">
        <f t="shared" si="18"/>
        <v>99.380840041061376</v>
      </c>
      <c r="N59">
        <f t="shared" si="19"/>
        <v>99.089127333879048</v>
      </c>
      <c r="O59">
        <f t="shared" si="10"/>
        <v>1.8757621013776316E-4</v>
      </c>
      <c r="Q59">
        <f t="shared" si="11"/>
        <v>0.97258231351002811</v>
      </c>
      <c r="R59">
        <f t="shared" si="12"/>
        <v>0.97243376255521385</v>
      </c>
      <c r="S59">
        <f t="shared" si="13"/>
        <v>99.382730533142862</v>
      </c>
      <c r="T59">
        <f t="shared" si="14"/>
        <v>99.091017825960535</v>
      </c>
    </row>
    <row r="60" spans="4:20" x14ac:dyDescent="0.25">
      <c r="D60" s="2">
        <f t="shared" si="15"/>
        <v>48544</v>
      </c>
      <c r="E60">
        <f t="shared" si="16"/>
        <v>25</v>
      </c>
      <c r="F60">
        <f t="shared" si="17"/>
        <v>0.13812154696132597</v>
      </c>
      <c r="G60">
        <f t="shared" si="4"/>
        <v>0.30386740331491718</v>
      </c>
      <c r="H60">
        <v>6.5</v>
      </c>
      <c r="I60">
        <f t="shared" si="5"/>
        <v>0.97258324673542695</v>
      </c>
      <c r="J60">
        <f t="shared" si="6"/>
        <v>99.398007816360632</v>
      </c>
      <c r="K60">
        <f t="shared" si="7"/>
        <v>99.094140413045722</v>
      </c>
      <c r="M60">
        <f t="shared" si="18"/>
        <v>99.398195458091337</v>
      </c>
      <c r="N60">
        <f t="shared" si="19"/>
        <v>99.094328054776426</v>
      </c>
      <c r="O60">
        <f t="shared" si="10"/>
        <v>1.8764173070451307E-4</v>
      </c>
      <c r="Q60">
        <f t="shared" si="11"/>
        <v>0.97275219003600799</v>
      </c>
      <c r="R60">
        <f t="shared" si="12"/>
        <v>0.97260454646136152</v>
      </c>
      <c r="S60">
        <f t="shared" si="13"/>
        <v>99.400184648351157</v>
      </c>
      <c r="T60">
        <f t="shared" si="14"/>
        <v>99.096317245036246</v>
      </c>
    </row>
    <row r="61" spans="4:20" x14ac:dyDescent="0.25">
      <c r="D61" s="2">
        <f t="shared" si="15"/>
        <v>48545</v>
      </c>
      <c r="E61">
        <f t="shared" si="16"/>
        <v>26</v>
      </c>
      <c r="F61">
        <f t="shared" si="17"/>
        <v>0.143646408839779</v>
      </c>
      <c r="G61">
        <f t="shared" si="4"/>
        <v>0.3160220994475138</v>
      </c>
      <c r="H61">
        <v>6.5</v>
      </c>
      <c r="I61">
        <f t="shared" si="5"/>
        <v>0.97275312358743993</v>
      </c>
      <c r="J61">
        <f t="shared" si="6"/>
        <v>99.415369230636358</v>
      </c>
      <c r="K61">
        <f t="shared" si="7"/>
        <v>99.09934713118885</v>
      </c>
      <c r="M61">
        <f t="shared" si="18"/>
        <v>99.415556937921963</v>
      </c>
      <c r="N61">
        <f t="shared" si="19"/>
        <v>99.099534838474455</v>
      </c>
      <c r="O61">
        <f t="shared" si="10"/>
        <v>1.8770728560468797E-4</v>
      </c>
    </row>
    <row r="62" spans="4:20" x14ac:dyDescent="0.25">
      <c r="D62" s="2">
        <f t="shared" si="15"/>
        <v>48546</v>
      </c>
      <c r="E62">
        <f t="shared" si="16"/>
        <v>27</v>
      </c>
      <c r="F62">
        <f t="shared" si="17"/>
        <v>0.14917127071823205</v>
      </c>
      <c r="G62">
        <f t="shared" si="4"/>
        <v>0.32817679558011054</v>
      </c>
      <c r="H62">
        <v>6.5</v>
      </c>
      <c r="I62">
        <f t="shared" si="5"/>
        <v>0.97292305979310978</v>
      </c>
      <c r="J62">
        <f t="shared" si="6"/>
        <v>99.432736710855821</v>
      </c>
      <c r="K62">
        <f t="shared" si="7"/>
        <v>99.104559915275715</v>
      </c>
      <c r="M62">
        <f t="shared" si="18"/>
        <v>99.432924483730716</v>
      </c>
      <c r="N62">
        <f t="shared" si="19"/>
        <v>99.10474768815061</v>
      </c>
      <c r="O62">
        <f t="shared" si="10"/>
        <v>1.8777287489513128E-4</v>
      </c>
    </row>
    <row r="63" spans="4:20" x14ac:dyDescent="0.25">
      <c r="D63" s="2">
        <f t="shared" si="15"/>
        <v>48547</v>
      </c>
      <c r="E63">
        <f t="shared" si="16"/>
        <v>28</v>
      </c>
      <c r="F63">
        <f t="shared" si="17"/>
        <v>0.15469613259668508</v>
      </c>
      <c r="G63">
        <f t="shared" si="4"/>
        <v>0.34033149171270721</v>
      </c>
      <c r="H63">
        <v>6.5</v>
      </c>
      <c r="I63">
        <f t="shared" si="5"/>
        <v>0.97309305538354895</v>
      </c>
      <c r="J63">
        <f t="shared" si="6"/>
        <v>99.450110260198713</v>
      </c>
      <c r="K63">
        <f t="shared" si="7"/>
        <v>99.109778768486009</v>
      </c>
      <c r="M63">
        <f t="shared" si="18"/>
        <v>99.450298098697232</v>
      </c>
      <c r="N63">
        <f t="shared" si="19"/>
        <v>99.109966606984528</v>
      </c>
      <c r="O63">
        <f t="shared" si="10"/>
        <v>1.8783849851899959E-4</v>
      </c>
    </row>
    <row r="64" spans="4:20" x14ac:dyDescent="0.25">
      <c r="D64" s="2">
        <f t="shared" si="15"/>
        <v>48548</v>
      </c>
      <c r="E64">
        <f t="shared" si="16"/>
        <v>29</v>
      </c>
      <c r="F64">
        <f t="shared" si="17"/>
        <v>0.16022099447513813</v>
      </c>
      <c r="G64">
        <f t="shared" si="4"/>
        <v>0.35248618784530389</v>
      </c>
      <c r="H64">
        <v>6.5</v>
      </c>
      <c r="I64">
        <f t="shared" si="5"/>
        <v>0.97326311038989088</v>
      </c>
      <c r="J64">
        <f t="shared" si="6"/>
        <v>99.467489881846845</v>
      </c>
      <c r="K64">
        <f t="shared" si="7"/>
        <v>99.115003694001544</v>
      </c>
      <c r="M64">
        <f t="shared" si="18"/>
        <v>99.467677786003421</v>
      </c>
      <c r="N64">
        <f t="shared" si="19"/>
        <v>99.11519159815812</v>
      </c>
      <c r="O64">
        <f t="shared" si="10"/>
        <v>1.8790415657576887E-4</v>
      </c>
    </row>
    <row r="65" spans="4:15" x14ac:dyDescent="0.25">
      <c r="D65" s="2">
        <f t="shared" si="15"/>
        <v>48549</v>
      </c>
      <c r="E65">
        <f t="shared" si="16"/>
        <v>30</v>
      </c>
      <c r="F65">
        <f t="shared" si="17"/>
        <v>0.16574585635359115</v>
      </c>
      <c r="G65">
        <f t="shared" si="4"/>
        <v>0.36464088397790057</v>
      </c>
      <c r="H65">
        <v>6.5</v>
      </c>
      <c r="I65">
        <f t="shared" si="5"/>
        <v>0.9734332248432912</v>
      </c>
      <c r="J65">
        <f t="shared" si="6"/>
        <v>99.484875578984358</v>
      </c>
      <c r="K65">
        <f t="shared" si="7"/>
        <v>99.120234695006459</v>
      </c>
      <c r="M65">
        <f t="shared" si="18"/>
        <v>99.485063548833423</v>
      </c>
      <c r="N65">
        <f t="shared" si="19"/>
        <v>99.120422664855525</v>
      </c>
      <c r="O65">
        <f t="shared" si="10"/>
        <v>1.8796984906543912E-4</v>
      </c>
    </row>
    <row r="66" spans="4:15" x14ac:dyDescent="0.25">
      <c r="D66" s="2">
        <f t="shared" si="15"/>
        <v>48550</v>
      </c>
      <c r="E66">
        <f t="shared" si="16"/>
        <v>31</v>
      </c>
      <c r="F66">
        <f t="shared" si="17"/>
        <v>0.17127071823204421</v>
      </c>
      <c r="G66">
        <f t="shared" si="4"/>
        <v>0.3767955801104973</v>
      </c>
      <c r="H66">
        <v>6.5</v>
      </c>
      <c r="I66">
        <f t="shared" si="5"/>
        <v>0.97360339877492719</v>
      </c>
      <c r="J66">
        <f t="shared" si="6"/>
        <v>99.502267354797567</v>
      </c>
      <c r="K66">
        <f t="shared" si="7"/>
        <v>99.125471774687071</v>
      </c>
      <c r="M66">
        <f t="shared" si="18"/>
        <v>99.502455390373555</v>
      </c>
      <c r="N66">
        <f t="shared" si="19"/>
        <v>99.125659810263059</v>
      </c>
      <c r="O66">
        <f t="shared" si="10"/>
        <v>1.8803557598801035E-4</v>
      </c>
    </row>
    <row r="67" spans="4:15" x14ac:dyDescent="0.25">
      <c r="D67" s="2">
        <f t="shared" si="15"/>
        <v>48551</v>
      </c>
      <c r="E67">
        <f t="shared" si="16"/>
        <v>32</v>
      </c>
      <c r="F67">
        <f t="shared" si="17"/>
        <v>0.17679558011049723</v>
      </c>
      <c r="G67">
        <f t="shared" si="4"/>
        <v>0.38895027624309392</v>
      </c>
      <c r="H67">
        <v>6.5</v>
      </c>
      <c r="I67">
        <f t="shared" si="5"/>
        <v>0.97377363221599789</v>
      </c>
      <c r="J67">
        <f t="shared" si="6"/>
        <v>99.51966521247499</v>
      </c>
      <c r="K67">
        <f t="shared" si="7"/>
        <v>99.130714936231897</v>
      </c>
      <c r="M67">
        <f t="shared" si="18"/>
        <v>99.519853313812405</v>
      </c>
      <c r="N67">
        <f t="shared" si="19"/>
        <v>99.130903037569311</v>
      </c>
      <c r="O67">
        <f t="shared" si="10"/>
        <v>1.8810133741453683E-4</v>
      </c>
    </row>
    <row r="68" spans="4:15" x14ac:dyDescent="0.25">
      <c r="D68" s="2">
        <f t="shared" si="15"/>
        <v>48552</v>
      </c>
      <c r="E68">
        <f t="shared" si="16"/>
        <v>33</v>
      </c>
      <c r="F68">
        <f t="shared" si="17"/>
        <v>0.18232044198895028</v>
      </c>
      <c r="G68">
        <f t="shared" si="4"/>
        <v>0.40110497237569065</v>
      </c>
      <c r="H68">
        <v>6.5</v>
      </c>
      <c r="I68">
        <f t="shared" si="5"/>
        <v>0.97394392519772421</v>
      </c>
      <c r="J68">
        <f t="shared" si="6"/>
        <v>99.537069155207419</v>
      </c>
      <c r="K68">
        <f t="shared" si="7"/>
        <v>99.135964182831728</v>
      </c>
      <c r="M68">
        <f t="shared" si="18"/>
        <v>99.537257322340764</v>
      </c>
      <c r="N68">
        <f t="shared" si="19"/>
        <v>99.136152349965073</v>
      </c>
      <c r="O68">
        <f t="shared" si="10"/>
        <v>1.8816713334501856E-4</v>
      </c>
    </row>
    <row r="69" spans="4:15" x14ac:dyDescent="0.25">
      <c r="D69" s="2">
        <f t="shared" si="15"/>
        <v>48553</v>
      </c>
      <c r="E69">
        <f t="shared" si="16"/>
        <v>34</v>
      </c>
      <c r="F69">
        <f t="shared" si="17"/>
        <v>0.18784530386740331</v>
      </c>
      <c r="G69">
        <f t="shared" si="4"/>
        <v>0.41325966850828733</v>
      </c>
      <c r="H69">
        <v>6.5</v>
      </c>
      <c r="I69">
        <f t="shared" si="5"/>
        <v>0.97411427775134907</v>
      </c>
      <c r="J69">
        <f t="shared" si="6"/>
        <v>99.554479186187876</v>
      </c>
      <c r="K69">
        <f t="shared" si="7"/>
        <v>99.141219517679588</v>
      </c>
      <c r="M69">
        <f t="shared" si="18"/>
        <v>99.55466741915167</v>
      </c>
      <c r="N69">
        <f t="shared" si="19"/>
        <v>99.141407750643381</v>
      </c>
      <c r="O69">
        <f t="shared" si="10"/>
        <v>1.8823296379366639E-4</v>
      </c>
    </row>
    <row r="70" spans="4:15" x14ac:dyDescent="0.25">
      <c r="D70" s="2">
        <f t="shared" si="15"/>
        <v>48554</v>
      </c>
      <c r="E70">
        <f t="shared" si="16"/>
        <v>35</v>
      </c>
      <c r="F70">
        <f t="shared" si="17"/>
        <v>0.19337016574585636</v>
      </c>
      <c r="G70">
        <f t="shared" si="4"/>
        <v>0.425414364640884</v>
      </c>
      <c r="H70">
        <v>6.5</v>
      </c>
      <c r="I70">
        <f t="shared" si="5"/>
        <v>0.97428468990813699</v>
      </c>
      <c r="J70">
        <f t="shared" si="6"/>
        <v>99.571895308611602</v>
      </c>
      <c r="K70">
        <f t="shared" si="7"/>
        <v>99.146480943970715</v>
      </c>
      <c r="M70">
        <f t="shared" si="18"/>
        <v>99.572083607440405</v>
      </c>
      <c r="N70">
        <f t="shared" si="19"/>
        <v>99.146669242799518</v>
      </c>
      <c r="O70">
        <f t="shared" si="10"/>
        <v>1.8829882880311288E-4</v>
      </c>
    </row>
    <row r="71" spans="4:15" x14ac:dyDescent="0.25">
      <c r="D71" s="2">
        <f t="shared" si="15"/>
        <v>48555</v>
      </c>
      <c r="E71">
        <f t="shared" si="16"/>
        <v>36</v>
      </c>
      <c r="F71">
        <f t="shared" si="17"/>
        <v>0.19889502762430938</v>
      </c>
      <c r="G71">
        <f t="shared" si="4"/>
        <v>0.43756906077348068</v>
      </c>
      <c r="H71">
        <v>6.5</v>
      </c>
      <c r="I71">
        <f t="shared" si="5"/>
        <v>0.97445516169937452</v>
      </c>
      <c r="J71">
        <f t="shared" si="6"/>
        <v>99.58931752567608</v>
      </c>
      <c r="K71">
        <f t="shared" si="7"/>
        <v>99.151748464902596</v>
      </c>
      <c r="M71">
        <f t="shared" si="18"/>
        <v>99.589505890404467</v>
      </c>
      <c r="N71">
        <f t="shared" si="19"/>
        <v>99.151936829630984</v>
      </c>
      <c r="O71">
        <f t="shared" si="10"/>
        <v>1.883647283875689E-4</v>
      </c>
    </row>
    <row r="72" spans="4:15" x14ac:dyDescent="0.25">
      <c r="D72" s="2">
        <f t="shared" si="15"/>
        <v>48556</v>
      </c>
      <c r="E72">
        <f t="shared" si="16"/>
        <v>37</v>
      </c>
      <c r="F72">
        <f t="shared" si="17"/>
        <v>0.20441988950276244</v>
      </c>
      <c r="G72">
        <f t="shared" si="4"/>
        <v>0.44972375690607741</v>
      </c>
      <c r="H72">
        <v>6.5</v>
      </c>
      <c r="I72">
        <f t="shared" si="5"/>
        <v>0.97462569315636993</v>
      </c>
      <c r="J72">
        <f t="shared" si="6"/>
        <v>99.606745840581013</v>
      </c>
      <c r="K72">
        <f t="shared" si="7"/>
        <v>99.157022083674931</v>
      </c>
      <c r="M72">
        <f t="shared" si="18"/>
        <v>99.606934271243588</v>
      </c>
      <c r="N72">
        <f t="shared" si="19"/>
        <v>99.157210514337507</v>
      </c>
      <c r="O72">
        <f t="shared" si="10"/>
        <v>1.8843066257545615E-4</v>
      </c>
    </row>
    <row r="73" spans="4:15" x14ac:dyDescent="0.25">
      <c r="D73" s="2">
        <f t="shared" si="15"/>
        <v>48557</v>
      </c>
      <c r="E73">
        <f t="shared" si="16"/>
        <v>38</v>
      </c>
      <c r="F73">
        <f t="shared" si="17"/>
        <v>0.20994475138121546</v>
      </c>
      <c r="G73">
        <f t="shared" si="4"/>
        <v>0.46187845303867403</v>
      </c>
      <c r="H73">
        <v>6.5</v>
      </c>
      <c r="I73">
        <f t="shared" si="5"/>
        <v>0.97479628431045384</v>
      </c>
      <c r="J73">
        <f t="shared" si="6"/>
        <v>99.62418025652839</v>
      </c>
      <c r="K73">
        <f t="shared" si="7"/>
        <v>99.162301803489711</v>
      </c>
      <c r="M73">
        <f t="shared" si="18"/>
        <v>99.624368753159771</v>
      </c>
      <c r="N73">
        <f t="shared" si="19"/>
        <v>99.162490300121092</v>
      </c>
      <c r="O73">
        <f t="shared" si="10"/>
        <v>1.8849663138098549E-4</v>
      </c>
    </row>
    <row r="74" spans="4:15" x14ac:dyDescent="0.25">
      <c r="D74" s="2">
        <f t="shared" si="15"/>
        <v>48558</v>
      </c>
      <c r="E74">
        <f t="shared" si="16"/>
        <v>39</v>
      </c>
      <c r="F74">
        <f t="shared" si="17"/>
        <v>0.21546961325966851</v>
      </c>
      <c r="G74">
        <f t="shared" si="4"/>
        <v>0.47403314917127076</v>
      </c>
      <c r="H74">
        <v>6.5</v>
      </c>
      <c r="I74">
        <f t="shared" si="5"/>
        <v>0.97496693519297828</v>
      </c>
      <c r="J74">
        <f t="shared" si="6"/>
        <v>99.641620776722377</v>
      </c>
      <c r="K74">
        <f t="shared" si="7"/>
        <v>99.1675876275511</v>
      </c>
      <c r="M74">
        <f t="shared" si="18"/>
        <v>99.641809339357224</v>
      </c>
      <c r="N74">
        <f t="shared" si="19"/>
        <v>99.167776190185947</v>
      </c>
      <c r="O74">
        <f t="shared" si="10"/>
        <v>1.8856263484678948E-4</v>
      </c>
    </row>
    <row r="75" spans="4:15" x14ac:dyDescent="0.25">
      <c r="D75" s="2">
        <f t="shared" si="15"/>
        <v>48559</v>
      </c>
      <c r="E75">
        <f t="shared" si="16"/>
        <v>40</v>
      </c>
      <c r="F75">
        <f t="shared" si="17"/>
        <v>0.22099447513812154</v>
      </c>
      <c r="G75">
        <f t="shared" si="4"/>
        <v>0.48618784530386744</v>
      </c>
      <c r="H75">
        <v>6.5</v>
      </c>
      <c r="I75">
        <f t="shared" si="5"/>
        <v>0.9751376458353177</v>
      </c>
      <c r="J75">
        <f t="shared" si="6"/>
        <v>99.659067404369466</v>
      </c>
      <c r="K75">
        <f t="shared" si="7"/>
        <v>99.172879559065592</v>
      </c>
      <c r="M75">
        <f t="shared" si="18"/>
        <v>99.659256033042439</v>
      </c>
      <c r="N75">
        <f t="shared" si="19"/>
        <v>99.173068187738565</v>
      </c>
      <c r="O75">
        <f t="shared" si="10"/>
        <v>1.8862867297286812E-4</v>
      </c>
    </row>
    <row r="76" spans="4:15" x14ac:dyDescent="0.25">
      <c r="D76" s="2">
        <f t="shared" si="15"/>
        <v>48560</v>
      </c>
      <c r="E76">
        <f t="shared" si="16"/>
        <v>41</v>
      </c>
      <c r="F76">
        <f t="shared" si="17"/>
        <v>0.22651933701657459</v>
      </c>
      <c r="G76">
        <f t="shared" si="4"/>
        <v>0.49834254143646411</v>
      </c>
      <c r="H76">
        <v>6.5</v>
      </c>
      <c r="I76">
        <f t="shared" si="5"/>
        <v>0.97530841626886788</v>
      </c>
      <c r="J76">
        <f t="shared" si="6"/>
        <v>99.676520142678299</v>
      </c>
      <c r="K76">
        <f t="shared" si="7"/>
        <v>99.178177601241842</v>
      </c>
      <c r="M76">
        <f t="shared" si="18"/>
        <v>99.676708837424101</v>
      </c>
      <c r="N76">
        <f t="shared" si="19"/>
        <v>99.178366295987644</v>
      </c>
      <c r="O76">
        <f t="shared" si="10"/>
        <v>1.8869474580185397E-4</v>
      </c>
    </row>
    <row r="77" spans="4:15" x14ac:dyDescent="0.25">
      <c r="D77" s="2">
        <f t="shared" si="15"/>
        <v>48561</v>
      </c>
      <c r="E77">
        <f t="shared" si="16"/>
        <v>42</v>
      </c>
      <c r="F77">
        <f t="shared" si="17"/>
        <v>0.23204419889502761</v>
      </c>
      <c r="G77">
        <f t="shared" si="4"/>
        <v>0.51049723756906085</v>
      </c>
      <c r="H77">
        <v>6.5</v>
      </c>
      <c r="I77">
        <f t="shared" si="5"/>
        <v>0.97547924652504758</v>
      </c>
      <c r="J77">
        <f t="shared" si="6"/>
        <v>99.693978994859862</v>
      </c>
      <c r="K77">
        <f t="shared" si="7"/>
        <v>99.183481757290807</v>
      </c>
      <c r="M77">
        <f t="shared" si="18"/>
        <v>99.69416775571321</v>
      </c>
      <c r="N77">
        <f t="shared" si="19"/>
        <v>99.183670518144154</v>
      </c>
      <c r="O77">
        <f t="shared" si="10"/>
        <v>1.8876085334795789E-4</v>
      </c>
    </row>
    <row r="78" spans="4:15" x14ac:dyDescent="0.25">
      <c r="D78" s="2">
        <f t="shared" si="15"/>
        <v>48562</v>
      </c>
      <c r="E78">
        <f t="shared" si="16"/>
        <v>43</v>
      </c>
      <c r="F78">
        <f t="shared" si="17"/>
        <v>0.23756906077348067</v>
      </c>
      <c r="G78">
        <f t="shared" si="4"/>
        <v>0.52265193370165752</v>
      </c>
      <c r="H78">
        <v>6.5</v>
      </c>
      <c r="I78">
        <f t="shared" si="5"/>
        <v>0.97565013663529676</v>
      </c>
      <c r="J78">
        <f t="shared" si="6"/>
        <v>99.711443964127326</v>
      </c>
      <c r="K78">
        <f t="shared" si="7"/>
        <v>99.188792030425674</v>
      </c>
      <c r="M78">
        <f t="shared" si="18"/>
        <v>99.71163279112298</v>
      </c>
      <c r="N78">
        <f t="shared" si="19"/>
        <v>99.188980857421328</v>
      </c>
      <c r="O78">
        <f t="shared" si="10"/>
        <v>1.8882699565381245E-4</v>
      </c>
    </row>
    <row r="79" spans="4:15" x14ac:dyDescent="0.25">
      <c r="D79" s="2">
        <f t="shared" si="15"/>
        <v>48563</v>
      </c>
      <c r="E79">
        <f t="shared" si="16"/>
        <v>44</v>
      </c>
      <c r="F79">
        <f t="shared" si="17"/>
        <v>0.24309392265193369</v>
      </c>
      <c r="G79">
        <f t="shared" si="4"/>
        <v>0.5348066298342542</v>
      </c>
      <c r="H79">
        <v>6.5</v>
      </c>
      <c r="I79">
        <f t="shared" si="5"/>
        <v>0.97582108663107781</v>
      </c>
      <c r="J79">
        <f t="shared" si="6"/>
        <v>99.728915053696156</v>
      </c>
      <c r="K79">
        <f t="shared" si="7"/>
        <v>99.194108423861906</v>
      </c>
      <c r="M79">
        <f t="shared" si="18"/>
        <v>99.729103946868861</v>
      </c>
      <c r="N79">
        <f t="shared" si="19"/>
        <v>99.194297317034611</v>
      </c>
      <c r="O79">
        <f t="shared" si="10"/>
        <v>1.8889317270520678E-4</v>
      </c>
    </row>
    <row r="80" spans="4:15" x14ac:dyDescent="0.25">
      <c r="D80" s="2">
        <f t="shared" si="15"/>
        <v>48564</v>
      </c>
      <c r="E80">
        <f t="shared" si="16"/>
        <v>45</v>
      </c>
      <c r="F80">
        <f t="shared" si="17"/>
        <v>0.24861878453038674</v>
      </c>
      <c r="G80">
        <f t="shared" si="4"/>
        <v>0.54696132596685088</v>
      </c>
      <c r="H80">
        <v>6.5</v>
      </c>
      <c r="I80">
        <f t="shared" si="5"/>
        <v>0.97599209654387487</v>
      </c>
      <c r="J80">
        <f t="shared" si="6"/>
        <v>99.746392266784014</v>
      </c>
      <c r="K80">
        <f t="shared" si="7"/>
        <v>99.199430940817166</v>
      </c>
      <c r="M80">
        <f t="shared" si="18"/>
        <v>99.746581226168587</v>
      </c>
      <c r="N80">
        <f t="shared" si="19"/>
        <v>99.199619900201739</v>
      </c>
      <c r="O80">
        <f t="shared" si="10"/>
        <v>1.8895938457319517E-4</v>
      </c>
    </row>
    <row r="81" spans="4:15" x14ac:dyDescent="0.25">
      <c r="D81" s="2">
        <f t="shared" si="15"/>
        <v>48565</v>
      </c>
      <c r="E81">
        <f t="shared" si="16"/>
        <v>46</v>
      </c>
      <c r="F81">
        <f t="shared" si="17"/>
        <v>0.2541436464088398</v>
      </c>
      <c r="G81">
        <f t="shared" si="4"/>
        <v>0.55911602209944755</v>
      </c>
      <c r="H81">
        <v>6.5</v>
      </c>
      <c r="I81">
        <f t="shared" si="5"/>
        <v>0.9761631664051944</v>
      </c>
      <c r="J81">
        <f t="shared" si="6"/>
        <v>99.763875606610867</v>
      </c>
      <c r="K81">
        <f t="shared" si="7"/>
        <v>99.204759584511422</v>
      </c>
      <c r="M81">
        <f t="shared" si="18"/>
        <v>99.764064632242125</v>
      </c>
      <c r="N81">
        <f t="shared" si="19"/>
        <v>99.204948610142679</v>
      </c>
      <c r="O81">
        <f t="shared" si="10"/>
        <v>1.890256312577776E-4</v>
      </c>
    </row>
    <row r="82" spans="4:15" x14ac:dyDescent="0.25">
      <c r="D82" s="2">
        <f t="shared" si="15"/>
        <v>48566</v>
      </c>
      <c r="E82">
        <f t="shared" si="16"/>
        <v>47</v>
      </c>
      <c r="F82">
        <f t="shared" si="17"/>
        <v>0.25966850828729282</v>
      </c>
      <c r="G82">
        <f t="shared" si="4"/>
        <v>0.57127071823204423</v>
      </c>
      <c r="H82">
        <v>6.5</v>
      </c>
      <c r="I82">
        <f t="shared" si="5"/>
        <v>0.97633429624656487</v>
      </c>
      <c r="J82">
        <f t="shared" si="6"/>
        <v>99.781365076398927</v>
      </c>
      <c r="K82">
        <f t="shared" si="7"/>
        <v>99.210094358166884</v>
      </c>
      <c r="M82">
        <f t="shared" si="18"/>
        <v>99.781554168311715</v>
      </c>
      <c r="N82">
        <f t="shared" si="19"/>
        <v>99.210283450079672</v>
      </c>
      <c r="O82">
        <f t="shared" si="10"/>
        <v>1.890919127873758E-4</v>
      </c>
    </row>
    <row r="83" spans="4:15" x14ac:dyDescent="0.25">
      <c r="D83" s="2">
        <f t="shared" si="15"/>
        <v>48567</v>
      </c>
      <c r="E83">
        <f t="shared" si="16"/>
        <v>48</v>
      </c>
      <c r="F83">
        <f t="shared" si="17"/>
        <v>0.26519337016574585</v>
      </c>
      <c r="G83">
        <f t="shared" si="4"/>
        <v>0.5834254143646409</v>
      </c>
      <c r="H83">
        <v>6.5</v>
      </c>
      <c r="I83">
        <f t="shared" si="5"/>
        <v>0.97650548609953691</v>
      </c>
      <c r="J83">
        <f t="shared" si="6"/>
        <v>99.79886067937268</v>
      </c>
      <c r="K83">
        <f t="shared" si="7"/>
        <v>99.21543526500804</v>
      </c>
      <c r="M83">
        <f t="shared" si="18"/>
        <v>99.799049837601856</v>
      </c>
      <c r="N83">
        <f t="shared" si="19"/>
        <v>99.215624423237216</v>
      </c>
      <c r="O83">
        <f t="shared" si="10"/>
        <v>1.8915822917620062E-4</v>
      </c>
    </row>
    <row r="84" spans="4:15" x14ac:dyDescent="0.25">
      <c r="D84" s="2">
        <f t="shared" si="15"/>
        <v>48568</v>
      </c>
      <c r="E84">
        <f t="shared" si="16"/>
        <v>49</v>
      </c>
      <c r="F84">
        <f t="shared" si="17"/>
        <v>0.27071823204419887</v>
      </c>
      <c r="G84">
        <f t="shared" si="4"/>
        <v>0.59558011049723758</v>
      </c>
      <c r="H84">
        <v>6.5</v>
      </c>
      <c r="I84">
        <f t="shared" si="5"/>
        <v>0.97667673599568328</v>
      </c>
      <c r="J84">
        <f t="shared" si="6"/>
        <v>99.816362418758828</v>
      </c>
      <c r="K84">
        <f t="shared" si="7"/>
        <v>99.22078230826159</v>
      </c>
      <c r="M84">
        <f t="shared" si="18"/>
        <v>99.816551643339295</v>
      </c>
      <c r="N84">
        <f t="shared" si="19"/>
        <v>99.220971532842057</v>
      </c>
      <c r="O84">
        <f t="shared" si="10"/>
        <v>1.8922458046688462E-4</v>
      </c>
    </row>
    <row r="85" spans="4:15" x14ac:dyDescent="0.25">
      <c r="D85" s="2">
        <f t="shared" si="15"/>
        <v>48569</v>
      </c>
      <c r="E85">
        <f t="shared" si="16"/>
        <v>50</v>
      </c>
      <c r="F85">
        <f t="shared" si="17"/>
        <v>0.27624309392265195</v>
      </c>
      <c r="G85">
        <f t="shared" si="4"/>
        <v>0.60773480662983437</v>
      </c>
      <c r="H85">
        <v>6.5</v>
      </c>
      <c r="I85">
        <f t="shared" si="5"/>
        <v>0.97684804596659869</v>
      </c>
      <c r="J85">
        <f t="shared" si="6"/>
        <v>99.83387029778639</v>
      </c>
      <c r="K85">
        <f t="shared" si="7"/>
        <v>99.226135491156555</v>
      </c>
      <c r="M85">
        <f t="shared" si="18"/>
        <v>99.834059588753064</v>
      </c>
      <c r="N85">
        <f t="shared" si="19"/>
        <v>99.226324782123228</v>
      </c>
      <c r="O85">
        <f t="shared" si="10"/>
        <v>1.8929096667363865E-4</v>
      </c>
    </row>
    <row r="86" spans="4:15" x14ac:dyDescent="0.25">
      <c r="D86" s="2">
        <f t="shared" si="15"/>
        <v>48570</v>
      </c>
      <c r="E86">
        <f t="shared" si="16"/>
        <v>51</v>
      </c>
      <c r="F86">
        <f t="shared" si="17"/>
        <v>0.28176795580110497</v>
      </c>
      <c r="G86">
        <f t="shared" si="4"/>
        <v>0.61988950276243104</v>
      </c>
      <c r="H86">
        <v>6.5</v>
      </c>
      <c r="I86">
        <f t="shared" si="5"/>
        <v>0.97701941604390041</v>
      </c>
      <c r="J86">
        <f t="shared" si="6"/>
        <v>99.85138431968663</v>
      </c>
      <c r="K86">
        <f t="shared" si="7"/>
        <v>99.231494816924197</v>
      </c>
      <c r="M86">
        <f t="shared" si="18"/>
        <v>99.851573677074441</v>
      </c>
      <c r="N86">
        <f t="shared" si="19"/>
        <v>99.231684174312008</v>
      </c>
      <c r="O86">
        <f t="shared" si="10"/>
        <v>1.8935738781067357E-4</v>
      </c>
    </row>
    <row r="87" spans="4:15" x14ac:dyDescent="0.25">
      <c r="D87" s="2">
        <f t="shared" si="15"/>
        <v>48571</v>
      </c>
      <c r="E87">
        <f t="shared" si="16"/>
        <v>52</v>
      </c>
      <c r="F87">
        <f t="shared" si="17"/>
        <v>0.287292817679558</v>
      </c>
      <c r="G87">
        <f t="shared" si="4"/>
        <v>0.63204419889502761</v>
      </c>
      <c r="H87">
        <v>6.5</v>
      </c>
      <c r="I87">
        <f t="shared" si="5"/>
        <v>0.97719084625922759</v>
      </c>
      <c r="J87">
        <f t="shared" si="6"/>
        <v>99.868904487693058</v>
      </c>
      <c r="K87">
        <f t="shared" si="7"/>
        <v>99.236860288798027</v>
      </c>
      <c r="M87">
        <f t="shared" si="18"/>
        <v>99.869093911536993</v>
      </c>
      <c r="N87">
        <f t="shared" si="19"/>
        <v>99.237049712641962</v>
      </c>
      <c r="O87">
        <f t="shared" si="10"/>
        <v>1.894238439348328E-4</v>
      </c>
    </row>
    <row r="88" spans="4:15" x14ac:dyDescent="0.25">
      <c r="D88" s="2">
        <f t="shared" si="15"/>
        <v>48572</v>
      </c>
      <c r="E88">
        <f t="shared" si="16"/>
        <v>53</v>
      </c>
      <c r="F88">
        <f t="shared" si="17"/>
        <v>0.29281767955801102</v>
      </c>
      <c r="G88">
        <f t="shared" si="4"/>
        <v>0.64419889502762429</v>
      </c>
      <c r="H88">
        <v>6.5</v>
      </c>
      <c r="I88">
        <f t="shared" si="5"/>
        <v>0.97736233664424155</v>
      </c>
      <c r="J88">
        <f t="shared" si="6"/>
        <v>99.886430805041485</v>
      </c>
      <c r="K88">
        <f t="shared" si="7"/>
        <v>99.242231910013857</v>
      </c>
      <c r="M88">
        <f t="shared" si="18"/>
        <v>99.886620295376531</v>
      </c>
      <c r="N88">
        <f t="shared" si="19"/>
        <v>99.242421400348903</v>
      </c>
      <c r="O88">
        <f t="shared" si="10"/>
        <v>1.8949033504611634E-4</v>
      </c>
    </row>
    <row r="89" spans="4:15" x14ac:dyDescent="0.25">
      <c r="D89" s="2">
        <f t="shared" si="15"/>
        <v>48573</v>
      </c>
      <c r="E89">
        <f t="shared" si="16"/>
        <v>54</v>
      </c>
      <c r="F89">
        <f t="shared" si="17"/>
        <v>0.2983425414364641</v>
      </c>
      <c r="G89">
        <f t="shared" si="4"/>
        <v>0.65635359116022107</v>
      </c>
      <c r="H89">
        <v>6.5</v>
      </c>
      <c r="I89">
        <f t="shared" si="5"/>
        <v>0.97753388723062595</v>
      </c>
      <c r="J89">
        <f t="shared" si="6"/>
        <v>99.903963274969982</v>
      </c>
      <c r="K89">
        <f t="shared" si="7"/>
        <v>99.247609683809756</v>
      </c>
      <c r="M89">
        <f t="shared" si="18"/>
        <v>99.904152831831155</v>
      </c>
      <c r="N89">
        <f t="shared" si="19"/>
        <v>99.247799240670929</v>
      </c>
      <c r="O89">
        <f t="shared" si="10"/>
        <v>1.895568611729459E-4</v>
      </c>
    </row>
    <row r="90" spans="4:15" x14ac:dyDescent="0.25">
      <c r="D90" s="2">
        <f t="shared" si="15"/>
        <v>48574</v>
      </c>
      <c r="E90">
        <f t="shared" si="16"/>
        <v>55</v>
      </c>
      <c r="F90">
        <f t="shared" si="17"/>
        <v>0.30386740331491713</v>
      </c>
      <c r="G90">
        <f t="shared" si="4"/>
        <v>0.66850828729281775</v>
      </c>
      <c r="H90">
        <v>6.5</v>
      </c>
      <c r="I90">
        <f t="shared" si="5"/>
        <v>0.97770549805008711</v>
      </c>
      <c r="J90">
        <f t="shared" si="6"/>
        <v>99.921501900718908</v>
      </c>
      <c r="K90">
        <f t="shared" si="7"/>
        <v>99.252993613426085</v>
      </c>
      <c r="M90">
        <f t="shared" si="18"/>
        <v>99.921691524141224</v>
      </c>
      <c r="N90">
        <f t="shared" si="19"/>
        <v>99.2531832368484</v>
      </c>
      <c r="O90">
        <f t="shared" si="10"/>
        <v>1.8962342231532148E-4</v>
      </c>
    </row>
    <row r="91" spans="4:15" x14ac:dyDescent="0.25">
      <c r="D91" s="2">
        <f t="shared" si="15"/>
        <v>48575</v>
      </c>
      <c r="E91">
        <f t="shared" si="16"/>
        <v>56</v>
      </c>
      <c r="F91">
        <f t="shared" si="17"/>
        <v>0.30939226519337015</v>
      </c>
      <c r="G91">
        <f t="shared" si="4"/>
        <v>0.68066298342541443</v>
      </c>
      <c r="H91">
        <v>6.5</v>
      </c>
      <c r="I91">
        <f t="shared" si="5"/>
        <v>0.97787716913435285</v>
      </c>
      <c r="J91">
        <f t="shared" si="6"/>
        <v>99.939046685530869</v>
      </c>
      <c r="K91">
        <f t="shared" si="7"/>
        <v>99.258383702105448</v>
      </c>
      <c r="M91">
        <f t="shared" si="18"/>
        <v>99.939236375549413</v>
      </c>
      <c r="N91">
        <f t="shared" si="19"/>
        <v>99.258573392123992</v>
      </c>
      <c r="O91">
        <f t="shared" si="10"/>
        <v>1.8969001854429735E-4</v>
      </c>
    </row>
    <row r="92" spans="4:15" x14ac:dyDescent="0.25">
      <c r="D92" s="2">
        <f t="shared" si="15"/>
        <v>48576</v>
      </c>
      <c r="E92">
        <f t="shared" si="16"/>
        <v>57</v>
      </c>
      <c r="F92">
        <f t="shared" si="17"/>
        <v>0.31491712707182318</v>
      </c>
      <c r="G92">
        <f t="shared" si="4"/>
        <v>0.6928176795580111</v>
      </c>
      <c r="H92">
        <v>6.5</v>
      </c>
      <c r="I92">
        <f t="shared" si="5"/>
        <v>0.9780489005151739</v>
      </c>
      <c r="J92">
        <f t="shared" si="6"/>
        <v>99.956597632650769</v>
      </c>
      <c r="K92">
        <f t="shared" si="7"/>
        <v>99.263779953092765</v>
      </c>
      <c r="M92">
        <f t="shared" si="18"/>
        <v>99.956787389300629</v>
      </c>
      <c r="N92">
        <f t="shared" si="19"/>
        <v>99.263969709742625</v>
      </c>
      <c r="O92">
        <f t="shared" si="10"/>
        <v>1.8975664985987351E-4</v>
      </c>
    </row>
    <row r="93" spans="4:15" x14ac:dyDescent="0.25">
      <c r="D93" s="2">
        <f t="shared" si="15"/>
        <v>48577</v>
      </c>
      <c r="E93">
        <f t="shared" si="16"/>
        <v>58</v>
      </c>
      <c r="F93">
        <f t="shared" si="17"/>
        <v>0.32044198895027626</v>
      </c>
      <c r="G93">
        <f t="shared" si="4"/>
        <v>0.70497237569060778</v>
      </c>
      <c r="H93">
        <v>6.5</v>
      </c>
      <c r="I93">
        <f t="shared" si="5"/>
        <v>0.97822069222432284</v>
      </c>
      <c r="J93">
        <f t="shared" si="6"/>
        <v>99.974154745325791</v>
      </c>
      <c r="K93">
        <f t="shared" si="7"/>
        <v>99.269182369635189</v>
      </c>
      <c r="M93">
        <f t="shared" si="18"/>
        <v>99.974344568642081</v>
      </c>
      <c r="N93">
        <f t="shared" si="19"/>
        <v>99.269372192951479</v>
      </c>
      <c r="O93">
        <f t="shared" si="10"/>
        <v>1.8982331629047167E-4</v>
      </c>
    </row>
    <row r="94" spans="4:15" x14ac:dyDescent="0.25">
      <c r="D94" s="2">
        <f t="shared" si="15"/>
        <v>48578</v>
      </c>
      <c r="E94">
        <f t="shared" si="16"/>
        <v>59</v>
      </c>
      <c r="F94">
        <f t="shared" si="17"/>
        <v>0.32596685082872928</v>
      </c>
      <c r="G94">
        <f t="shared" si="4"/>
        <v>0.71712707182320445</v>
      </c>
      <c r="H94">
        <v>6.5</v>
      </c>
      <c r="I94">
        <f t="shared" si="5"/>
        <v>0.97839254429359501</v>
      </c>
      <c r="J94">
        <f t="shared" si="6"/>
        <v>99.991718026805415</v>
      </c>
      <c r="K94">
        <f t="shared" si="7"/>
        <v>99.274590954982216</v>
      </c>
      <c r="M94">
        <f t="shared" si="18"/>
        <v>99.991907916823251</v>
      </c>
      <c r="N94">
        <f t="shared" si="19"/>
        <v>99.274780845000052</v>
      </c>
      <c r="O94">
        <f t="shared" si="10"/>
        <v>1.8989001783609183E-4</v>
      </c>
    </row>
    <row r="95" spans="4:15" x14ac:dyDescent="0.25">
      <c r="D95" s="2">
        <f t="shared" si="15"/>
        <v>48579</v>
      </c>
      <c r="E95">
        <f t="shared" si="16"/>
        <v>60</v>
      </c>
      <c r="F95">
        <f t="shared" si="17"/>
        <v>0.33149171270718231</v>
      </c>
      <c r="G95">
        <f t="shared" si="4"/>
        <v>0.72928176795580113</v>
      </c>
      <c r="H95">
        <v>6.5</v>
      </c>
      <c r="I95">
        <f t="shared" si="5"/>
        <v>0.97856445675480763</v>
      </c>
      <c r="J95">
        <f t="shared" si="6"/>
        <v>100.00928748034134</v>
      </c>
      <c r="K95">
        <f t="shared" si="7"/>
        <v>99.280005712385545</v>
      </c>
      <c r="M95">
        <f t="shared" si="18"/>
        <v>100.00947743709592</v>
      </c>
      <c r="N95">
        <f t="shared" si="19"/>
        <v>99.280195669140127</v>
      </c>
      <c r="O95">
        <f t="shared" si="10"/>
        <v>1.8995675458199912E-4</v>
      </c>
    </row>
    <row r="96" spans="4:15" x14ac:dyDescent="0.25">
      <c r="D96" s="2">
        <f t="shared" si="15"/>
        <v>48580</v>
      </c>
      <c r="E96">
        <f t="shared" si="16"/>
        <v>61</v>
      </c>
      <c r="F96">
        <f t="shared" si="17"/>
        <v>0.33701657458563539</v>
      </c>
      <c r="G96">
        <f t="shared" si="4"/>
        <v>0.74143646408839792</v>
      </c>
      <c r="H96">
        <v>6.5</v>
      </c>
      <c r="I96">
        <f t="shared" si="5"/>
        <v>0.97873642963980068</v>
      </c>
      <c r="J96">
        <f t="shared" si="6"/>
        <v>100.02686310918763</v>
      </c>
      <c r="K96">
        <f t="shared" si="7"/>
        <v>99.285426645099236</v>
      </c>
      <c r="M96">
        <f t="shared" si="18"/>
        <v>100.02705313271413</v>
      </c>
      <c r="N96">
        <f t="shared" si="19"/>
        <v>99.285616668625735</v>
      </c>
      <c r="O96">
        <f t="shared" si="10"/>
        <v>1.9002352649977183E-4</v>
      </c>
    </row>
    <row r="97" spans="4:15" x14ac:dyDescent="0.25">
      <c r="D97" s="2">
        <f t="shared" si="15"/>
        <v>48581</v>
      </c>
      <c r="E97">
        <f t="shared" si="16"/>
        <v>62</v>
      </c>
      <c r="F97">
        <f t="shared" si="17"/>
        <v>0.34254143646408841</v>
      </c>
      <c r="G97">
        <f t="shared" si="4"/>
        <v>0.75359116022099459</v>
      </c>
      <c r="H97">
        <v>6.5</v>
      </c>
      <c r="I97">
        <f t="shared" si="5"/>
        <v>0.97890846298043632</v>
      </c>
      <c r="J97">
        <f t="shared" si="6"/>
        <v>100.0444449166006</v>
      </c>
      <c r="K97">
        <f t="shared" si="7"/>
        <v>99.290853756379605</v>
      </c>
      <c r="M97">
        <f t="shared" si="18"/>
        <v>100.04463500693423</v>
      </c>
      <c r="N97">
        <f t="shared" si="19"/>
        <v>99.291043846713237</v>
      </c>
      <c r="O97">
        <f t="shared" si="10"/>
        <v>1.9009033363204253E-4</v>
      </c>
    </row>
    <row r="98" spans="4:15" x14ac:dyDescent="0.25">
      <c r="D98" s="2">
        <f t="shared" si="15"/>
        <v>48582</v>
      </c>
      <c r="E98">
        <f t="shared" si="16"/>
        <v>63</v>
      </c>
      <c r="F98">
        <f t="shared" si="17"/>
        <v>0.34806629834254144</v>
      </c>
      <c r="G98">
        <f t="shared" si="4"/>
        <v>0.76574585635359127</v>
      </c>
      <c r="H98">
        <v>6.5</v>
      </c>
      <c r="I98">
        <f t="shared" si="5"/>
        <v>0.97908055680859929</v>
      </c>
      <c r="J98">
        <f t="shared" si="6"/>
        <v>100.06203290583885</v>
      </c>
      <c r="K98">
        <f t="shared" si="7"/>
        <v>99.296287049485258</v>
      </c>
      <c r="M98">
        <f t="shared" si="18"/>
        <v>100.06222306301484</v>
      </c>
      <c r="N98">
        <f t="shared" si="19"/>
        <v>99.296477206661251</v>
      </c>
      <c r="O98">
        <f t="shared" si="10"/>
        <v>1.9015717599302207E-4</v>
      </c>
    </row>
    <row r="99" spans="4:15" x14ac:dyDescent="0.25">
      <c r="D99" s="2">
        <f t="shared" si="15"/>
        <v>48583</v>
      </c>
      <c r="E99">
        <f t="shared" si="16"/>
        <v>64</v>
      </c>
      <c r="F99">
        <f t="shared" si="17"/>
        <v>0.35359116022099446</v>
      </c>
      <c r="G99">
        <f t="shared" si="4"/>
        <v>0.77790055248618784</v>
      </c>
      <c r="H99">
        <v>6.5</v>
      </c>
      <c r="I99">
        <f t="shared" si="5"/>
        <v>0.9792527111561965</v>
      </c>
      <c r="J99">
        <f t="shared" si="6"/>
        <v>100.07962708016329</v>
      </c>
      <c r="K99">
        <f t="shared" si="7"/>
        <v>99.301726527677104</v>
      </c>
      <c r="M99">
        <f t="shared" si="18"/>
        <v>100.0798173042169</v>
      </c>
      <c r="N99">
        <f t="shared" si="19"/>
        <v>99.301916751730715</v>
      </c>
      <c r="O99">
        <f t="shared" si="10"/>
        <v>1.9022405361113215E-4</v>
      </c>
    </row>
    <row r="100" spans="4:15" x14ac:dyDescent="0.25">
      <c r="D100" s="2">
        <f t="shared" si="15"/>
        <v>48584</v>
      </c>
      <c r="E100">
        <f t="shared" si="16"/>
        <v>65</v>
      </c>
      <c r="F100">
        <f t="shared" si="17"/>
        <v>0.35911602209944754</v>
      </c>
      <c r="G100">
        <f t="shared" ref="G100:G163" si="20">2.2*F100</f>
        <v>0.79005524861878462</v>
      </c>
      <c r="H100">
        <v>6.5</v>
      </c>
      <c r="I100">
        <f t="shared" ref="I100:I163" si="21">1/(1+(1-F100+$H$33)*H100/200)</f>
        <v>0.97942492605515752</v>
      </c>
      <c r="J100">
        <f t="shared" ref="J100:J163" si="22">102.2*I100</f>
        <v>100.0972274428371</v>
      </c>
      <c r="K100">
        <f t="shared" ref="K100:K163" si="23">J100-G100</f>
        <v>99.30717219421831</v>
      </c>
      <c r="M100">
        <f t="shared" si="18"/>
        <v>100.09741773380364</v>
      </c>
      <c r="N100">
        <f t="shared" si="19"/>
        <v>99.307362485184854</v>
      </c>
      <c r="O100">
        <f t="shared" ref="O100:O163" si="24">N100-K100</f>
        <v>1.902909665432162E-4</v>
      </c>
    </row>
    <row r="101" spans="4:15" x14ac:dyDescent="0.25">
      <c r="D101" s="2">
        <f t="shared" ref="D101:D164" si="25">D100+1</f>
        <v>48585</v>
      </c>
      <c r="E101">
        <f t="shared" ref="E101:E164" si="26">D101-$B$35</f>
        <v>66</v>
      </c>
      <c r="F101">
        <f t="shared" ref="F101:F164" si="27">E101/$E$33</f>
        <v>0.36464088397790057</v>
      </c>
      <c r="G101">
        <f t="shared" si="20"/>
        <v>0.8022099447513813</v>
      </c>
      <c r="H101">
        <v>6.5</v>
      </c>
      <c r="I101">
        <f t="shared" si="21"/>
        <v>0.97959720153743424</v>
      </c>
      <c r="J101">
        <f t="shared" si="22"/>
        <v>100.11483399712579</v>
      </c>
      <c r="K101">
        <f t="shared" si="23"/>
        <v>99.312624052374403</v>
      </c>
      <c r="M101">
        <f t="shared" si="18"/>
        <v>100.11502435504055</v>
      </c>
      <c r="N101">
        <f t="shared" si="19"/>
        <v>99.312814410289164</v>
      </c>
      <c r="O101">
        <f t="shared" si="24"/>
        <v>1.9035791476085251E-4</v>
      </c>
    </row>
    <row r="102" spans="4:15" x14ac:dyDescent="0.25">
      <c r="D102" s="2">
        <f t="shared" si="25"/>
        <v>48586</v>
      </c>
      <c r="E102">
        <f t="shared" si="26"/>
        <v>67</v>
      </c>
      <c r="F102">
        <f t="shared" si="27"/>
        <v>0.37016574585635359</v>
      </c>
      <c r="G102">
        <f t="shared" si="20"/>
        <v>0.81436464088397797</v>
      </c>
      <c r="H102">
        <v>6.5</v>
      </c>
      <c r="I102">
        <f t="shared" si="21"/>
        <v>0.97976953763500096</v>
      </c>
      <c r="J102">
        <f t="shared" si="22"/>
        <v>100.13244674629711</v>
      </c>
      <c r="K102">
        <f t="shared" si="23"/>
        <v>99.318082105413126</v>
      </c>
      <c r="M102">
        <f t="shared" si="18"/>
        <v>100.13263717119546</v>
      </c>
      <c r="N102">
        <f t="shared" si="19"/>
        <v>99.318272530311475</v>
      </c>
      <c r="O102">
        <f t="shared" si="24"/>
        <v>1.904248983493062E-4</v>
      </c>
    </row>
    <row r="103" spans="4:15" x14ac:dyDescent="0.25">
      <c r="D103" s="2">
        <f t="shared" si="25"/>
        <v>48587</v>
      </c>
      <c r="E103">
        <f t="shared" si="26"/>
        <v>68</v>
      </c>
      <c r="F103">
        <f t="shared" si="27"/>
        <v>0.37569060773480661</v>
      </c>
      <c r="G103">
        <f t="shared" si="20"/>
        <v>0.82651933701657465</v>
      </c>
      <c r="H103">
        <v>6.5</v>
      </c>
      <c r="I103">
        <f t="shared" si="21"/>
        <v>0.979941934379855</v>
      </c>
      <c r="J103">
        <f t="shared" si="22"/>
        <v>100.15006569362119</v>
      </c>
      <c r="K103">
        <f t="shared" si="23"/>
        <v>99.323546356604609</v>
      </c>
      <c r="M103">
        <f t="shared" si="18"/>
        <v>100.15025618553845</v>
      </c>
      <c r="N103">
        <f t="shared" si="19"/>
        <v>99.323736848521875</v>
      </c>
      <c r="O103">
        <f t="shared" si="24"/>
        <v>1.9049191726594472E-4</v>
      </c>
    </row>
    <row r="104" spans="4:15" x14ac:dyDescent="0.25">
      <c r="D104" s="2">
        <f t="shared" si="25"/>
        <v>48588</v>
      </c>
      <c r="E104">
        <f t="shared" si="26"/>
        <v>69</v>
      </c>
      <c r="F104">
        <f t="shared" si="27"/>
        <v>0.38121546961325969</v>
      </c>
      <c r="G104">
        <f t="shared" si="20"/>
        <v>0.83867403314917144</v>
      </c>
      <c r="H104">
        <v>6.5</v>
      </c>
      <c r="I104">
        <f t="shared" si="21"/>
        <v>0.98011439180401572</v>
      </c>
      <c r="J104">
        <f t="shared" si="22"/>
        <v>100.1676908423704</v>
      </c>
      <c r="K104">
        <f t="shared" si="23"/>
        <v>99.32901680922123</v>
      </c>
      <c r="M104">
        <f t="shared" si="18"/>
        <v>100.16788140134199</v>
      </c>
      <c r="N104">
        <f t="shared" si="19"/>
        <v>99.329207368192812</v>
      </c>
      <c r="O104">
        <f t="shared" si="24"/>
        <v>1.9055897158182233E-4</v>
      </c>
    </row>
    <row r="105" spans="4:15" x14ac:dyDescent="0.25">
      <c r="D105" s="2">
        <f t="shared" si="25"/>
        <v>48589</v>
      </c>
      <c r="E105">
        <f t="shared" si="26"/>
        <v>70</v>
      </c>
      <c r="F105">
        <f t="shared" si="27"/>
        <v>0.38674033149171272</v>
      </c>
      <c r="G105">
        <f t="shared" si="20"/>
        <v>0.850828729281768</v>
      </c>
      <c r="H105">
        <v>6.5</v>
      </c>
      <c r="I105">
        <f t="shared" si="21"/>
        <v>0.98028690993952505</v>
      </c>
      <c r="J105">
        <f t="shared" si="22"/>
        <v>100.18532219581947</v>
      </c>
      <c r="K105">
        <f t="shared" si="23"/>
        <v>99.334493466537694</v>
      </c>
      <c r="M105">
        <f t="shared" si="18"/>
        <v>100.18551282188076</v>
      </c>
      <c r="N105">
        <f t="shared" si="19"/>
        <v>99.334684092598991</v>
      </c>
      <c r="O105">
        <f t="shared" si="24"/>
        <v>1.9062606129693904E-4</v>
      </c>
    </row>
    <row r="106" spans="4:15" x14ac:dyDescent="0.25">
      <c r="D106" s="2">
        <f t="shared" si="25"/>
        <v>48590</v>
      </c>
      <c r="E106">
        <f t="shared" si="26"/>
        <v>71</v>
      </c>
      <c r="F106">
        <f t="shared" si="27"/>
        <v>0.39226519337016574</v>
      </c>
      <c r="G106">
        <f t="shared" si="20"/>
        <v>0.86298342541436468</v>
      </c>
      <c r="H106">
        <v>6.5</v>
      </c>
      <c r="I106">
        <f t="shared" si="21"/>
        <v>0.98045948881844758</v>
      </c>
      <c r="J106">
        <f t="shared" si="22"/>
        <v>100.20295975724534</v>
      </c>
      <c r="K106">
        <f t="shared" si="23"/>
        <v>99.339976331830968</v>
      </c>
      <c r="M106">
        <f t="shared" si="18"/>
        <v>100.20315045043182</v>
      </c>
      <c r="N106">
        <f t="shared" si="19"/>
        <v>99.34016702501745</v>
      </c>
      <c r="O106">
        <f t="shared" si="24"/>
        <v>1.9069318648234912E-4</v>
      </c>
    </row>
    <row r="107" spans="4:15" x14ac:dyDescent="0.25">
      <c r="D107" s="2">
        <f t="shared" si="25"/>
        <v>48591</v>
      </c>
      <c r="E107">
        <f t="shared" si="26"/>
        <v>72</v>
      </c>
      <c r="F107">
        <f t="shared" si="27"/>
        <v>0.39779005524861877</v>
      </c>
      <c r="G107">
        <f t="shared" si="20"/>
        <v>0.87513812154696136</v>
      </c>
      <c r="H107">
        <v>6.5</v>
      </c>
      <c r="I107">
        <f t="shared" si="21"/>
        <v>0.98063212847287051</v>
      </c>
      <c r="J107">
        <f t="shared" si="22"/>
        <v>100.22060352992737</v>
      </c>
      <c r="K107">
        <f t="shared" si="23"/>
        <v>99.345465408380406</v>
      </c>
      <c r="M107">
        <f t="shared" si="18"/>
        <v>100.22079429027447</v>
      </c>
      <c r="N107">
        <f t="shared" si="19"/>
        <v>99.345656168727501</v>
      </c>
      <c r="O107">
        <f t="shared" si="24"/>
        <v>1.9076034709542E-4</v>
      </c>
    </row>
    <row r="108" spans="4:15" x14ac:dyDescent="0.25">
      <c r="D108" s="2">
        <f t="shared" si="25"/>
        <v>48592</v>
      </c>
      <c r="E108">
        <f t="shared" si="26"/>
        <v>73</v>
      </c>
      <c r="F108">
        <f t="shared" si="27"/>
        <v>0.40331491712707185</v>
      </c>
      <c r="G108">
        <f t="shared" si="20"/>
        <v>0.88729281767955814</v>
      </c>
      <c r="H108">
        <v>6.5</v>
      </c>
      <c r="I108">
        <f t="shared" si="21"/>
        <v>0.98080482893490362</v>
      </c>
      <c r="J108">
        <f t="shared" si="22"/>
        <v>100.23825351714716</v>
      </c>
      <c r="K108">
        <f t="shared" si="23"/>
        <v>99.350960699467606</v>
      </c>
      <c r="M108">
        <f t="shared" si="18"/>
        <v>100.23844434469035</v>
      </c>
      <c r="N108">
        <f t="shared" si="19"/>
        <v>99.351151527010799</v>
      </c>
      <c r="O108">
        <f t="shared" si="24"/>
        <v>1.9082754319299511E-4</v>
      </c>
    </row>
    <row r="109" spans="4:15" x14ac:dyDescent="0.25">
      <c r="D109" s="2">
        <f t="shared" si="25"/>
        <v>48593</v>
      </c>
      <c r="E109">
        <f t="shared" si="26"/>
        <v>74</v>
      </c>
      <c r="F109">
        <f t="shared" si="27"/>
        <v>0.40883977900552487</v>
      </c>
      <c r="G109">
        <f t="shared" si="20"/>
        <v>0.89944751381215482</v>
      </c>
      <c r="H109">
        <v>6.5</v>
      </c>
      <c r="I109">
        <f t="shared" si="21"/>
        <v>0.9809775902366793</v>
      </c>
      <c r="J109">
        <f t="shared" si="22"/>
        <v>100.25590972218863</v>
      </c>
      <c r="K109">
        <f t="shared" si="23"/>
        <v>99.356462208376485</v>
      </c>
      <c r="M109">
        <f t="shared" si="18"/>
        <v>100.25610061696345</v>
      </c>
      <c r="N109">
        <f t="shared" si="19"/>
        <v>99.356653103151302</v>
      </c>
      <c r="O109">
        <f t="shared" si="24"/>
        <v>1.90894774817707E-4</v>
      </c>
    </row>
    <row r="110" spans="4:15" x14ac:dyDescent="0.25">
      <c r="D110" s="2">
        <f t="shared" si="25"/>
        <v>48594</v>
      </c>
      <c r="E110">
        <f t="shared" si="26"/>
        <v>75</v>
      </c>
      <c r="F110">
        <f t="shared" si="27"/>
        <v>0.4143646408839779</v>
      </c>
      <c r="G110">
        <f t="shared" si="20"/>
        <v>0.9116022099447515</v>
      </c>
      <c r="H110">
        <v>6.5</v>
      </c>
      <c r="I110">
        <f t="shared" si="21"/>
        <v>0.9811504124103525</v>
      </c>
      <c r="J110">
        <f t="shared" si="22"/>
        <v>100.27357214833803</v>
      </c>
      <c r="K110">
        <f t="shared" si="23"/>
        <v>99.361969938393287</v>
      </c>
      <c r="M110">
        <f t="shared" si="18"/>
        <v>100.27376311038</v>
      </c>
      <c r="N110">
        <f t="shared" si="19"/>
        <v>99.362160900435256</v>
      </c>
      <c r="O110">
        <f t="shared" si="24"/>
        <v>1.9096204196955568E-4</v>
      </c>
    </row>
    <row r="111" spans="4:15" x14ac:dyDescent="0.25">
      <c r="D111" s="2">
        <f t="shared" si="25"/>
        <v>48595</v>
      </c>
      <c r="E111">
        <f t="shared" si="26"/>
        <v>76</v>
      </c>
      <c r="F111">
        <f t="shared" si="27"/>
        <v>0.41988950276243092</v>
      </c>
      <c r="G111">
        <f t="shared" si="20"/>
        <v>0.92375690607734806</v>
      </c>
      <c r="H111">
        <v>6.5</v>
      </c>
      <c r="I111">
        <f t="shared" si="21"/>
        <v>0.98132329548810093</v>
      </c>
      <c r="J111">
        <f t="shared" si="22"/>
        <v>100.29124079888392</v>
      </c>
      <c r="K111">
        <f t="shared" si="23"/>
        <v>99.367483892806575</v>
      </c>
      <c r="M111">
        <f t="shared" si="18"/>
        <v>100.29143182822862</v>
      </c>
      <c r="N111">
        <f t="shared" si="19"/>
        <v>99.367674922151281</v>
      </c>
      <c r="O111">
        <f t="shared" si="24"/>
        <v>1.9102934470538457E-4</v>
      </c>
    </row>
    <row r="112" spans="4:15" x14ac:dyDescent="0.25">
      <c r="D112" s="2">
        <f t="shared" si="25"/>
        <v>48596</v>
      </c>
      <c r="E112">
        <f t="shared" si="26"/>
        <v>77</v>
      </c>
      <c r="F112">
        <f t="shared" si="27"/>
        <v>0.425414364640884</v>
      </c>
      <c r="G112">
        <f t="shared" si="20"/>
        <v>0.93591160220994485</v>
      </c>
      <c r="H112">
        <v>6.5</v>
      </c>
      <c r="I112">
        <f t="shared" si="21"/>
        <v>0.98149623950212506</v>
      </c>
      <c r="J112">
        <f t="shared" si="22"/>
        <v>100.30891567711718</v>
      </c>
      <c r="K112">
        <f t="shared" si="23"/>
        <v>99.373004074907243</v>
      </c>
      <c r="M112">
        <f t="shared" si="18"/>
        <v>100.3091067738002</v>
      </c>
      <c r="N112">
        <f t="shared" si="19"/>
        <v>99.373195171590254</v>
      </c>
      <c r="O112">
        <f t="shared" si="24"/>
        <v>1.9109668301098282E-4</v>
      </c>
    </row>
    <row r="113" spans="4:15" x14ac:dyDescent="0.25">
      <c r="D113" s="2">
        <f t="shared" si="25"/>
        <v>48597</v>
      </c>
      <c r="E113">
        <f t="shared" si="26"/>
        <v>78</v>
      </c>
      <c r="F113">
        <f t="shared" si="27"/>
        <v>0.43093922651933703</v>
      </c>
      <c r="G113">
        <f t="shared" si="20"/>
        <v>0.94806629834254152</v>
      </c>
      <c r="H113">
        <v>6.5</v>
      </c>
      <c r="I113">
        <f t="shared" si="21"/>
        <v>0.98166924448464798</v>
      </c>
      <c r="J113">
        <f t="shared" si="22"/>
        <v>100.32659678633102</v>
      </c>
      <c r="K113">
        <f t="shared" si="23"/>
        <v>99.378530487988485</v>
      </c>
      <c r="M113">
        <f t="shared" si="18"/>
        <v>100.32678795038795</v>
      </c>
      <c r="N113">
        <f t="shared" si="19"/>
        <v>99.378721652045414</v>
      </c>
      <c r="O113">
        <f t="shared" si="24"/>
        <v>1.9116405692898297E-4</v>
      </c>
    </row>
    <row r="114" spans="4:15" x14ac:dyDescent="0.25">
      <c r="D114" s="2">
        <f t="shared" si="25"/>
        <v>48598</v>
      </c>
      <c r="E114">
        <f t="shared" si="26"/>
        <v>79</v>
      </c>
      <c r="F114">
        <f t="shared" si="27"/>
        <v>0.43646408839779005</v>
      </c>
      <c r="G114">
        <f t="shared" si="20"/>
        <v>0.9602209944751382</v>
      </c>
      <c r="H114">
        <v>6.5</v>
      </c>
      <c r="I114">
        <f t="shared" si="21"/>
        <v>0.98184231046791537</v>
      </c>
      <c r="J114">
        <f t="shared" si="22"/>
        <v>100.34428412982095</v>
      </c>
      <c r="K114">
        <f t="shared" si="23"/>
        <v>99.384063135345812</v>
      </c>
      <c r="M114">
        <f t="shared" si="18"/>
        <v>100.34447536128744</v>
      </c>
      <c r="N114">
        <f t="shared" si="19"/>
        <v>99.3842543668123</v>
      </c>
      <c r="O114">
        <f t="shared" si="24"/>
        <v>1.9123146648780676E-4</v>
      </c>
    </row>
    <row r="115" spans="4:15" x14ac:dyDescent="0.25">
      <c r="D115" s="2">
        <f t="shared" si="25"/>
        <v>48599</v>
      </c>
      <c r="E115">
        <f t="shared" si="26"/>
        <v>80</v>
      </c>
      <c r="F115">
        <f t="shared" si="27"/>
        <v>0.44198895027624308</v>
      </c>
      <c r="G115">
        <f t="shared" si="20"/>
        <v>0.97237569060773488</v>
      </c>
      <c r="H115">
        <v>6.5</v>
      </c>
      <c r="I115">
        <f t="shared" si="21"/>
        <v>0.98201543748419573</v>
      </c>
      <c r="J115">
        <f t="shared" si="22"/>
        <v>100.3619777108848</v>
      </c>
      <c r="K115">
        <f t="shared" si="23"/>
        <v>99.389602020277067</v>
      </c>
      <c r="M115">
        <f t="shared" si="18"/>
        <v>100.3621690097965</v>
      </c>
      <c r="N115">
        <f t="shared" si="19"/>
        <v>99.389793319188769</v>
      </c>
      <c r="O115">
        <f t="shared" si="24"/>
        <v>1.9129891170166502E-4</v>
      </c>
    </row>
    <row r="116" spans="4:15" x14ac:dyDescent="0.25">
      <c r="D116" s="2">
        <f t="shared" si="25"/>
        <v>48600</v>
      </c>
      <c r="E116">
        <f t="shared" si="26"/>
        <v>81</v>
      </c>
      <c r="F116">
        <f t="shared" si="27"/>
        <v>0.44751381215469616</v>
      </c>
      <c r="G116">
        <f t="shared" si="20"/>
        <v>0.98453038674033166</v>
      </c>
      <c r="H116">
        <v>6.5</v>
      </c>
      <c r="I116">
        <f t="shared" si="21"/>
        <v>0.98218862556578068</v>
      </c>
      <c r="J116">
        <f t="shared" si="22"/>
        <v>100.37967753282278</v>
      </c>
      <c r="K116">
        <f t="shared" si="23"/>
        <v>99.395147146082451</v>
      </c>
      <c r="M116">
        <f t="shared" si="18"/>
        <v>100.3798688992154</v>
      </c>
      <c r="N116">
        <f t="shared" si="19"/>
        <v>99.395338512475064</v>
      </c>
      <c r="O116">
        <f t="shared" si="24"/>
        <v>1.9136639261319033E-4</v>
      </c>
    </row>
    <row r="117" spans="4:15" x14ac:dyDescent="0.25">
      <c r="D117" s="2">
        <f t="shared" si="25"/>
        <v>48601</v>
      </c>
      <c r="E117">
        <f t="shared" si="26"/>
        <v>82</v>
      </c>
      <c r="F117">
        <f t="shared" si="27"/>
        <v>0.45303867403314918</v>
      </c>
      <c r="G117">
        <f t="shared" si="20"/>
        <v>0.99668508287292823</v>
      </c>
      <c r="H117">
        <v>6.5</v>
      </c>
      <c r="I117">
        <f t="shared" si="21"/>
        <v>0.98236187474498415</v>
      </c>
      <c r="J117">
        <f t="shared" si="22"/>
        <v>100.39738359893738</v>
      </c>
      <c r="K117">
        <f t="shared" si="23"/>
        <v>99.400698516064452</v>
      </c>
      <c r="M117">
        <f t="shared" ref="M117:M167" si="28">102.2/(1+(1-F117+1/184)*H117/200)</f>
        <v>100.3975750328466</v>
      </c>
      <c r="N117">
        <f t="shared" ref="N117:N167" si="29">M117-G117</f>
        <v>99.400889949973674</v>
      </c>
      <c r="O117">
        <f t="shared" si="24"/>
        <v>1.9143390922238268E-4</v>
      </c>
    </row>
    <row r="118" spans="4:15" x14ac:dyDescent="0.25">
      <c r="D118" s="2">
        <f t="shared" si="25"/>
        <v>48602</v>
      </c>
      <c r="E118">
        <f t="shared" si="26"/>
        <v>83</v>
      </c>
      <c r="F118">
        <f t="shared" si="27"/>
        <v>0.4585635359116022</v>
      </c>
      <c r="G118">
        <f t="shared" si="20"/>
        <v>1.008839779005525</v>
      </c>
      <c r="H118">
        <v>6.5</v>
      </c>
      <c r="I118">
        <f t="shared" si="21"/>
        <v>0.98253518505414306</v>
      </c>
      <c r="J118">
        <f t="shared" si="22"/>
        <v>100.41509591253342</v>
      </c>
      <c r="K118">
        <f t="shared" si="23"/>
        <v>99.40625613352789</v>
      </c>
      <c r="M118">
        <f t="shared" si="28"/>
        <v>100.415287413995</v>
      </c>
      <c r="N118">
        <f t="shared" si="29"/>
        <v>99.406447634989476</v>
      </c>
      <c r="O118">
        <f t="shared" si="24"/>
        <v>1.915014615860855E-4</v>
      </c>
    </row>
    <row r="119" spans="4:15" x14ac:dyDescent="0.25">
      <c r="D119" s="2">
        <f t="shared" si="25"/>
        <v>48603</v>
      </c>
      <c r="E119">
        <f t="shared" si="26"/>
        <v>84</v>
      </c>
      <c r="F119">
        <f t="shared" si="27"/>
        <v>0.46408839779005523</v>
      </c>
      <c r="G119">
        <f t="shared" si="20"/>
        <v>1.0209944751381217</v>
      </c>
      <c r="H119">
        <v>6.5</v>
      </c>
      <c r="I119">
        <f t="shared" si="21"/>
        <v>0.98270855652561717</v>
      </c>
      <c r="J119">
        <f t="shared" si="22"/>
        <v>100.43281447691808</v>
      </c>
      <c r="K119">
        <f t="shared" si="23"/>
        <v>99.411820001779958</v>
      </c>
      <c r="M119">
        <f t="shared" si="28"/>
        <v>100.43300604596777</v>
      </c>
      <c r="N119">
        <f t="shared" si="29"/>
        <v>99.412011570829648</v>
      </c>
      <c r="O119">
        <f t="shared" si="24"/>
        <v>1.9156904969008792E-4</v>
      </c>
    </row>
    <row r="120" spans="4:15" x14ac:dyDescent="0.25">
      <c r="D120" s="2">
        <f t="shared" si="25"/>
        <v>48604</v>
      </c>
      <c r="E120">
        <f t="shared" si="26"/>
        <v>85</v>
      </c>
      <c r="F120">
        <f t="shared" si="27"/>
        <v>0.46961325966850831</v>
      </c>
      <c r="G120">
        <f t="shared" si="20"/>
        <v>1.0331491712707184</v>
      </c>
      <c r="H120">
        <v>6.5</v>
      </c>
      <c r="I120">
        <f t="shared" si="21"/>
        <v>0.98288198919178904</v>
      </c>
      <c r="J120">
        <f t="shared" si="22"/>
        <v>100.45053929540084</v>
      </c>
      <c r="K120">
        <f t="shared" si="23"/>
        <v>99.417390124130122</v>
      </c>
      <c r="M120">
        <f t="shared" si="28"/>
        <v>100.45073093207444</v>
      </c>
      <c r="N120">
        <f t="shared" si="29"/>
        <v>99.417581760803714</v>
      </c>
      <c r="O120">
        <f t="shared" si="24"/>
        <v>1.9163667359123338E-4</v>
      </c>
    </row>
    <row r="121" spans="4:15" x14ac:dyDescent="0.25">
      <c r="D121" s="2">
        <f t="shared" si="25"/>
        <v>48605</v>
      </c>
      <c r="E121">
        <f t="shared" si="26"/>
        <v>86</v>
      </c>
      <c r="F121">
        <f t="shared" si="27"/>
        <v>0.47513812154696133</v>
      </c>
      <c r="G121">
        <f t="shared" si="20"/>
        <v>1.045303867403315</v>
      </c>
      <c r="H121">
        <v>6.5</v>
      </c>
      <c r="I121">
        <f t="shared" si="21"/>
        <v>0.98305548308506396</v>
      </c>
      <c r="J121">
        <f t="shared" si="22"/>
        <v>100.46827037129354</v>
      </c>
      <c r="K121">
        <f t="shared" si="23"/>
        <v>99.422966503890223</v>
      </c>
      <c r="M121">
        <f t="shared" si="28"/>
        <v>100.46846207562685</v>
      </c>
      <c r="N121">
        <f t="shared" si="29"/>
        <v>99.423158208223526</v>
      </c>
      <c r="O121">
        <f t="shared" si="24"/>
        <v>1.9170433330373271E-4</v>
      </c>
    </row>
    <row r="122" spans="4:15" x14ac:dyDescent="0.25">
      <c r="D122" s="2">
        <f t="shared" si="25"/>
        <v>48606</v>
      </c>
      <c r="E122">
        <f t="shared" si="26"/>
        <v>87</v>
      </c>
      <c r="F122">
        <f t="shared" si="27"/>
        <v>0.48066298342541436</v>
      </c>
      <c r="G122">
        <f t="shared" si="20"/>
        <v>1.0574585635359117</v>
      </c>
      <c r="H122">
        <v>6.5</v>
      </c>
      <c r="I122">
        <f t="shared" si="21"/>
        <v>0.98322903823787045</v>
      </c>
      <c r="J122">
        <f t="shared" si="22"/>
        <v>100.48600770791036</v>
      </c>
      <c r="K122">
        <f t="shared" si="23"/>
        <v>99.428549144374443</v>
      </c>
      <c r="M122">
        <f t="shared" si="28"/>
        <v>100.48619947993923</v>
      </c>
      <c r="N122">
        <f t="shared" si="29"/>
        <v>99.428740916403314</v>
      </c>
      <c r="O122">
        <f t="shared" si="24"/>
        <v>1.9177202887021849E-4</v>
      </c>
    </row>
    <row r="123" spans="4:15" x14ac:dyDescent="0.25">
      <c r="D123" s="2">
        <f t="shared" si="25"/>
        <v>48607</v>
      </c>
      <c r="E123">
        <f t="shared" si="26"/>
        <v>88</v>
      </c>
      <c r="F123">
        <f t="shared" si="27"/>
        <v>0.48618784530386738</v>
      </c>
      <c r="G123">
        <f t="shared" si="20"/>
        <v>1.0696132596685084</v>
      </c>
      <c r="H123">
        <v>6.5</v>
      </c>
      <c r="I123">
        <f t="shared" si="21"/>
        <v>0.98340265468265964</v>
      </c>
      <c r="J123">
        <f t="shared" si="22"/>
        <v>100.50375130856781</v>
      </c>
      <c r="K123">
        <f t="shared" si="23"/>
        <v>99.4341380488993</v>
      </c>
      <c r="M123">
        <f t="shared" si="28"/>
        <v>100.50394314832809</v>
      </c>
      <c r="N123">
        <f t="shared" si="29"/>
        <v>99.434329888659576</v>
      </c>
      <c r="O123">
        <f t="shared" si="24"/>
        <v>1.9183976027647986E-4</v>
      </c>
    </row>
    <row r="124" spans="4:15" x14ac:dyDescent="0.25">
      <c r="D124" s="2">
        <f t="shared" si="25"/>
        <v>48608</v>
      </c>
      <c r="E124">
        <f t="shared" si="26"/>
        <v>89</v>
      </c>
      <c r="F124">
        <f t="shared" si="27"/>
        <v>0.49171270718232046</v>
      </c>
      <c r="G124">
        <f t="shared" si="20"/>
        <v>1.0817679558011051</v>
      </c>
      <c r="H124">
        <v>6.5</v>
      </c>
      <c r="I124">
        <f t="shared" si="21"/>
        <v>0.98357633245190568</v>
      </c>
      <c r="J124">
        <f t="shared" si="22"/>
        <v>100.52150117658476</v>
      </c>
      <c r="K124">
        <f t="shared" si="23"/>
        <v>99.439733220783666</v>
      </c>
      <c r="M124">
        <f t="shared" si="28"/>
        <v>100.52169308411234</v>
      </c>
      <c r="N124">
        <f t="shared" si="29"/>
        <v>99.439925128311245</v>
      </c>
      <c r="O124">
        <f t="shared" si="24"/>
        <v>1.9190752757936025E-4</v>
      </c>
    </row>
    <row r="125" spans="4:15" x14ac:dyDescent="0.25">
      <c r="D125" s="2">
        <f t="shared" si="25"/>
        <v>48609</v>
      </c>
      <c r="E125">
        <f t="shared" si="26"/>
        <v>90</v>
      </c>
      <c r="F125">
        <f t="shared" si="27"/>
        <v>0.49723756906077349</v>
      </c>
      <c r="G125">
        <f t="shared" si="20"/>
        <v>1.0939226519337018</v>
      </c>
      <c r="H125">
        <v>6.5</v>
      </c>
      <c r="I125">
        <f t="shared" si="21"/>
        <v>0.98375007157810557</v>
      </c>
      <c r="J125">
        <f t="shared" si="22"/>
        <v>100.5392573152824</v>
      </c>
      <c r="K125">
        <f t="shared" si="23"/>
        <v>99.445334663348703</v>
      </c>
      <c r="M125">
        <f t="shared" si="28"/>
        <v>100.53944929061321</v>
      </c>
      <c r="N125">
        <f t="shared" si="29"/>
        <v>99.44552663867951</v>
      </c>
      <c r="O125">
        <f t="shared" si="24"/>
        <v>1.9197533080728135E-4</v>
      </c>
    </row>
    <row r="126" spans="4:15" x14ac:dyDescent="0.25">
      <c r="D126" s="2">
        <f t="shared" si="25"/>
        <v>48610</v>
      </c>
      <c r="E126">
        <f t="shared" si="26"/>
        <v>91</v>
      </c>
      <c r="F126">
        <f t="shared" si="27"/>
        <v>0.50276243093922657</v>
      </c>
      <c r="G126">
        <f t="shared" si="20"/>
        <v>1.1060773480662986</v>
      </c>
      <c r="H126">
        <v>6.5</v>
      </c>
      <c r="I126">
        <f t="shared" si="21"/>
        <v>0.98392387209377963</v>
      </c>
      <c r="J126">
        <f t="shared" si="22"/>
        <v>100.55701972798428</v>
      </c>
      <c r="K126">
        <f t="shared" si="23"/>
        <v>99.45094237991799</v>
      </c>
      <c r="M126">
        <f t="shared" si="28"/>
        <v>100.55721177115426</v>
      </c>
      <c r="N126">
        <f t="shared" si="29"/>
        <v>99.451134423087964</v>
      </c>
      <c r="O126">
        <f t="shared" si="24"/>
        <v>1.9204316997445403E-4</v>
      </c>
    </row>
    <row r="127" spans="4:15" x14ac:dyDescent="0.25">
      <c r="D127" s="2">
        <f t="shared" si="25"/>
        <v>48611</v>
      </c>
      <c r="E127">
        <f t="shared" si="26"/>
        <v>92</v>
      </c>
      <c r="F127">
        <f t="shared" si="27"/>
        <v>0.50828729281767959</v>
      </c>
      <c r="G127">
        <f t="shared" si="20"/>
        <v>1.1182320441988951</v>
      </c>
      <c r="H127">
        <v>6.5</v>
      </c>
      <c r="I127">
        <f t="shared" si="21"/>
        <v>0.98409773403147061</v>
      </c>
      <c r="J127">
        <f t="shared" si="22"/>
        <v>100.5747884180163</v>
      </c>
      <c r="K127">
        <f t="shared" si="23"/>
        <v>99.456556373817406</v>
      </c>
      <c r="M127">
        <f t="shared" si="28"/>
        <v>100.57498052906141</v>
      </c>
      <c r="N127">
        <f t="shared" si="29"/>
        <v>99.456748484862516</v>
      </c>
      <c r="O127">
        <f t="shared" si="24"/>
        <v>1.9211104510929999E-4</v>
      </c>
    </row>
    <row r="128" spans="4:15" x14ac:dyDescent="0.25">
      <c r="D128" s="2">
        <f t="shared" si="25"/>
        <v>48612</v>
      </c>
      <c r="E128">
        <f t="shared" si="26"/>
        <v>93</v>
      </c>
      <c r="F128">
        <f t="shared" si="27"/>
        <v>0.51381215469613262</v>
      </c>
      <c r="G128">
        <f t="shared" si="20"/>
        <v>1.1303867403314918</v>
      </c>
      <c r="H128">
        <v>6.5</v>
      </c>
      <c r="I128">
        <f t="shared" si="21"/>
        <v>0.98427165742374456</v>
      </c>
      <c r="J128">
        <f t="shared" si="22"/>
        <v>100.59256338870669</v>
      </c>
      <c r="K128">
        <f t="shared" si="23"/>
        <v>99.462176648375205</v>
      </c>
      <c r="M128">
        <f t="shared" si="28"/>
        <v>100.59275556766295</v>
      </c>
      <c r="N128">
        <f t="shared" si="29"/>
        <v>99.46236882733146</v>
      </c>
      <c r="O128">
        <f t="shared" si="24"/>
        <v>1.921789562544518E-4</v>
      </c>
    </row>
    <row r="129" spans="4:15" x14ac:dyDescent="0.25">
      <c r="D129" s="2">
        <f t="shared" si="25"/>
        <v>48613</v>
      </c>
      <c r="E129">
        <f t="shared" si="26"/>
        <v>94</v>
      </c>
      <c r="F129">
        <f t="shared" si="27"/>
        <v>0.51933701657458564</v>
      </c>
      <c r="G129">
        <f t="shared" si="20"/>
        <v>1.1425414364640885</v>
      </c>
      <c r="H129">
        <v>6.5</v>
      </c>
      <c r="I129">
        <f t="shared" si="21"/>
        <v>0.98444564230319087</v>
      </c>
      <c r="J129">
        <f t="shared" si="22"/>
        <v>100.61034464338611</v>
      </c>
      <c r="K129">
        <f t="shared" si="23"/>
        <v>99.467803206922028</v>
      </c>
      <c r="M129">
        <f t="shared" si="28"/>
        <v>100.61053689028948</v>
      </c>
      <c r="N129">
        <f t="shared" si="29"/>
        <v>99.467995453825395</v>
      </c>
      <c r="O129">
        <f t="shared" si="24"/>
        <v>1.922469033672769E-4</v>
      </c>
    </row>
    <row r="130" spans="4:15" x14ac:dyDescent="0.25">
      <c r="D130" s="2">
        <f t="shared" si="25"/>
        <v>48614</v>
      </c>
      <c r="E130">
        <f t="shared" si="26"/>
        <v>95</v>
      </c>
      <c r="F130">
        <f t="shared" si="27"/>
        <v>0.52486187845303867</v>
      </c>
      <c r="G130">
        <f t="shared" si="20"/>
        <v>1.1546961325966851</v>
      </c>
      <c r="H130">
        <v>6.5</v>
      </c>
      <c r="I130">
        <f t="shared" si="21"/>
        <v>0.98461968870242156</v>
      </c>
      <c r="J130">
        <f t="shared" si="22"/>
        <v>100.62813218538749</v>
      </c>
      <c r="K130">
        <f t="shared" si="23"/>
        <v>99.473436052790802</v>
      </c>
      <c r="M130">
        <f t="shared" si="28"/>
        <v>100.62832450027402</v>
      </c>
      <c r="N130">
        <f t="shared" si="29"/>
        <v>99.473628367677335</v>
      </c>
      <c r="O130">
        <f t="shared" si="24"/>
        <v>1.9231488653304041E-4</v>
      </c>
    </row>
    <row r="131" spans="4:15" x14ac:dyDescent="0.25">
      <c r="D131" s="2">
        <f t="shared" si="25"/>
        <v>48615</v>
      </c>
      <c r="E131">
        <f t="shared" si="26"/>
        <v>96</v>
      </c>
      <c r="F131">
        <f t="shared" si="27"/>
        <v>0.53038674033149169</v>
      </c>
      <c r="G131">
        <f t="shared" si="20"/>
        <v>1.1668508287292818</v>
      </c>
      <c r="H131">
        <v>6.5</v>
      </c>
      <c r="I131">
        <f t="shared" si="21"/>
        <v>0.98479379665407174</v>
      </c>
      <c r="J131">
        <f t="shared" si="22"/>
        <v>100.64592601804614</v>
      </c>
      <c r="K131">
        <f t="shared" si="23"/>
        <v>99.479075189316859</v>
      </c>
      <c r="M131">
        <f t="shared" si="28"/>
        <v>100.64611840095191</v>
      </c>
      <c r="N131">
        <f t="shared" si="29"/>
        <v>99.479267572222625</v>
      </c>
      <c r="O131">
        <f t="shared" si="24"/>
        <v>1.9238290576595318E-4</v>
      </c>
    </row>
    <row r="132" spans="4:15" x14ac:dyDescent="0.25">
      <c r="D132" s="2">
        <f t="shared" si="25"/>
        <v>48616</v>
      </c>
      <c r="E132">
        <f t="shared" si="26"/>
        <v>97</v>
      </c>
      <c r="F132">
        <f t="shared" si="27"/>
        <v>0.53591160220994472</v>
      </c>
      <c r="G132">
        <f t="shared" si="20"/>
        <v>1.1790055248618785</v>
      </c>
      <c r="H132">
        <v>6.5</v>
      </c>
      <c r="I132">
        <f t="shared" si="21"/>
        <v>0.98496796619079963</v>
      </c>
      <c r="J132">
        <f t="shared" si="22"/>
        <v>100.66372614469972</v>
      </c>
      <c r="K132">
        <f t="shared" si="23"/>
        <v>99.484720619837844</v>
      </c>
      <c r="M132">
        <f t="shared" si="28"/>
        <v>100.66391859566085</v>
      </c>
      <c r="N132">
        <f t="shared" si="29"/>
        <v>99.484913070798967</v>
      </c>
      <c r="O132">
        <f t="shared" si="24"/>
        <v>1.9245096112285864E-4</v>
      </c>
    </row>
    <row r="133" spans="4:15" x14ac:dyDescent="0.25">
      <c r="D133" s="2">
        <f t="shared" si="25"/>
        <v>48617</v>
      </c>
      <c r="E133">
        <f t="shared" si="26"/>
        <v>98</v>
      </c>
      <c r="F133">
        <f t="shared" si="27"/>
        <v>0.54143646408839774</v>
      </c>
      <c r="G133">
        <f t="shared" si="20"/>
        <v>1.1911602209944752</v>
      </c>
      <c r="H133">
        <v>6.5</v>
      </c>
      <c r="I133">
        <f t="shared" si="21"/>
        <v>0.98514219734528674</v>
      </c>
      <c r="J133">
        <f t="shared" si="22"/>
        <v>100.68153256868831</v>
      </c>
      <c r="K133">
        <f t="shared" si="23"/>
        <v>99.490372347693835</v>
      </c>
      <c r="M133">
        <f t="shared" si="28"/>
        <v>100.68172508774087</v>
      </c>
      <c r="N133">
        <f t="shared" si="29"/>
        <v>99.490564866746396</v>
      </c>
      <c r="O133">
        <f t="shared" si="24"/>
        <v>1.9251905256112423E-4</v>
      </c>
    </row>
    <row r="134" spans="4:15" x14ac:dyDescent="0.25">
      <c r="D134" s="2">
        <f t="shared" si="25"/>
        <v>48618</v>
      </c>
      <c r="E134">
        <f t="shared" si="26"/>
        <v>99</v>
      </c>
      <c r="F134">
        <f t="shared" si="27"/>
        <v>0.54696132596685088</v>
      </c>
      <c r="G134">
        <f t="shared" si="20"/>
        <v>1.2033149171270721</v>
      </c>
      <c r="H134">
        <v>6.5</v>
      </c>
      <c r="I134">
        <f t="shared" si="21"/>
        <v>0.98531649015023748</v>
      </c>
      <c r="J134">
        <f t="shared" si="22"/>
        <v>100.69934529335427</v>
      </c>
      <c r="K134">
        <f t="shared" si="23"/>
        <v>99.496030376227196</v>
      </c>
      <c r="M134">
        <f t="shared" si="28"/>
        <v>100.69953788053444</v>
      </c>
      <c r="N134">
        <f t="shared" si="29"/>
        <v>99.496222963407362</v>
      </c>
      <c r="O134">
        <f t="shared" si="24"/>
        <v>1.9258718016601506E-4</v>
      </c>
    </row>
    <row r="135" spans="4:15" x14ac:dyDescent="0.25">
      <c r="D135" s="2">
        <f t="shared" si="25"/>
        <v>48619</v>
      </c>
      <c r="E135">
        <f t="shared" si="26"/>
        <v>100</v>
      </c>
      <c r="F135">
        <f t="shared" si="27"/>
        <v>0.5524861878453039</v>
      </c>
      <c r="G135">
        <f t="shared" si="20"/>
        <v>1.2154696132596687</v>
      </c>
      <c r="H135">
        <v>6.5</v>
      </c>
      <c r="I135">
        <f t="shared" si="21"/>
        <v>0.98549084463837955</v>
      </c>
      <c r="J135">
        <f t="shared" si="22"/>
        <v>100.71716432204239</v>
      </c>
      <c r="K135">
        <f t="shared" si="23"/>
        <v>99.501694708782722</v>
      </c>
      <c r="M135">
        <f t="shared" si="28"/>
        <v>100.71735697738633</v>
      </c>
      <c r="N135">
        <f t="shared" si="29"/>
        <v>99.501887364126659</v>
      </c>
      <c r="O135">
        <f t="shared" si="24"/>
        <v>1.9265534393753114E-4</v>
      </c>
    </row>
    <row r="136" spans="4:15" x14ac:dyDescent="0.25">
      <c r="D136" s="2">
        <f t="shared" si="25"/>
        <v>48620</v>
      </c>
      <c r="E136">
        <f t="shared" si="26"/>
        <v>101</v>
      </c>
      <c r="F136">
        <f t="shared" si="27"/>
        <v>0.55801104972375692</v>
      </c>
      <c r="G136">
        <f t="shared" si="20"/>
        <v>1.2276243093922654</v>
      </c>
      <c r="H136">
        <v>6.5</v>
      </c>
      <c r="I136">
        <f t="shared" si="21"/>
        <v>0.98566526084246375</v>
      </c>
      <c r="J136">
        <f t="shared" si="22"/>
        <v>100.73498965809979</v>
      </c>
      <c r="K136">
        <f t="shared" si="23"/>
        <v>99.507365348707523</v>
      </c>
      <c r="M136">
        <f t="shared" si="28"/>
        <v>100.7351823816437</v>
      </c>
      <c r="N136">
        <f t="shared" si="29"/>
        <v>99.507558072251427</v>
      </c>
      <c r="O136">
        <f t="shared" si="24"/>
        <v>1.9272354390409419E-4</v>
      </c>
    </row>
    <row r="137" spans="4:15" x14ac:dyDescent="0.25">
      <c r="D137" s="2">
        <f t="shared" si="25"/>
        <v>48621</v>
      </c>
      <c r="E137">
        <f t="shared" si="26"/>
        <v>102</v>
      </c>
      <c r="F137">
        <f t="shared" si="27"/>
        <v>0.56353591160220995</v>
      </c>
      <c r="G137">
        <f t="shared" si="20"/>
        <v>1.2397790055248621</v>
      </c>
      <c r="H137">
        <v>6.5</v>
      </c>
      <c r="I137">
        <f t="shared" si="21"/>
        <v>0.98583973879526421</v>
      </c>
      <c r="J137">
        <f t="shared" si="22"/>
        <v>100.75282130487601</v>
      </c>
      <c r="K137">
        <f t="shared" si="23"/>
        <v>99.513042299351142</v>
      </c>
      <c r="M137">
        <f t="shared" si="28"/>
        <v>100.75301409665609</v>
      </c>
      <c r="N137">
        <f t="shared" si="29"/>
        <v>99.513235091131222</v>
      </c>
      <c r="O137">
        <f t="shared" si="24"/>
        <v>1.9279178007991504E-4</v>
      </c>
    </row>
    <row r="138" spans="4:15" x14ac:dyDescent="0.25">
      <c r="D138" s="2">
        <f t="shared" si="25"/>
        <v>48622</v>
      </c>
      <c r="E138">
        <f t="shared" si="26"/>
        <v>103</v>
      </c>
      <c r="F138">
        <f t="shared" si="27"/>
        <v>0.56906077348066297</v>
      </c>
      <c r="G138">
        <f t="shared" si="20"/>
        <v>1.2519337016574585</v>
      </c>
      <c r="H138">
        <v>6.5</v>
      </c>
      <c r="I138">
        <f t="shared" si="21"/>
        <v>0.98601427852957801</v>
      </c>
      <c r="J138">
        <f t="shared" si="22"/>
        <v>100.77065926572287</v>
      </c>
      <c r="K138">
        <f t="shared" si="23"/>
        <v>99.518725564065406</v>
      </c>
      <c r="M138">
        <f t="shared" si="28"/>
        <v>100.77085212577539</v>
      </c>
      <c r="N138">
        <f t="shared" si="29"/>
        <v>99.518918424117928</v>
      </c>
      <c r="O138">
        <f t="shared" si="24"/>
        <v>1.9286005252183713E-4</v>
      </c>
    </row>
    <row r="139" spans="4:15" x14ac:dyDescent="0.25">
      <c r="D139" s="2">
        <f t="shared" si="25"/>
        <v>48623</v>
      </c>
      <c r="E139">
        <f t="shared" si="26"/>
        <v>104</v>
      </c>
      <c r="F139">
        <f t="shared" si="27"/>
        <v>0.574585635359116</v>
      </c>
      <c r="G139">
        <f t="shared" si="20"/>
        <v>1.2640883977900552</v>
      </c>
      <c r="H139">
        <v>6.5</v>
      </c>
      <c r="I139">
        <f t="shared" si="21"/>
        <v>0.9861888800782258</v>
      </c>
      <c r="J139">
        <f t="shared" si="22"/>
        <v>100.78850354399468</v>
      </c>
      <c r="K139">
        <f t="shared" si="23"/>
        <v>99.524415146204618</v>
      </c>
      <c r="M139">
        <f t="shared" si="28"/>
        <v>100.78869647235589</v>
      </c>
      <c r="N139">
        <f t="shared" si="29"/>
        <v>99.524608074565833</v>
      </c>
      <c r="O139">
        <f t="shared" si="24"/>
        <v>1.929283612156496E-4</v>
      </c>
    </row>
    <row r="140" spans="4:15" x14ac:dyDescent="0.25">
      <c r="D140" s="2">
        <f t="shared" si="25"/>
        <v>48624</v>
      </c>
      <c r="E140">
        <f t="shared" si="26"/>
        <v>105</v>
      </c>
      <c r="F140">
        <f t="shared" si="27"/>
        <v>0.58011049723756902</v>
      </c>
      <c r="G140">
        <f t="shared" si="20"/>
        <v>1.2762430939226519</v>
      </c>
      <c r="H140">
        <v>6.5</v>
      </c>
      <c r="I140">
        <f t="shared" si="21"/>
        <v>0.98636354347405109</v>
      </c>
      <c r="J140">
        <f t="shared" si="22"/>
        <v>100.80635414304803</v>
      </c>
      <c r="K140">
        <f t="shared" si="23"/>
        <v>99.530111049125367</v>
      </c>
      <c r="M140">
        <f t="shared" si="28"/>
        <v>100.80654713975424</v>
      </c>
      <c r="N140">
        <f t="shared" si="29"/>
        <v>99.530304045831599</v>
      </c>
      <c r="O140">
        <f t="shared" si="24"/>
        <v>1.9299670623240672E-4</v>
      </c>
    </row>
    <row r="141" spans="4:15" x14ac:dyDescent="0.25">
      <c r="D141" s="2">
        <f t="shared" si="25"/>
        <v>48625</v>
      </c>
      <c r="E141">
        <f t="shared" si="26"/>
        <v>106</v>
      </c>
      <c r="F141">
        <f t="shared" si="27"/>
        <v>0.58563535911602205</v>
      </c>
      <c r="G141">
        <f t="shared" si="20"/>
        <v>1.2883977900552486</v>
      </c>
      <c r="H141">
        <v>6.5</v>
      </c>
      <c r="I141">
        <f t="shared" si="21"/>
        <v>0.98653826874992079</v>
      </c>
      <c r="J141">
        <f t="shared" si="22"/>
        <v>100.8242110662419</v>
      </c>
      <c r="K141">
        <f t="shared" si="23"/>
        <v>99.535813276186659</v>
      </c>
      <c r="M141">
        <f t="shared" si="28"/>
        <v>100.82440413132947</v>
      </c>
      <c r="N141">
        <f t="shared" si="29"/>
        <v>99.536006341274231</v>
      </c>
      <c r="O141">
        <f t="shared" si="24"/>
        <v>1.930650875721085E-4</v>
      </c>
    </row>
    <row r="142" spans="4:15" x14ac:dyDescent="0.25">
      <c r="D142" s="2">
        <f t="shared" si="25"/>
        <v>48626</v>
      </c>
      <c r="E142">
        <f t="shared" si="26"/>
        <v>107</v>
      </c>
      <c r="F142">
        <f t="shared" si="27"/>
        <v>0.59116022099447518</v>
      </c>
      <c r="G142">
        <f t="shared" si="20"/>
        <v>1.3005524861878455</v>
      </c>
      <c r="H142">
        <v>6.5</v>
      </c>
      <c r="I142">
        <f t="shared" si="21"/>
        <v>0.9867130559387256</v>
      </c>
      <c r="J142">
        <f t="shared" si="22"/>
        <v>100.84207431693775</v>
      </c>
      <c r="K142">
        <f t="shared" si="23"/>
        <v>99.541521830749915</v>
      </c>
      <c r="M142">
        <f t="shared" si="28"/>
        <v>100.84226745044296</v>
      </c>
      <c r="N142">
        <f t="shared" si="29"/>
        <v>99.541714964255121</v>
      </c>
      <c r="O142">
        <f t="shared" si="24"/>
        <v>1.9313350520633321E-4</v>
      </c>
    </row>
    <row r="143" spans="4:15" x14ac:dyDescent="0.25">
      <c r="D143" s="2">
        <f t="shared" si="25"/>
        <v>48627</v>
      </c>
      <c r="E143">
        <f t="shared" si="26"/>
        <v>108</v>
      </c>
      <c r="F143">
        <f t="shared" si="27"/>
        <v>0.59668508287292821</v>
      </c>
      <c r="G143">
        <f t="shared" si="20"/>
        <v>1.3127071823204421</v>
      </c>
      <c r="H143">
        <v>6.5</v>
      </c>
      <c r="I143">
        <f t="shared" si="21"/>
        <v>0.98688790507337876</v>
      </c>
      <c r="J143">
        <f t="shared" si="22"/>
        <v>100.85994389849931</v>
      </c>
      <c r="K143">
        <f t="shared" si="23"/>
        <v>99.547236716178872</v>
      </c>
      <c r="M143">
        <f t="shared" si="28"/>
        <v>100.86013710045857</v>
      </c>
      <c r="N143">
        <f t="shared" si="29"/>
        <v>99.547429918138135</v>
      </c>
      <c r="O143">
        <f t="shared" si="24"/>
        <v>1.9320195926297856E-4</v>
      </c>
    </row>
    <row r="144" spans="4:15" x14ac:dyDescent="0.25">
      <c r="D144" s="2">
        <f t="shared" si="25"/>
        <v>48628</v>
      </c>
      <c r="E144">
        <f t="shared" si="26"/>
        <v>109</v>
      </c>
      <c r="F144">
        <f t="shared" si="27"/>
        <v>0.60220994475138123</v>
      </c>
      <c r="G144">
        <f t="shared" si="20"/>
        <v>1.3248618784530388</v>
      </c>
      <c r="H144">
        <v>6.5</v>
      </c>
      <c r="I144">
        <f t="shared" si="21"/>
        <v>0.98706281618681735</v>
      </c>
      <c r="J144">
        <f t="shared" si="22"/>
        <v>100.87781981429274</v>
      </c>
      <c r="K144">
        <f t="shared" si="23"/>
        <v>99.5529579358397</v>
      </c>
      <c r="M144">
        <f t="shared" si="28"/>
        <v>100.87801308474243</v>
      </c>
      <c r="N144">
        <f t="shared" si="29"/>
        <v>99.5531512062894</v>
      </c>
      <c r="O144">
        <f t="shared" si="24"/>
        <v>1.9327044969941198E-4</v>
      </c>
    </row>
    <row r="145" spans="4:15" x14ac:dyDescent="0.25">
      <c r="D145" s="2">
        <f t="shared" si="25"/>
        <v>48629</v>
      </c>
      <c r="E145">
        <f t="shared" si="26"/>
        <v>110</v>
      </c>
      <c r="F145">
        <f t="shared" si="27"/>
        <v>0.60773480662983426</v>
      </c>
      <c r="G145">
        <f t="shared" si="20"/>
        <v>1.3370165745856355</v>
      </c>
      <c r="H145">
        <v>6.5</v>
      </c>
      <c r="I145">
        <f t="shared" si="21"/>
        <v>0.98723778931200157</v>
      </c>
      <c r="J145">
        <f t="shared" si="22"/>
        <v>100.89570206768656</v>
      </c>
      <c r="K145">
        <f t="shared" si="23"/>
        <v>99.558685493100924</v>
      </c>
      <c r="M145">
        <f t="shared" si="28"/>
        <v>100.89589540666314</v>
      </c>
      <c r="N145">
        <f t="shared" si="29"/>
        <v>99.558878832077511</v>
      </c>
      <c r="O145">
        <f t="shared" si="24"/>
        <v>1.9333897658668775E-4</v>
      </c>
    </row>
    <row r="146" spans="4:15" x14ac:dyDescent="0.25">
      <c r="D146" s="2">
        <f t="shared" si="25"/>
        <v>48630</v>
      </c>
      <c r="E146">
        <f t="shared" si="26"/>
        <v>111</v>
      </c>
      <c r="F146">
        <f t="shared" si="27"/>
        <v>0.61325966850828728</v>
      </c>
      <c r="G146">
        <f t="shared" si="20"/>
        <v>1.3491712707182322</v>
      </c>
      <c r="H146">
        <v>6.5</v>
      </c>
      <c r="I146">
        <f t="shared" si="21"/>
        <v>0.98741282448191514</v>
      </c>
      <c r="J146">
        <f t="shared" si="22"/>
        <v>100.91359066205173</v>
      </c>
      <c r="K146">
        <f t="shared" si="23"/>
        <v>99.564419391333502</v>
      </c>
      <c r="M146">
        <f t="shared" si="28"/>
        <v>100.91378406959163</v>
      </c>
      <c r="N146">
        <f t="shared" si="29"/>
        <v>99.564612798873398</v>
      </c>
      <c r="O146">
        <f t="shared" si="24"/>
        <v>1.9340753989638415E-4</v>
      </c>
    </row>
    <row r="147" spans="4:15" x14ac:dyDescent="0.25">
      <c r="D147" s="2">
        <f t="shared" si="25"/>
        <v>48631</v>
      </c>
      <c r="E147">
        <f t="shared" si="26"/>
        <v>112</v>
      </c>
      <c r="F147">
        <f t="shared" si="27"/>
        <v>0.61878453038674031</v>
      </c>
      <c r="G147">
        <f t="shared" si="20"/>
        <v>1.3613259668508289</v>
      </c>
      <c r="H147">
        <v>6.5</v>
      </c>
      <c r="I147">
        <f t="shared" si="21"/>
        <v>0.987587921729565</v>
      </c>
      <c r="J147">
        <f t="shared" si="22"/>
        <v>100.93148560076155</v>
      </c>
      <c r="K147">
        <f t="shared" si="23"/>
        <v>99.57015963391072</v>
      </c>
      <c r="M147">
        <f t="shared" si="28"/>
        <v>100.93167907690125</v>
      </c>
      <c r="N147">
        <f t="shared" si="29"/>
        <v>99.570353110050419</v>
      </c>
      <c r="O147">
        <f t="shared" si="24"/>
        <v>1.9347613969955546E-4</v>
      </c>
    </row>
    <row r="148" spans="4:15" x14ac:dyDescent="0.25">
      <c r="D148" s="2">
        <f t="shared" si="25"/>
        <v>48632</v>
      </c>
      <c r="E148">
        <f t="shared" si="26"/>
        <v>113</v>
      </c>
      <c r="F148">
        <f t="shared" si="27"/>
        <v>0.62430939226519333</v>
      </c>
      <c r="G148">
        <f t="shared" si="20"/>
        <v>1.3734806629834255</v>
      </c>
      <c r="H148">
        <v>6.5</v>
      </c>
      <c r="I148">
        <f t="shared" si="21"/>
        <v>0.98776308108798172</v>
      </c>
      <c r="J148">
        <f t="shared" si="22"/>
        <v>100.94938688719174</v>
      </c>
      <c r="K148">
        <f t="shared" si="23"/>
        <v>99.57590622420831</v>
      </c>
      <c r="M148">
        <f t="shared" si="28"/>
        <v>100.94958043196775</v>
      </c>
      <c r="N148">
        <f t="shared" si="29"/>
        <v>99.576099768984321</v>
      </c>
      <c r="O148">
        <f t="shared" si="24"/>
        <v>1.9354477601041253E-4</v>
      </c>
    </row>
    <row r="149" spans="4:15" x14ac:dyDescent="0.25">
      <c r="D149" s="2">
        <f t="shared" si="25"/>
        <v>48633</v>
      </c>
      <c r="E149">
        <f t="shared" si="26"/>
        <v>114</v>
      </c>
      <c r="F149">
        <f t="shared" si="27"/>
        <v>0.62983425414364635</v>
      </c>
      <c r="G149">
        <f t="shared" si="20"/>
        <v>1.3856353591160222</v>
      </c>
      <c r="H149">
        <v>6.5</v>
      </c>
      <c r="I149">
        <f t="shared" si="21"/>
        <v>0.98793830259021909</v>
      </c>
      <c r="J149">
        <f t="shared" si="22"/>
        <v>100.96729452472039</v>
      </c>
      <c r="K149">
        <f t="shared" si="23"/>
        <v>99.581659165604364</v>
      </c>
      <c r="M149">
        <f t="shared" si="28"/>
        <v>100.96748813816924</v>
      </c>
      <c r="N149">
        <f t="shared" si="29"/>
        <v>99.581852779053222</v>
      </c>
      <c r="O149">
        <f t="shared" si="24"/>
        <v>1.9361344885737708E-4</v>
      </c>
    </row>
    <row r="150" spans="4:15" x14ac:dyDescent="0.25">
      <c r="D150" s="2">
        <f t="shared" si="25"/>
        <v>48634</v>
      </c>
      <c r="E150">
        <f t="shared" si="26"/>
        <v>115</v>
      </c>
      <c r="F150">
        <f t="shared" si="27"/>
        <v>0.63535911602209949</v>
      </c>
      <c r="G150">
        <f t="shared" si="20"/>
        <v>1.3977900552486191</v>
      </c>
      <c r="H150">
        <v>6.5</v>
      </c>
      <c r="I150">
        <f t="shared" si="21"/>
        <v>0.98811358626935464</v>
      </c>
      <c r="J150">
        <f t="shared" si="22"/>
        <v>100.98520851672805</v>
      </c>
      <c r="K150">
        <f t="shared" si="23"/>
        <v>99.58741846147943</v>
      </c>
      <c r="M150">
        <f t="shared" si="28"/>
        <v>100.98540219888629</v>
      </c>
      <c r="N150">
        <f t="shared" si="29"/>
        <v>99.587612143637671</v>
      </c>
      <c r="O150">
        <f t="shared" si="24"/>
        <v>1.936821582404491E-4</v>
      </c>
    </row>
    <row r="151" spans="4:15" x14ac:dyDescent="0.25">
      <c r="D151" s="2">
        <f t="shared" si="25"/>
        <v>48635</v>
      </c>
      <c r="E151">
        <f t="shared" si="26"/>
        <v>116</v>
      </c>
      <c r="F151">
        <f t="shared" si="27"/>
        <v>0.64088397790055252</v>
      </c>
      <c r="G151">
        <f t="shared" si="20"/>
        <v>1.4099447513812156</v>
      </c>
      <c r="H151">
        <v>6.5</v>
      </c>
      <c r="I151">
        <f t="shared" si="21"/>
        <v>0.98828893215848901</v>
      </c>
      <c r="J151">
        <f t="shared" si="22"/>
        <v>101.00312886659758</v>
      </c>
      <c r="K151">
        <f t="shared" si="23"/>
        <v>99.59318411521636</v>
      </c>
      <c r="M151">
        <f t="shared" si="28"/>
        <v>101.00332261750179</v>
      </c>
      <c r="N151">
        <f t="shared" si="29"/>
        <v>99.593377866120576</v>
      </c>
      <c r="O151">
        <f t="shared" si="24"/>
        <v>1.9375090421647201E-4</v>
      </c>
    </row>
    <row r="152" spans="4:15" x14ac:dyDescent="0.25">
      <c r="D152" s="2">
        <f t="shared" si="25"/>
        <v>48636</v>
      </c>
      <c r="E152">
        <f t="shared" si="26"/>
        <v>117</v>
      </c>
      <c r="F152">
        <f t="shared" si="27"/>
        <v>0.64640883977900554</v>
      </c>
      <c r="G152">
        <f t="shared" si="20"/>
        <v>1.4220994475138122</v>
      </c>
      <c r="H152">
        <v>6.5</v>
      </c>
      <c r="I152">
        <f t="shared" si="21"/>
        <v>0.9884643402907467</v>
      </c>
      <c r="J152">
        <f t="shared" si="22"/>
        <v>101.02105557771432</v>
      </c>
      <c r="K152">
        <f t="shared" si="23"/>
        <v>99.598956130200506</v>
      </c>
      <c r="M152">
        <f t="shared" si="28"/>
        <v>101.02124939740112</v>
      </c>
      <c r="N152">
        <f t="shared" si="29"/>
        <v>99.599149949887305</v>
      </c>
      <c r="O152">
        <f t="shared" si="24"/>
        <v>1.9381968679965667E-4</v>
      </c>
    </row>
    <row r="153" spans="4:15" x14ac:dyDescent="0.25">
      <c r="D153" s="2">
        <f t="shared" si="25"/>
        <v>48637</v>
      </c>
      <c r="E153">
        <f t="shared" si="26"/>
        <v>118</v>
      </c>
      <c r="F153">
        <f t="shared" si="27"/>
        <v>0.65193370165745856</v>
      </c>
      <c r="G153">
        <f t="shared" si="20"/>
        <v>1.4342541436464089</v>
      </c>
      <c r="H153">
        <v>6.5</v>
      </c>
      <c r="I153">
        <f t="shared" si="21"/>
        <v>0.98863981069927553</v>
      </c>
      <c r="J153">
        <f t="shared" si="22"/>
        <v>101.03898865346596</v>
      </c>
      <c r="K153">
        <f t="shared" si="23"/>
        <v>99.604734509819551</v>
      </c>
      <c r="M153">
        <f t="shared" si="28"/>
        <v>101.03918254197198</v>
      </c>
      <c r="N153">
        <f t="shared" si="29"/>
        <v>99.604928398325569</v>
      </c>
      <c r="O153">
        <f t="shared" si="24"/>
        <v>1.9388850601842478E-4</v>
      </c>
    </row>
    <row r="154" spans="4:15" x14ac:dyDescent="0.25">
      <c r="D154" s="2">
        <f t="shared" si="25"/>
        <v>48638</v>
      </c>
      <c r="E154">
        <f t="shared" si="26"/>
        <v>119</v>
      </c>
      <c r="F154">
        <f t="shared" si="27"/>
        <v>0.65745856353591159</v>
      </c>
      <c r="G154">
        <f t="shared" si="20"/>
        <v>1.4464088397790056</v>
      </c>
      <c r="H154">
        <v>6.5</v>
      </c>
      <c r="I154">
        <f t="shared" si="21"/>
        <v>0.98881534341724664</v>
      </c>
      <c r="J154">
        <f t="shared" si="22"/>
        <v>101.0569280972426</v>
      </c>
      <c r="K154">
        <f t="shared" si="23"/>
        <v>99.610519257463594</v>
      </c>
      <c r="M154">
        <f t="shared" si="28"/>
        <v>101.05712205460452</v>
      </c>
      <c r="N154">
        <f t="shared" si="29"/>
        <v>99.610713214825509</v>
      </c>
      <c r="O154">
        <f t="shared" si="24"/>
        <v>1.9395736191540891E-4</v>
      </c>
    </row>
    <row r="155" spans="4:15" x14ac:dyDescent="0.25">
      <c r="D155" s="2">
        <f t="shared" si="25"/>
        <v>48639</v>
      </c>
      <c r="E155">
        <f t="shared" si="26"/>
        <v>120</v>
      </c>
      <c r="F155">
        <f t="shared" si="27"/>
        <v>0.66298342541436461</v>
      </c>
      <c r="G155">
        <f t="shared" si="20"/>
        <v>1.4585635359116023</v>
      </c>
      <c r="H155">
        <v>6.5</v>
      </c>
      <c r="I155">
        <f t="shared" si="21"/>
        <v>0.98899093847785546</v>
      </c>
      <c r="J155">
        <f t="shared" si="22"/>
        <v>101.07487391243683</v>
      </c>
      <c r="K155">
        <f t="shared" si="23"/>
        <v>99.61631037652522</v>
      </c>
      <c r="M155">
        <f t="shared" si="28"/>
        <v>101.07506793869129</v>
      </c>
      <c r="N155">
        <f t="shared" si="29"/>
        <v>99.616504402779682</v>
      </c>
      <c r="O155">
        <f t="shared" si="24"/>
        <v>1.9402625446218735E-4</v>
      </c>
    </row>
    <row r="156" spans="4:15" x14ac:dyDescent="0.25">
      <c r="D156" s="2">
        <f t="shared" si="25"/>
        <v>48640</v>
      </c>
      <c r="E156">
        <f t="shared" si="26"/>
        <v>121</v>
      </c>
      <c r="F156">
        <f t="shared" si="27"/>
        <v>0.66850828729281764</v>
      </c>
      <c r="G156">
        <f t="shared" si="20"/>
        <v>1.4707182320441989</v>
      </c>
      <c r="H156">
        <v>6.5</v>
      </c>
      <c r="I156">
        <f t="shared" si="21"/>
        <v>0.98916659591432032</v>
      </c>
      <c r="J156">
        <f t="shared" si="22"/>
        <v>101.09282610244354</v>
      </c>
      <c r="K156">
        <f t="shared" si="23"/>
        <v>99.622107870399333</v>
      </c>
      <c r="M156">
        <f t="shared" si="28"/>
        <v>101.09302019762727</v>
      </c>
      <c r="N156">
        <f t="shared" si="29"/>
        <v>99.622301965583063</v>
      </c>
      <c r="O156">
        <f t="shared" si="24"/>
        <v>1.9409518372981438E-4</v>
      </c>
    </row>
    <row r="157" spans="4:15" x14ac:dyDescent="0.25">
      <c r="D157" s="2">
        <f t="shared" si="25"/>
        <v>48641</v>
      </c>
      <c r="E157">
        <f t="shared" si="26"/>
        <v>122</v>
      </c>
      <c r="F157">
        <f t="shared" si="27"/>
        <v>0.67403314917127077</v>
      </c>
      <c r="G157">
        <f t="shared" si="20"/>
        <v>1.4828729281767958</v>
      </c>
      <c r="H157">
        <v>6.5</v>
      </c>
      <c r="I157">
        <f t="shared" si="21"/>
        <v>0.98934231575988341</v>
      </c>
      <c r="J157">
        <f t="shared" si="22"/>
        <v>101.11078467066008</v>
      </c>
      <c r="K157">
        <f t="shared" si="23"/>
        <v>99.627911742483292</v>
      </c>
      <c r="M157">
        <f t="shared" si="28"/>
        <v>101.11097883480983</v>
      </c>
      <c r="N157">
        <f t="shared" si="29"/>
        <v>99.628105906633039</v>
      </c>
      <c r="O157">
        <f t="shared" si="24"/>
        <v>1.941641497467117E-4</v>
      </c>
    </row>
    <row r="158" spans="4:15" x14ac:dyDescent="0.25">
      <c r="D158" s="2">
        <f t="shared" si="25"/>
        <v>48642</v>
      </c>
      <c r="E158">
        <f t="shared" si="26"/>
        <v>123</v>
      </c>
      <c r="F158">
        <f t="shared" si="27"/>
        <v>0.6795580110497238</v>
      </c>
      <c r="G158">
        <f t="shared" si="20"/>
        <v>1.4950276243093925</v>
      </c>
      <c r="H158">
        <v>6.5</v>
      </c>
      <c r="I158">
        <f t="shared" si="21"/>
        <v>0.98951809804781043</v>
      </c>
      <c r="J158">
        <f t="shared" si="22"/>
        <v>101.12874962048623</v>
      </c>
      <c r="K158">
        <f t="shared" si="23"/>
        <v>99.633721996176845</v>
      </c>
      <c r="M158">
        <f t="shared" si="28"/>
        <v>101.12894385363875</v>
      </c>
      <c r="N158">
        <f t="shared" si="29"/>
        <v>99.633916229329358</v>
      </c>
      <c r="O158">
        <f t="shared" si="24"/>
        <v>1.9423315251287931E-4</v>
      </c>
    </row>
    <row r="159" spans="4:15" x14ac:dyDescent="0.25">
      <c r="D159" s="2">
        <f t="shared" si="25"/>
        <v>48643</v>
      </c>
      <c r="E159">
        <f t="shared" si="26"/>
        <v>124</v>
      </c>
      <c r="F159">
        <f t="shared" si="27"/>
        <v>0.68508287292817682</v>
      </c>
      <c r="G159">
        <f t="shared" si="20"/>
        <v>1.5071823204419892</v>
      </c>
      <c r="H159">
        <v>6.5</v>
      </c>
      <c r="I159">
        <f t="shared" si="21"/>
        <v>0.98969394281139089</v>
      </c>
      <c r="J159">
        <f t="shared" si="22"/>
        <v>101.14672095532416</v>
      </c>
      <c r="K159">
        <f t="shared" si="23"/>
        <v>99.639538634882172</v>
      </c>
      <c r="M159">
        <f t="shared" si="28"/>
        <v>101.14691525751624</v>
      </c>
      <c r="N159">
        <f t="shared" si="29"/>
        <v>99.639732937074257</v>
      </c>
      <c r="O159">
        <f t="shared" si="24"/>
        <v>1.9430219208516064E-4</v>
      </c>
    </row>
    <row r="160" spans="4:15" x14ac:dyDescent="0.25">
      <c r="D160" s="2">
        <f t="shared" si="25"/>
        <v>48644</v>
      </c>
      <c r="E160">
        <f t="shared" si="26"/>
        <v>125</v>
      </c>
      <c r="F160">
        <f t="shared" si="27"/>
        <v>0.69060773480662985</v>
      </c>
      <c r="G160">
        <f t="shared" si="20"/>
        <v>1.5193370165745859</v>
      </c>
      <c r="H160">
        <v>6.5</v>
      </c>
      <c r="I160">
        <f t="shared" si="21"/>
        <v>0.9898698500839378</v>
      </c>
      <c r="J160">
        <f t="shared" si="22"/>
        <v>101.16469867857845</v>
      </c>
      <c r="K160">
        <f t="shared" si="23"/>
        <v>99.645361662003864</v>
      </c>
      <c r="M160">
        <f t="shared" si="28"/>
        <v>101.16489304984691</v>
      </c>
      <c r="N160">
        <f t="shared" si="29"/>
        <v>99.645556033272328</v>
      </c>
      <c r="O160">
        <f t="shared" si="24"/>
        <v>1.9437126846355568E-4</v>
      </c>
    </row>
    <row r="161" spans="4:22" x14ac:dyDescent="0.25">
      <c r="D161" s="2">
        <f t="shared" si="25"/>
        <v>48645</v>
      </c>
      <c r="E161">
        <f t="shared" si="26"/>
        <v>126</v>
      </c>
      <c r="F161">
        <f t="shared" si="27"/>
        <v>0.69613259668508287</v>
      </c>
      <c r="G161">
        <f t="shared" si="20"/>
        <v>1.5314917127071825</v>
      </c>
      <c r="H161">
        <v>6.5</v>
      </c>
      <c r="I161">
        <f t="shared" si="21"/>
        <v>0.99004581989878793</v>
      </c>
      <c r="J161">
        <f t="shared" si="22"/>
        <v>101.18268279365613</v>
      </c>
      <c r="K161">
        <f t="shared" si="23"/>
        <v>99.651191080948948</v>
      </c>
      <c r="M161">
        <f t="shared" si="28"/>
        <v>101.18287723403783</v>
      </c>
      <c r="N161">
        <f t="shared" si="29"/>
        <v>99.651385521330653</v>
      </c>
      <c r="O161">
        <f t="shared" si="24"/>
        <v>1.9444038170490785E-4</v>
      </c>
    </row>
    <row r="162" spans="4:22" x14ac:dyDescent="0.25">
      <c r="D162" s="2">
        <f t="shared" si="25"/>
        <v>48646</v>
      </c>
      <c r="E162">
        <f t="shared" si="26"/>
        <v>127</v>
      </c>
      <c r="F162">
        <f t="shared" si="27"/>
        <v>0.7016574585635359</v>
      </c>
      <c r="G162">
        <f t="shared" si="20"/>
        <v>1.543646408839779</v>
      </c>
      <c r="H162">
        <v>6.5</v>
      </c>
      <c r="I162">
        <f t="shared" si="21"/>
        <v>0.99022185228930193</v>
      </c>
      <c r="J162">
        <f t="shared" si="22"/>
        <v>101.20067330396667</v>
      </c>
      <c r="K162">
        <f t="shared" si="23"/>
        <v>99.65702689512689</v>
      </c>
      <c r="M162">
        <f t="shared" si="28"/>
        <v>101.20086781349845</v>
      </c>
      <c r="N162">
        <f t="shared" si="29"/>
        <v>99.657221404658671</v>
      </c>
      <c r="O162">
        <f t="shared" si="24"/>
        <v>1.9450953178079544E-4</v>
      </c>
    </row>
    <row r="163" spans="4:22" x14ac:dyDescent="0.25">
      <c r="D163" s="2">
        <f t="shared" si="25"/>
        <v>48647</v>
      </c>
      <c r="E163">
        <f t="shared" si="26"/>
        <v>128</v>
      </c>
      <c r="F163">
        <f t="shared" si="27"/>
        <v>0.70718232044198892</v>
      </c>
      <c r="G163">
        <f t="shared" si="20"/>
        <v>1.5558011049723757</v>
      </c>
      <c r="H163">
        <v>6.5</v>
      </c>
      <c r="I163">
        <f t="shared" si="21"/>
        <v>0.99039794728886388</v>
      </c>
      <c r="J163">
        <f t="shared" si="22"/>
        <v>101.21867021292189</v>
      </c>
      <c r="K163">
        <f t="shared" si="23"/>
        <v>99.662869107949518</v>
      </c>
      <c r="M163">
        <f t="shared" si="28"/>
        <v>101.21886479164067</v>
      </c>
      <c r="N163">
        <f t="shared" si="29"/>
        <v>99.663063686668295</v>
      </c>
      <c r="O163">
        <f t="shared" si="24"/>
        <v>1.9457871877648358E-4</v>
      </c>
    </row>
    <row r="164" spans="4:22" x14ac:dyDescent="0.25">
      <c r="D164" s="2">
        <f t="shared" si="25"/>
        <v>48648</v>
      </c>
      <c r="E164">
        <f t="shared" si="26"/>
        <v>129</v>
      </c>
      <c r="F164">
        <f t="shared" si="27"/>
        <v>0.71270718232044195</v>
      </c>
      <c r="G164">
        <f t="shared" ref="G164:G216" si="30">2.2*F164</f>
        <v>1.5679558011049723</v>
      </c>
      <c r="H164">
        <v>6.5</v>
      </c>
      <c r="I164">
        <f t="shared" ref="I164:I216" si="31">1/(1+(1-F164+$H$33)*H164/200)</f>
        <v>0.99057410493088172</v>
      </c>
      <c r="J164">
        <f t="shared" ref="J164:J208" si="32">102.2*I164</f>
        <v>101.23667352393612</v>
      </c>
      <c r="K164">
        <f t="shared" ref="K164:K208" si="33">J164-G164</f>
        <v>99.668717722831147</v>
      </c>
      <c r="M164">
        <f t="shared" si="28"/>
        <v>101.23686817187881</v>
      </c>
      <c r="N164">
        <f t="shared" si="29"/>
        <v>99.668912370773839</v>
      </c>
      <c r="O164">
        <f t="shared" ref="O164:O167" si="34">N164-K164</f>
        <v>1.9464794269197228E-4</v>
      </c>
    </row>
    <row r="165" spans="4:22" x14ac:dyDescent="0.25">
      <c r="D165" s="2">
        <f t="shared" ref="D165:D218" si="35">D164+1</f>
        <v>48649</v>
      </c>
      <c r="E165">
        <f t="shared" ref="E165:E218" si="36">D165-$B$35</f>
        <v>130</v>
      </c>
      <c r="F165">
        <f t="shared" ref="F165:F218" si="37">E165/$E$33</f>
        <v>0.71823204419889508</v>
      </c>
      <c r="G165">
        <f t="shared" si="30"/>
        <v>1.5801104972375692</v>
      </c>
      <c r="H165">
        <v>6.5</v>
      </c>
      <c r="I165">
        <f t="shared" si="31"/>
        <v>0.99075032524878726</v>
      </c>
      <c r="J165">
        <f t="shared" si="32"/>
        <v>101.25468324042606</v>
      </c>
      <c r="K165">
        <f t="shared" si="33"/>
        <v>99.674572743188492</v>
      </c>
      <c r="M165">
        <f t="shared" si="28"/>
        <v>101.25487795762962</v>
      </c>
      <c r="N165">
        <f t="shared" si="29"/>
        <v>99.674767460392047</v>
      </c>
      <c r="O165">
        <f t="shared" si="34"/>
        <v>1.9471720355568323E-4</v>
      </c>
      <c r="V165">
        <f>1/184</f>
        <v>5.434782608695652E-3</v>
      </c>
    </row>
    <row r="166" spans="4:22" x14ac:dyDescent="0.25">
      <c r="D166" s="2">
        <f t="shared" si="35"/>
        <v>48650</v>
      </c>
      <c r="E166">
        <f t="shared" si="36"/>
        <v>131</v>
      </c>
      <c r="F166">
        <f t="shared" si="37"/>
        <v>0.72375690607734811</v>
      </c>
      <c r="G166">
        <f t="shared" si="30"/>
        <v>1.5922651933701659</v>
      </c>
      <c r="H166">
        <v>6.5</v>
      </c>
      <c r="I166">
        <f t="shared" si="31"/>
        <v>0.99092660827603607</v>
      </c>
      <c r="J166">
        <f t="shared" si="32"/>
        <v>101.27269936581089</v>
      </c>
      <c r="K166">
        <f t="shared" si="33"/>
        <v>99.680434172440727</v>
      </c>
      <c r="M166">
        <f t="shared" si="28"/>
        <v>101.27289415231228</v>
      </c>
      <c r="N166">
        <f t="shared" si="29"/>
        <v>99.680628958942108</v>
      </c>
      <c r="O166">
        <f t="shared" si="34"/>
        <v>1.9478650138182729E-4</v>
      </c>
      <c r="V166">
        <f>1/183</f>
        <v>5.4644808743169399E-3</v>
      </c>
    </row>
    <row r="167" spans="4:22" x14ac:dyDescent="0.25">
      <c r="D167" s="2">
        <f t="shared" si="35"/>
        <v>48651</v>
      </c>
      <c r="E167">
        <f t="shared" si="36"/>
        <v>132</v>
      </c>
      <c r="F167">
        <f t="shared" si="37"/>
        <v>0.72928176795580113</v>
      </c>
      <c r="G167">
        <f t="shared" si="30"/>
        <v>1.6044198895027626</v>
      </c>
      <c r="H167">
        <v>6.5</v>
      </c>
      <c r="I167">
        <f t="shared" si="31"/>
        <v>0.99110295404610727</v>
      </c>
      <c r="J167">
        <f t="shared" si="32"/>
        <v>101.29072190351216</v>
      </c>
      <c r="K167">
        <f t="shared" si="33"/>
        <v>99.686302014009399</v>
      </c>
      <c r="M167">
        <f t="shared" si="28"/>
        <v>101.29091675934841</v>
      </c>
      <c r="N167">
        <f t="shared" si="29"/>
        <v>99.686496869845641</v>
      </c>
      <c r="O167">
        <f t="shared" si="34"/>
        <v>1.9485583624145875E-4</v>
      </c>
      <c r="V167">
        <f>1/182</f>
        <v>5.4945054945054949E-3</v>
      </c>
    </row>
    <row r="168" spans="4:22" x14ac:dyDescent="0.25">
      <c r="D168" s="2">
        <f t="shared" si="35"/>
        <v>48652</v>
      </c>
      <c r="E168">
        <f t="shared" si="36"/>
        <v>133</v>
      </c>
      <c r="F168">
        <f t="shared" si="37"/>
        <v>0.73480662983425415</v>
      </c>
      <c r="G168">
        <f t="shared" si="30"/>
        <v>1.6165745856353593</v>
      </c>
      <c r="H168">
        <v>6.5</v>
      </c>
      <c r="I168">
        <f t="shared" si="31"/>
        <v>0.99127936259250449</v>
      </c>
      <c r="J168">
        <f t="shared" si="32"/>
        <v>101.30875085695396</v>
      </c>
      <c r="K168">
        <f t="shared" si="33"/>
        <v>99.692176271318601</v>
      </c>
      <c r="V168">
        <f>1/181</f>
        <v>5.5248618784530384E-3</v>
      </c>
    </row>
    <row r="169" spans="4:22" x14ac:dyDescent="0.25">
      <c r="D169" s="2">
        <f t="shared" si="35"/>
        <v>48653</v>
      </c>
      <c r="E169">
        <f t="shared" si="36"/>
        <v>134</v>
      </c>
      <c r="F169">
        <f t="shared" si="37"/>
        <v>0.74033149171270718</v>
      </c>
      <c r="G169">
        <f t="shared" si="30"/>
        <v>1.6287292817679559</v>
      </c>
      <c r="H169">
        <v>6.5</v>
      </c>
      <c r="I169">
        <f t="shared" si="31"/>
        <v>0.99145583394875447</v>
      </c>
      <c r="J169">
        <f t="shared" si="32"/>
        <v>101.32678622956271</v>
      </c>
      <c r="K169">
        <f>J169-G169</f>
        <v>99.698056947794754</v>
      </c>
      <c r="M169">
        <v>99.698250999999999</v>
      </c>
      <c r="N169" s="10">
        <f>M169+G169</f>
        <v>101.32698028176796</v>
      </c>
      <c r="O169" s="10">
        <f>N169-J169</f>
        <v>1.940522052450433E-4</v>
      </c>
      <c r="R169">
        <f>102.2/N169</f>
        <v>1.008615866334952</v>
      </c>
      <c r="S169">
        <f>R169-1</f>
        <v>8.6158663349520381E-3</v>
      </c>
      <c r="T169">
        <f>S169*2/0.065</f>
        <v>0.26510357953698577</v>
      </c>
      <c r="U169">
        <f>1-F169</f>
        <v>0.25966850828729282</v>
      </c>
      <c r="V169">
        <f>T169-U169</f>
        <v>5.4350712496929465E-3</v>
      </c>
    </row>
    <row r="170" spans="4:22" x14ac:dyDescent="0.25">
      <c r="D170" s="2">
        <f t="shared" si="35"/>
        <v>48654</v>
      </c>
      <c r="E170">
        <f t="shared" si="36"/>
        <v>135</v>
      </c>
      <c r="F170">
        <f t="shared" si="37"/>
        <v>0.7458563535911602</v>
      </c>
      <c r="G170">
        <f t="shared" si="30"/>
        <v>1.6408839779005526</v>
      </c>
      <c r="H170">
        <v>6.5</v>
      </c>
      <c r="I170">
        <f t="shared" si="31"/>
        <v>0.99163236814840827</v>
      </c>
      <c r="J170">
        <f t="shared" si="32"/>
        <v>101.34482802476732</v>
      </c>
      <c r="K170">
        <f t="shared" si="33"/>
        <v>99.703944046866766</v>
      </c>
    </row>
    <row r="171" spans="4:22" x14ac:dyDescent="0.25">
      <c r="D171" s="2">
        <f t="shared" si="35"/>
        <v>48655</v>
      </c>
      <c r="E171">
        <f t="shared" si="36"/>
        <v>136</v>
      </c>
      <c r="F171">
        <f t="shared" si="37"/>
        <v>0.75138121546961323</v>
      </c>
      <c r="G171">
        <f t="shared" si="30"/>
        <v>1.6530386740331493</v>
      </c>
      <c r="H171">
        <v>6.5</v>
      </c>
      <c r="I171">
        <f t="shared" si="31"/>
        <v>0.99180896522504058</v>
      </c>
      <c r="J171">
        <f t="shared" si="32"/>
        <v>101.36287624599915</v>
      </c>
      <c r="K171">
        <f t="shared" si="33"/>
        <v>99.709837571965991</v>
      </c>
    </row>
    <row r="172" spans="4:22" x14ac:dyDescent="0.25">
      <c r="D172" s="2">
        <f t="shared" si="35"/>
        <v>48656</v>
      </c>
      <c r="E172">
        <f t="shared" si="36"/>
        <v>137</v>
      </c>
      <c r="F172">
        <f t="shared" si="37"/>
        <v>0.75690607734806625</v>
      </c>
      <c r="G172">
        <f t="shared" si="30"/>
        <v>1.665193370165746</v>
      </c>
      <c r="H172">
        <v>6.5</v>
      </c>
      <c r="I172">
        <f t="shared" si="31"/>
        <v>0.99198562521225031</v>
      </c>
      <c r="J172">
        <f t="shared" si="32"/>
        <v>101.38093089669198</v>
      </c>
      <c r="K172">
        <f t="shared" si="33"/>
        <v>99.715737526526226</v>
      </c>
    </row>
    <row r="173" spans="4:22" x14ac:dyDescent="0.25">
      <c r="D173" s="2">
        <f t="shared" si="35"/>
        <v>48657</v>
      </c>
      <c r="E173">
        <f t="shared" si="36"/>
        <v>138</v>
      </c>
      <c r="F173">
        <f t="shared" si="37"/>
        <v>0.76243093922651939</v>
      </c>
      <c r="G173">
        <f t="shared" si="30"/>
        <v>1.6773480662983429</v>
      </c>
      <c r="H173">
        <v>6.5</v>
      </c>
      <c r="I173">
        <f t="shared" si="31"/>
        <v>0.99216234814365989</v>
      </c>
      <c r="J173">
        <f t="shared" si="32"/>
        <v>101.39899198028205</v>
      </c>
      <c r="K173">
        <f t="shared" si="33"/>
        <v>99.721643913983712</v>
      </c>
    </row>
    <row r="174" spans="4:22" x14ac:dyDescent="0.25">
      <c r="D174" s="2">
        <f t="shared" si="35"/>
        <v>48658</v>
      </c>
      <c r="E174">
        <f t="shared" si="36"/>
        <v>139</v>
      </c>
      <c r="F174">
        <f t="shared" si="37"/>
        <v>0.76795580110497241</v>
      </c>
      <c r="G174">
        <f t="shared" si="30"/>
        <v>1.6895027624309396</v>
      </c>
      <c r="H174">
        <v>6.5</v>
      </c>
      <c r="I174">
        <f t="shared" si="31"/>
        <v>0.99233913405291629</v>
      </c>
      <c r="J174">
        <f t="shared" si="32"/>
        <v>101.41705950020805</v>
      </c>
      <c r="K174">
        <f t="shared" si="33"/>
        <v>99.727556737777121</v>
      </c>
    </row>
    <row r="175" spans="4:22" x14ac:dyDescent="0.25">
      <c r="D175" s="2">
        <f t="shared" si="35"/>
        <v>48659</v>
      </c>
      <c r="E175">
        <f t="shared" si="36"/>
        <v>140</v>
      </c>
      <c r="F175">
        <f t="shared" si="37"/>
        <v>0.77348066298342544</v>
      </c>
      <c r="G175">
        <f t="shared" si="30"/>
        <v>1.701657458563536</v>
      </c>
      <c r="H175">
        <v>6.5</v>
      </c>
      <c r="I175">
        <f t="shared" si="31"/>
        <v>0.99251598297368993</v>
      </c>
      <c r="J175">
        <f t="shared" si="32"/>
        <v>101.43513345991111</v>
      </c>
      <c r="K175">
        <f t="shared" si="33"/>
        <v>99.733476001347583</v>
      </c>
    </row>
    <row r="176" spans="4:22" x14ac:dyDescent="0.25">
      <c r="D176" s="2">
        <f t="shared" si="35"/>
        <v>48660</v>
      </c>
      <c r="E176">
        <f t="shared" si="36"/>
        <v>141</v>
      </c>
      <c r="F176">
        <f t="shared" si="37"/>
        <v>0.77900552486187846</v>
      </c>
      <c r="G176">
        <f t="shared" si="30"/>
        <v>1.7138121546961327</v>
      </c>
      <c r="H176">
        <v>6.5</v>
      </c>
      <c r="I176">
        <f t="shared" si="31"/>
        <v>0.9926928949396755</v>
      </c>
      <c r="J176">
        <f t="shared" si="32"/>
        <v>101.45321386283484</v>
      </c>
      <c r="K176">
        <f t="shared" si="33"/>
        <v>99.739401708138715</v>
      </c>
    </row>
    <row r="177" spans="4:11" x14ac:dyDescent="0.25">
      <c r="D177" s="2">
        <f t="shared" si="35"/>
        <v>48661</v>
      </c>
      <c r="E177">
        <f t="shared" si="36"/>
        <v>142</v>
      </c>
      <c r="F177">
        <f t="shared" si="37"/>
        <v>0.78453038674033149</v>
      </c>
      <c r="G177">
        <f t="shared" si="30"/>
        <v>1.7259668508287294</v>
      </c>
      <c r="H177">
        <v>6.5</v>
      </c>
      <c r="I177">
        <f t="shared" si="31"/>
        <v>0.99286986998459181</v>
      </c>
      <c r="J177">
        <f t="shared" si="32"/>
        <v>101.47130071242529</v>
      </c>
      <c r="K177">
        <f t="shared" si="33"/>
        <v>99.745333861596563</v>
      </c>
    </row>
    <row r="178" spans="4:11" x14ac:dyDescent="0.25">
      <c r="D178" s="2">
        <f t="shared" si="35"/>
        <v>48662</v>
      </c>
      <c r="E178">
        <f t="shared" si="36"/>
        <v>143</v>
      </c>
      <c r="F178">
        <f t="shared" si="37"/>
        <v>0.79005524861878451</v>
      </c>
      <c r="G178">
        <f t="shared" si="30"/>
        <v>1.738121546961326</v>
      </c>
      <c r="H178">
        <v>6.5</v>
      </c>
      <c r="I178">
        <f t="shared" si="31"/>
        <v>0.99304690814218133</v>
      </c>
      <c r="J178">
        <f t="shared" si="32"/>
        <v>101.48939401213093</v>
      </c>
      <c r="K178">
        <f t="shared" si="33"/>
        <v>99.751272465169606</v>
      </c>
    </row>
    <row r="179" spans="4:11" x14ac:dyDescent="0.25">
      <c r="D179" s="2">
        <f t="shared" si="35"/>
        <v>48663</v>
      </c>
      <c r="E179">
        <f t="shared" si="36"/>
        <v>144</v>
      </c>
      <c r="F179">
        <f t="shared" si="37"/>
        <v>0.79558011049723754</v>
      </c>
      <c r="G179">
        <f t="shared" si="30"/>
        <v>1.7502762430939227</v>
      </c>
      <c r="H179">
        <v>6.5</v>
      </c>
      <c r="I179">
        <f t="shared" si="31"/>
        <v>0.99322400944621103</v>
      </c>
      <c r="J179">
        <f t="shared" si="32"/>
        <v>101.50749376540277</v>
      </c>
      <c r="K179">
        <f t="shared" si="33"/>
        <v>99.757217522308849</v>
      </c>
    </row>
    <row r="180" spans="4:11" x14ac:dyDescent="0.25">
      <c r="D180" s="2">
        <f t="shared" si="35"/>
        <v>48664</v>
      </c>
      <c r="E180">
        <f t="shared" si="36"/>
        <v>145</v>
      </c>
      <c r="F180">
        <f t="shared" si="37"/>
        <v>0.80110497237569056</v>
      </c>
      <c r="G180">
        <f t="shared" si="30"/>
        <v>1.7624309392265194</v>
      </c>
      <c r="H180">
        <v>6.5</v>
      </c>
      <c r="I180">
        <f t="shared" si="31"/>
        <v>0.99340117393047167</v>
      </c>
      <c r="J180">
        <f t="shared" si="32"/>
        <v>101.52559997569421</v>
      </c>
      <c r="K180">
        <f t="shared" si="33"/>
        <v>99.763169036467687</v>
      </c>
    </row>
    <row r="181" spans="4:11" x14ac:dyDescent="0.25">
      <c r="D181" s="2">
        <f t="shared" si="35"/>
        <v>48665</v>
      </c>
      <c r="E181">
        <f t="shared" si="36"/>
        <v>146</v>
      </c>
      <c r="F181">
        <f t="shared" si="37"/>
        <v>0.8066298342541437</v>
      </c>
      <c r="G181">
        <f t="shared" si="30"/>
        <v>1.7745856353591163</v>
      </c>
      <c r="H181">
        <v>6.5</v>
      </c>
      <c r="I181">
        <f t="shared" si="31"/>
        <v>0.99357840162877842</v>
      </c>
      <c r="J181">
        <f t="shared" si="32"/>
        <v>101.54371264646116</v>
      </c>
      <c r="K181">
        <f t="shared" si="33"/>
        <v>99.769127011102043</v>
      </c>
    </row>
    <row r="182" spans="4:11" x14ac:dyDescent="0.25">
      <c r="D182" s="2">
        <f t="shared" si="35"/>
        <v>48666</v>
      </c>
      <c r="E182">
        <f t="shared" si="36"/>
        <v>147</v>
      </c>
      <c r="F182">
        <f t="shared" si="37"/>
        <v>0.81215469613259672</v>
      </c>
      <c r="G182">
        <f t="shared" si="30"/>
        <v>1.786740331491713</v>
      </c>
      <c r="H182">
        <v>6.5</v>
      </c>
      <c r="I182">
        <f t="shared" si="31"/>
        <v>0.99375569257497032</v>
      </c>
      <c r="J182">
        <f t="shared" si="32"/>
        <v>101.56183178116197</v>
      </c>
      <c r="K182">
        <f t="shared" si="33"/>
        <v>99.775091449670256</v>
      </c>
    </row>
    <row r="183" spans="4:11" x14ac:dyDescent="0.25">
      <c r="D183" s="2">
        <f t="shared" si="35"/>
        <v>48667</v>
      </c>
      <c r="E183">
        <f t="shared" si="36"/>
        <v>148</v>
      </c>
      <c r="F183">
        <f t="shared" si="37"/>
        <v>0.81767955801104975</v>
      </c>
      <c r="G183">
        <f t="shared" si="30"/>
        <v>1.7988950276243096</v>
      </c>
      <c r="H183">
        <v>6.5</v>
      </c>
      <c r="I183">
        <f t="shared" si="31"/>
        <v>0.99393304680291072</v>
      </c>
      <c r="J183">
        <f t="shared" si="32"/>
        <v>101.57995738325748</v>
      </c>
      <c r="K183">
        <f t="shared" si="33"/>
        <v>99.781062355633168</v>
      </c>
    </row>
    <row r="184" spans="4:11" x14ac:dyDescent="0.25">
      <c r="D184" s="2">
        <f t="shared" si="35"/>
        <v>48668</v>
      </c>
      <c r="E184">
        <f t="shared" si="36"/>
        <v>149</v>
      </c>
      <c r="F184">
        <f t="shared" si="37"/>
        <v>0.82320441988950277</v>
      </c>
      <c r="G184">
        <f t="shared" si="30"/>
        <v>1.8110497237569063</v>
      </c>
      <c r="H184">
        <v>6.5</v>
      </c>
      <c r="I184">
        <f t="shared" si="31"/>
        <v>0.99411046434648709</v>
      </c>
      <c r="J184">
        <f t="shared" si="32"/>
        <v>101.59808945621099</v>
      </c>
      <c r="K184">
        <f t="shared" si="33"/>
        <v>99.787039732454076</v>
      </c>
    </row>
    <row r="185" spans="4:11" x14ac:dyDescent="0.25">
      <c r="D185" s="2">
        <f t="shared" si="35"/>
        <v>48669</v>
      </c>
      <c r="E185">
        <f t="shared" si="36"/>
        <v>150</v>
      </c>
      <c r="F185">
        <f t="shared" si="37"/>
        <v>0.82872928176795579</v>
      </c>
      <c r="G185">
        <f t="shared" si="30"/>
        <v>1.823204419889503</v>
      </c>
      <c r="H185">
        <v>6.5</v>
      </c>
      <c r="I185">
        <f t="shared" si="31"/>
        <v>0.99428794523961106</v>
      </c>
      <c r="J185">
        <f t="shared" si="32"/>
        <v>101.61622800348826</v>
      </c>
      <c r="K185">
        <f t="shared" si="33"/>
        <v>99.793023583598753</v>
      </c>
    </row>
    <row r="186" spans="4:11" x14ac:dyDescent="0.25">
      <c r="D186" s="2">
        <f t="shared" si="35"/>
        <v>48670</v>
      </c>
      <c r="E186">
        <f t="shared" si="36"/>
        <v>151</v>
      </c>
      <c r="F186">
        <f t="shared" si="37"/>
        <v>0.83425414364640882</v>
      </c>
      <c r="G186">
        <f t="shared" si="30"/>
        <v>1.8353591160220994</v>
      </c>
      <c r="H186">
        <v>6.5</v>
      </c>
      <c r="I186">
        <f t="shared" si="31"/>
        <v>0.99446548951621849</v>
      </c>
      <c r="J186">
        <f t="shared" si="32"/>
        <v>101.63437302855753</v>
      </c>
      <c r="K186">
        <f t="shared" si="33"/>
        <v>99.799013912535429</v>
      </c>
    </row>
    <row r="187" spans="4:11" x14ac:dyDescent="0.25">
      <c r="D187" s="2">
        <f t="shared" si="35"/>
        <v>48671</v>
      </c>
      <c r="E187">
        <f t="shared" si="36"/>
        <v>152</v>
      </c>
      <c r="F187">
        <f t="shared" si="37"/>
        <v>0.83977900552486184</v>
      </c>
      <c r="G187">
        <f t="shared" si="30"/>
        <v>1.8475138121546961</v>
      </c>
      <c r="H187">
        <v>6.5</v>
      </c>
      <c r="I187">
        <f t="shared" si="31"/>
        <v>0.99464309721026944</v>
      </c>
      <c r="J187">
        <f t="shared" si="32"/>
        <v>101.65252453488954</v>
      </c>
      <c r="K187">
        <f t="shared" si="33"/>
        <v>99.805010722734835</v>
      </c>
    </row>
    <row r="188" spans="4:11" x14ac:dyDescent="0.25">
      <c r="D188" s="2">
        <f t="shared" si="35"/>
        <v>48672</v>
      </c>
      <c r="E188">
        <f t="shared" si="36"/>
        <v>153</v>
      </c>
      <c r="F188">
        <f t="shared" si="37"/>
        <v>0.84530386740331487</v>
      </c>
      <c r="G188">
        <f t="shared" si="30"/>
        <v>1.8596685082872928</v>
      </c>
      <c r="H188">
        <v>6.5</v>
      </c>
      <c r="I188">
        <f t="shared" si="31"/>
        <v>0.99482076835574862</v>
      </c>
      <c r="J188">
        <f t="shared" si="32"/>
        <v>101.67068252595752</v>
      </c>
      <c r="K188">
        <f t="shared" si="33"/>
        <v>99.811014017670217</v>
      </c>
    </row>
    <row r="189" spans="4:11" x14ac:dyDescent="0.25">
      <c r="D189" s="2">
        <f t="shared" si="35"/>
        <v>48673</v>
      </c>
      <c r="E189">
        <f t="shared" si="36"/>
        <v>154</v>
      </c>
      <c r="F189">
        <f t="shared" si="37"/>
        <v>0.850828729281768</v>
      </c>
      <c r="G189">
        <f t="shared" si="30"/>
        <v>1.8718232044198897</v>
      </c>
      <c r="H189">
        <v>6.5</v>
      </c>
      <c r="I189">
        <f t="shared" si="31"/>
        <v>0.99499850298666437</v>
      </c>
      <c r="J189">
        <f t="shared" si="32"/>
        <v>101.68884700523711</v>
      </c>
      <c r="K189">
        <f t="shared" si="33"/>
        <v>99.817023800817225</v>
      </c>
    </row>
    <row r="190" spans="4:11" x14ac:dyDescent="0.25">
      <c r="D190" s="2">
        <f t="shared" si="35"/>
        <v>48674</v>
      </c>
      <c r="E190">
        <f t="shared" si="36"/>
        <v>155</v>
      </c>
      <c r="F190">
        <f t="shared" si="37"/>
        <v>0.85635359116022103</v>
      </c>
      <c r="G190">
        <f t="shared" si="30"/>
        <v>1.8839779005524864</v>
      </c>
      <c r="H190">
        <v>6.5</v>
      </c>
      <c r="I190">
        <f t="shared" si="31"/>
        <v>0.99517630113704991</v>
      </c>
      <c r="J190">
        <f t="shared" si="32"/>
        <v>101.7070179762065</v>
      </c>
      <c r="K190">
        <f t="shared" si="33"/>
        <v>99.823040075654021</v>
      </c>
    </row>
    <row r="191" spans="4:11" x14ac:dyDescent="0.25">
      <c r="D191" s="2">
        <f t="shared" si="35"/>
        <v>48675</v>
      </c>
      <c r="E191">
        <f t="shared" si="36"/>
        <v>156</v>
      </c>
      <c r="F191">
        <f t="shared" si="37"/>
        <v>0.86187845303867405</v>
      </c>
      <c r="G191">
        <f t="shared" si="30"/>
        <v>1.896132596685083</v>
      </c>
      <c r="H191">
        <v>6.5</v>
      </c>
      <c r="I191">
        <f t="shared" si="31"/>
        <v>0.99535416284096245</v>
      </c>
      <c r="J191">
        <f t="shared" si="32"/>
        <v>101.72519544234636</v>
      </c>
      <c r="K191">
        <f t="shared" si="33"/>
        <v>99.829062845661284</v>
      </c>
    </row>
    <row r="192" spans="4:11" x14ac:dyDescent="0.25">
      <c r="D192" s="2">
        <f t="shared" si="35"/>
        <v>48676</v>
      </c>
      <c r="E192">
        <f t="shared" si="36"/>
        <v>157</v>
      </c>
      <c r="F192">
        <f t="shared" si="37"/>
        <v>0.86740331491712708</v>
      </c>
      <c r="G192">
        <f t="shared" si="30"/>
        <v>1.9082872928176797</v>
      </c>
      <c r="H192">
        <v>6.5</v>
      </c>
      <c r="I192">
        <f t="shared" si="31"/>
        <v>0.99553208813248362</v>
      </c>
      <c r="J192">
        <f t="shared" si="32"/>
        <v>101.74337940713983</v>
      </c>
      <c r="K192">
        <f t="shared" si="33"/>
        <v>99.835092114322151</v>
      </c>
    </row>
    <row r="193" spans="4:11" x14ac:dyDescent="0.25">
      <c r="D193" s="2">
        <f t="shared" si="35"/>
        <v>48677</v>
      </c>
      <c r="E193">
        <f t="shared" si="36"/>
        <v>158</v>
      </c>
      <c r="F193">
        <f t="shared" si="37"/>
        <v>0.8729281767955801</v>
      </c>
      <c r="G193">
        <f t="shared" si="30"/>
        <v>1.9204419889502764</v>
      </c>
      <c r="H193">
        <v>6.5</v>
      </c>
      <c r="I193">
        <f t="shared" si="31"/>
        <v>0.99571007704571945</v>
      </c>
      <c r="J193">
        <f t="shared" si="32"/>
        <v>101.76156987407253</v>
      </c>
      <c r="K193">
        <f t="shared" si="33"/>
        <v>99.841127885122262</v>
      </c>
    </row>
    <row r="194" spans="4:11" x14ac:dyDescent="0.25">
      <c r="D194" s="2">
        <f t="shared" si="35"/>
        <v>48678</v>
      </c>
      <c r="E194">
        <f t="shared" si="36"/>
        <v>159</v>
      </c>
      <c r="F194">
        <f t="shared" si="37"/>
        <v>0.87845303867403313</v>
      </c>
      <c r="G194">
        <f t="shared" si="30"/>
        <v>1.9325966850828731</v>
      </c>
      <c r="H194">
        <v>6.5</v>
      </c>
      <c r="I194">
        <f t="shared" si="31"/>
        <v>0.99588812961480067</v>
      </c>
      <c r="J194">
        <f t="shared" si="32"/>
        <v>101.77976684663263</v>
      </c>
      <c r="K194">
        <f t="shared" si="33"/>
        <v>99.847170161549755</v>
      </c>
    </row>
    <row r="195" spans="4:11" x14ac:dyDescent="0.25">
      <c r="D195" s="2">
        <f t="shared" si="35"/>
        <v>48679</v>
      </c>
      <c r="E195">
        <f t="shared" si="36"/>
        <v>160</v>
      </c>
      <c r="F195">
        <f t="shared" si="37"/>
        <v>0.88397790055248615</v>
      </c>
      <c r="G195">
        <f t="shared" si="30"/>
        <v>1.9447513812154698</v>
      </c>
      <c r="H195">
        <v>6.5</v>
      </c>
      <c r="I195">
        <f t="shared" si="31"/>
        <v>0.99606624587388204</v>
      </c>
      <c r="J195">
        <f t="shared" si="32"/>
        <v>101.79797032831075</v>
      </c>
      <c r="K195">
        <f t="shared" si="33"/>
        <v>99.853218947095286</v>
      </c>
    </row>
    <row r="196" spans="4:11" x14ac:dyDescent="0.25">
      <c r="D196" s="2">
        <f t="shared" si="35"/>
        <v>48680</v>
      </c>
      <c r="E196">
        <f t="shared" si="36"/>
        <v>161</v>
      </c>
      <c r="F196">
        <f t="shared" si="37"/>
        <v>0.88950276243093918</v>
      </c>
      <c r="G196">
        <f t="shared" si="30"/>
        <v>1.9569060773480664</v>
      </c>
      <c r="H196">
        <v>6.5</v>
      </c>
      <c r="I196">
        <f t="shared" si="31"/>
        <v>0.99624442585714268</v>
      </c>
      <c r="J196">
        <f t="shared" si="32"/>
        <v>101.81618032259999</v>
      </c>
      <c r="K196">
        <f t="shared" si="33"/>
        <v>99.859274245251925</v>
      </c>
    </row>
    <row r="197" spans="4:11" x14ac:dyDescent="0.25">
      <c r="D197" s="2">
        <f t="shared" si="35"/>
        <v>48681</v>
      </c>
      <c r="E197">
        <f t="shared" si="36"/>
        <v>162</v>
      </c>
      <c r="F197">
        <f t="shared" si="37"/>
        <v>0.89502762430939231</v>
      </c>
      <c r="G197">
        <f t="shared" si="30"/>
        <v>1.9690607734806633</v>
      </c>
      <c r="H197">
        <v>6.5</v>
      </c>
      <c r="I197">
        <f t="shared" si="31"/>
        <v>0.99642266959878645</v>
      </c>
      <c r="J197">
        <f t="shared" si="32"/>
        <v>101.83439683299598</v>
      </c>
      <c r="K197">
        <f t="shared" si="33"/>
        <v>99.865336059515315</v>
      </c>
    </row>
    <row r="198" spans="4:11" x14ac:dyDescent="0.25">
      <c r="D198" s="2">
        <f t="shared" si="35"/>
        <v>48682</v>
      </c>
      <c r="E198">
        <f t="shared" si="36"/>
        <v>163</v>
      </c>
      <c r="F198">
        <f t="shared" si="37"/>
        <v>0.90055248618784534</v>
      </c>
      <c r="G198">
        <f t="shared" si="30"/>
        <v>1.98121546961326</v>
      </c>
      <c r="H198">
        <v>6.5</v>
      </c>
      <c r="I198">
        <f t="shared" si="31"/>
        <v>0.99660097713304174</v>
      </c>
      <c r="J198">
        <f t="shared" si="32"/>
        <v>101.85261986299687</v>
      </c>
      <c r="K198">
        <f t="shared" si="33"/>
        <v>99.871404393383614</v>
      </c>
    </row>
    <row r="199" spans="4:11" x14ac:dyDescent="0.25">
      <c r="D199" s="2">
        <f t="shared" si="35"/>
        <v>48683</v>
      </c>
      <c r="E199">
        <f t="shared" si="36"/>
        <v>164</v>
      </c>
      <c r="F199">
        <f t="shared" si="37"/>
        <v>0.90607734806629836</v>
      </c>
      <c r="G199">
        <f t="shared" si="30"/>
        <v>1.9933701657458565</v>
      </c>
      <c r="H199">
        <v>6.5</v>
      </c>
      <c r="I199">
        <f t="shared" si="31"/>
        <v>0.99677934849416105</v>
      </c>
      <c r="J199">
        <f t="shared" si="32"/>
        <v>101.87084941610327</v>
      </c>
      <c r="K199">
        <f t="shared" si="33"/>
        <v>99.87747925035741</v>
      </c>
    </row>
    <row r="200" spans="4:11" x14ac:dyDescent="0.25">
      <c r="D200" s="2">
        <f t="shared" si="35"/>
        <v>48684</v>
      </c>
      <c r="E200">
        <f t="shared" si="36"/>
        <v>165</v>
      </c>
      <c r="F200">
        <f t="shared" si="37"/>
        <v>0.91160220994475138</v>
      </c>
      <c r="G200">
        <f t="shared" si="30"/>
        <v>2.0055248618784534</v>
      </c>
      <c r="H200">
        <v>6.5</v>
      </c>
      <c r="I200">
        <f t="shared" si="31"/>
        <v>0.99695778371642174</v>
      </c>
      <c r="J200">
        <f t="shared" si="32"/>
        <v>101.88908549581831</v>
      </c>
      <c r="K200">
        <f t="shared" si="33"/>
        <v>99.883560633939851</v>
      </c>
    </row>
    <row r="201" spans="4:11" x14ac:dyDescent="0.25">
      <c r="D201" s="2">
        <f t="shared" si="35"/>
        <v>48685</v>
      </c>
      <c r="E201">
        <f t="shared" si="36"/>
        <v>166</v>
      </c>
      <c r="F201">
        <f t="shared" si="37"/>
        <v>0.91712707182320441</v>
      </c>
      <c r="G201">
        <f t="shared" si="30"/>
        <v>2.01767955801105</v>
      </c>
      <c r="H201">
        <v>6.5</v>
      </c>
      <c r="I201">
        <f t="shared" si="31"/>
        <v>0.99713628283412581</v>
      </c>
      <c r="J201">
        <f t="shared" si="32"/>
        <v>101.90732810564766</v>
      </c>
      <c r="K201">
        <f t="shared" si="33"/>
        <v>99.889648547636611</v>
      </c>
    </row>
    <row r="202" spans="4:11" x14ac:dyDescent="0.25">
      <c r="D202" s="2">
        <f t="shared" si="35"/>
        <v>48686</v>
      </c>
      <c r="E202">
        <f t="shared" si="36"/>
        <v>167</v>
      </c>
      <c r="F202">
        <f t="shared" si="37"/>
        <v>0.92265193370165743</v>
      </c>
      <c r="G202">
        <f t="shared" si="30"/>
        <v>2.0298342541436467</v>
      </c>
      <c r="H202">
        <v>6.5</v>
      </c>
      <c r="I202">
        <f t="shared" si="31"/>
        <v>0.99731484588159947</v>
      </c>
      <c r="J202">
        <f t="shared" si="32"/>
        <v>101.92557724909946</v>
      </c>
      <c r="K202">
        <f t="shared" si="33"/>
        <v>99.89574299495581</v>
      </c>
    </row>
    <row r="203" spans="4:11" x14ac:dyDescent="0.25">
      <c r="D203" s="2">
        <f t="shared" si="35"/>
        <v>48687</v>
      </c>
      <c r="E203">
        <f t="shared" si="36"/>
        <v>168</v>
      </c>
      <c r="F203">
        <f t="shared" si="37"/>
        <v>0.92817679558011046</v>
      </c>
      <c r="G203">
        <f t="shared" si="30"/>
        <v>2.0419889502762434</v>
      </c>
      <c r="H203">
        <v>6.5</v>
      </c>
      <c r="I203">
        <f t="shared" si="31"/>
        <v>0.99749347289319368</v>
      </c>
      <c r="J203">
        <f t="shared" si="32"/>
        <v>101.94383292968439</v>
      </c>
      <c r="K203">
        <f t="shared" si="33"/>
        <v>99.901843979408142</v>
      </c>
    </row>
    <row r="204" spans="4:11" x14ac:dyDescent="0.25">
      <c r="D204" s="2">
        <f t="shared" si="35"/>
        <v>48688</v>
      </c>
      <c r="E204">
        <f t="shared" si="36"/>
        <v>169</v>
      </c>
      <c r="F204">
        <f t="shared" si="37"/>
        <v>0.93370165745856348</v>
      </c>
      <c r="G204">
        <f t="shared" si="30"/>
        <v>2.0541436464088396</v>
      </c>
      <c r="H204">
        <v>6.5</v>
      </c>
      <c r="I204">
        <f t="shared" si="31"/>
        <v>0.99767216390328417</v>
      </c>
      <c r="J204">
        <f t="shared" si="32"/>
        <v>101.96209515091564</v>
      </c>
      <c r="K204">
        <f t="shared" si="33"/>
        <v>99.907951504506798</v>
      </c>
    </row>
    <row r="205" spans="4:11" x14ac:dyDescent="0.25">
      <c r="D205" s="2">
        <f t="shared" si="35"/>
        <v>48689</v>
      </c>
      <c r="E205">
        <f t="shared" si="36"/>
        <v>170</v>
      </c>
      <c r="F205">
        <f t="shared" si="37"/>
        <v>0.93922651933701662</v>
      </c>
      <c r="G205">
        <f t="shared" si="30"/>
        <v>2.0662983425414367</v>
      </c>
      <c r="H205">
        <v>6.5</v>
      </c>
      <c r="I205">
        <f t="shared" si="31"/>
        <v>0.99785091894627109</v>
      </c>
      <c r="J205">
        <f t="shared" si="32"/>
        <v>101.9803639163089</v>
      </c>
      <c r="K205">
        <f t="shared" si="33"/>
        <v>99.914065573767459</v>
      </c>
    </row>
    <row r="206" spans="4:11" x14ac:dyDescent="0.25">
      <c r="D206" s="2">
        <f t="shared" si="35"/>
        <v>48690</v>
      </c>
      <c r="E206">
        <f t="shared" si="36"/>
        <v>171</v>
      </c>
      <c r="F206">
        <f t="shared" si="37"/>
        <v>0.94475138121546964</v>
      </c>
      <c r="G206">
        <f t="shared" si="30"/>
        <v>2.0784530386740334</v>
      </c>
      <c r="H206">
        <v>6.5</v>
      </c>
      <c r="I206">
        <f t="shared" si="31"/>
        <v>0.99802973805657924</v>
      </c>
      <c r="J206">
        <f t="shared" si="32"/>
        <v>101.99863922938241</v>
      </c>
      <c r="K206">
        <f t="shared" si="33"/>
        <v>99.920186190708378</v>
      </c>
    </row>
    <row r="207" spans="4:11" x14ac:dyDescent="0.25">
      <c r="D207" s="2">
        <f t="shared" si="35"/>
        <v>48691</v>
      </c>
      <c r="E207">
        <f t="shared" si="36"/>
        <v>172</v>
      </c>
      <c r="F207">
        <f t="shared" si="37"/>
        <v>0.95027624309392267</v>
      </c>
      <c r="G207">
        <f t="shared" si="30"/>
        <v>2.0906077348066301</v>
      </c>
      <c r="H207">
        <v>6.5</v>
      </c>
      <c r="I207">
        <f t="shared" si="31"/>
        <v>0.9982086212686585</v>
      </c>
      <c r="J207">
        <f t="shared" si="32"/>
        <v>102.0169210936569</v>
      </c>
      <c r="K207">
        <f t="shared" si="33"/>
        <v>99.92631335885028</v>
      </c>
    </row>
    <row r="208" spans="4:11" x14ac:dyDescent="0.25">
      <c r="D208" s="2">
        <f t="shared" si="35"/>
        <v>48692</v>
      </c>
      <c r="E208">
        <f t="shared" si="36"/>
        <v>173</v>
      </c>
      <c r="F208">
        <f t="shared" si="37"/>
        <v>0.95580110497237569</v>
      </c>
      <c r="G208">
        <f t="shared" si="30"/>
        <v>2.1027624309392268</v>
      </c>
      <c r="H208">
        <v>6.5</v>
      </c>
      <c r="I208">
        <f t="shared" si="31"/>
        <v>0.99838756861698297</v>
      </c>
      <c r="J208">
        <f t="shared" si="32"/>
        <v>102.03520951265567</v>
      </c>
      <c r="K208">
        <f t="shared" si="33"/>
        <v>99.932447081716447</v>
      </c>
    </row>
    <row r="209" spans="4:11" x14ac:dyDescent="0.25">
      <c r="D209" s="2">
        <f t="shared" si="35"/>
        <v>48693</v>
      </c>
      <c r="E209">
        <f t="shared" si="36"/>
        <v>174</v>
      </c>
      <c r="F209">
        <f t="shared" si="37"/>
        <v>0.96132596685082872</v>
      </c>
      <c r="G209">
        <f t="shared" si="30"/>
        <v>2.1149171270718234</v>
      </c>
      <c r="H209">
        <v>6.5</v>
      </c>
      <c r="I209">
        <f t="shared" si="31"/>
        <v>0.99856658013605171</v>
      </c>
      <c r="J209">
        <f>102.2*I209</f>
        <v>102.05350448990448</v>
      </c>
      <c r="K209">
        <f>J209-G209</f>
        <v>99.938587362832664</v>
      </c>
    </row>
    <row r="210" spans="4:11" x14ac:dyDescent="0.25">
      <c r="D210" s="2">
        <f t="shared" si="35"/>
        <v>48694</v>
      </c>
      <c r="E210">
        <f t="shared" si="36"/>
        <v>175</v>
      </c>
      <c r="F210">
        <f t="shared" si="37"/>
        <v>0.96685082872928174</v>
      </c>
      <c r="G210">
        <f t="shared" si="30"/>
        <v>2.1270718232044201</v>
      </c>
      <c r="H210">
        <v>6.5</v>
      </c>
      <c r="I210">
        <f t="shared" si="31"/>
        <v>0.99874565586038844</v>
      </c>
      <c r="J210">
        <f t="shared" ref="J210:J216" si="38">102.2*I210</f>
        <v>102.0718060289317</v>
      </c>
      <c r="K210">
        <f t="shared" ref="K210:K216" si="39">J210-G210</f>
        <v>99.944734205727286</v>
      </c>
    </row>
    <row r="211" spans="4:11" x14ac:dyDescent="0.25">
      <c r="D211" s="2">
        <f t="shared" si="35"/>
        <v>48695</v>
      </c>
      <c r="E211">
        <f t="shared" si="36"/>
        <v>176</v>
      </c>
      <c r="F211">
        <f t="shared" si="37"/>
        <v>0.97237569060773477</v>
      </c>
      <c r="G211">
        <f t="shared" si="30"/>
        <v>2.1392265193370168</v>
      </c>
      <c r="H211">
        <v>6.5</v>
      </c>
      <c r="I211">
        <f t="shared" si="31"/>
        <v>0.99892479582454163</v>
      </c>
      <c r="J211">
        <f t="shared" si="38"/>
        <v>102.09011413326816</v>
      </c>
      <c r="K211">
        <f t="shared" si="39"/>
        <v>99.950887613931144</v>
      </c>
    </row>
    <row r="212" spans="4:11" x14ac:dyDescent="0.25">
      <c r="D212" s="2">
        <f t="shared" si="35"/>
        <v>48696</v>
      </c>
      <c r="E212">
        <f t="shared" si="36"/>
        <v>177</v>
      </c>
      <c r="F212">
        <f t="shared" si="37"/>
        <v>0.97790055248618779</v>
      </c>
      <c r="G212">
        <f t="shared" si="30"/>
        <v>2.1513812154696135</v>
      </c>
      <c r="H212">
        <v>6.5</v>
      </c>
      <c r="I212">
        <f t="shared" si="31"/>
        <v>0.99910400006308475</v>
      </c>
      <c r="J212">
        <f t="shared" si="38"/>
        <v>102.10842880644726</v>
      </c>
      <c r="K212">
        <f t="shared" si="39"/>
        <v>99.957047590977652</v>
      </c>
    </row>
    <row r="213" spans="4:11" x14ac:dyDescent="0.25">
      <c r="D213" s="2">
        <f t="shared" si="35"/>
        <v>48697</v>
      </c>
      <c r="E213">
        <f t="shared" si="36"/>
        <v>178</v>
      </c>
      <c r="F213">
        <f t="shared" si="37"/>
        <v>0.98342541436464093</v>
      </c>
      <c r="G213">
        <f t="shared" si="30"/>
        <v>2.1635359116022101</v>
      </c>
      <c r="H213">
        <v>6.5</v>
      </c>
      <c r="I213">
        <f t="shared" si="31"/>
        <v>0.99928326861061567</v>
      </c>
      <c r="J213">
        <f t="shared" si="38"/>
        <v>102.12675005200492</v>
      </c>
      <c r="K213">
        <f t="shared" si="39"/>
        <v>99.963214140402712</v>
      </c>
    </row>
    <row r="214" spans="4:11" x14ac:dyDescent="0.25">
      <c r="D214" s="2">
        <f t="shared" si="35"/>
        <v>48698</v>
      </c>
      <c r="E214">
        <f t="shared" si="36"/>
        <v>179</v>
      </c>
      <c r="F214">
        <f t="shared" si="37"/>
        <v>0.98895027624309395</v>
      </c>
      <c r="G214">
        <f t="shared" si="30"/>
        <v>2.1756906077348068</v>
      </c>
      <c r="H214">
        <v>6.5</v>
      </c>
      <c r="I214">
        <f t="shared" si="31"/>
        <v>0.9994626015017577</v>
      </c>
      <c r="J214">
        <f t="shared" si="38"/>
        <v>102.14507787347964</v>
      </c>
      <c r="K214">
        <f t="shared" si="39"/>
        <v>99.969387265744828</v>
      </c>
    </row>
    <row r="215" spans="4:11" x14ac:dyDescent="0.25">
      <c r="D215" s="2">
        <f t="shared" si="35"/>
        <v>48699</v>
      </c>
      <c r="E215">
        <f t="shared" si="36"/>
        <v>180</v>
      </c>
      <c r="F215">
        <f t="shared" si="37"/>
        <v>0.99447513812154698</v>
      </c>
      <c r="G215">
        <f t="shared" si="30"/>
        <v>2.1878453038674035</v>
      </c>
      <c r="H215">
        <v>6.5</v>
      </c>
      <c r="I215">
        <f t="shared" si="31"/>
        <v>0.99964199877115834</v>
      </c>
      <c r="J215">
        <f t="shared" si="38"/>
        <v>102.16341227441238</v>
      </c>
      <c r="K215">
        <f t="shared" si="39"/>
        <v>99.975566970544975</v>
      </c>
    </row>
    <row r="216" spans="4:11" x14ac:dyDescent="0.25">
      <c r="D216" s="2">
        <f t="shared" si="35"/>
        <v>48700</v>
      </c>
      <c r="E216">
        <f t="shared" si="36"/>
        <v>181</v>
      </c>
      <c r="F216">
        <f t="shared" si="37"/>
        <v>1</v>
      </c>
      <c r="G216">
        <f t="shared" si="30"/>
        <v>2.2000000000000002</v>
      </c>
      <c r="H216">
        <v>6.5</v>
      </c>
      <c r="I216">
        <f t="shared" si="31"/>
        <v>0.99982146045349052</v>
      </c>
      <c r="J216">
        <f t="shared" si="38"/>
        <v>102.18175325834673</v>
      </c>
      <c r="K216">
        <f t="shared" si="39"/>
        <v>99.981753258346728</v>
      </c>
    </row>
    <row r="217" spans="4:11" x14ac:dyDescent="0.25">
      <c r="D217" s="2"/>
    </row>
    <row r="218" spans="4:11" x14ac:dyDescent="0.25">
      <c r="D218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006E-0644-4734-9A9D-9851C18E57C4}">
  <dimension ref="B2:P29"/>
  <sheetViews>
    <sheetView workbookViewId="0">
      <selection activeCell="E37" sqref="E37"/>
    </sheetView>
  </sheetViews>
  <sheetFormatPr defaultRowHeight="15" x14ac:dyDescent="0.25"/>
  <cols>
    <col min="2" max="3" width="22.28515625" customWidth="1"/>
    <col min="4" max="4" width="20.42578125" customWidth="1"/>
    <col min="8" max="8" width="15.5703125" customWidth="1"/>
    <col min="9" max="9" width="14.140625" customWidth="1"/>
    <col min="15" max="15" width="12.5703125" customWidth="1"/>
  </cols>
  <sheetData>
    <row r="2" spans="2:16" ht="15.75" thickBot="1" x14ac:dyDescent="0.3">
      <c r="B2" s="1" t="s">
        <v>0</v>
      </c>
    </row>
    <row r="3" spans="2:16" ht="15.75" thickBot="1" x14ac:dyDescent="0.3">
      <c r="B3" s="1" t="s">
        <v>1</v>
      </c>
      <c r="F3" t="s">
        <v>10</v>
      </c>
      <c r="G3" s="6">
        <v>4.6172089999999999</v>
      </c>
      <c r="I3" t="s">
        <v>12</v>
      </c>
      <c r="J3">
        <f>1/(1+G3/100)</f>
        <v>0.95586568362763336</v>
      </c>
    </row>
    <row r="4" spans="2:16" x14ac:dyDescent="0.25">
      <c r="B4" t="s">
        <v>16</v>
      </c>
      <c r="C4" s="3">
        <v>46126</v>
      </c>
      <c r="F4" t="s">
        <v>11</v>
      </c>
      <c r="G4">
        <v>1.9933700000000001</v>
      </c>
      <c r="I4" t="s">
        <v>13</v>
      </c>
      <c r="J4">
        <v>2</v>
      </c>
    </row>
    <row r="5" spans="2:16" x14ac:dyDescent="0.25">
      <c r="B5" t="s">
        <v>3</v>
      </c>
      <c r="I5" t="s">
        <v>14</v>
      </c>
      <c r="J5">
        <f>J3^(1/J4)</f>
        <v>0.9776838362311373</v>
      </c>
    </row>
    <row r="6" spans="2:16" x14ac:dyDescent="0.25">
      <c r="B6" t="s">
        <v>2</v>
      </c>
    </row>
    <row r="7" spans="2:16" ht="15.75" thickBot="1" x14ac:dyDescent="0.3">
      <c r="B7" t="s">
        <v>5</v>
      </c>
      <c r="C7" t="s">
        <v>6</v>
      </c>
      <c r="D7" t="s">
        <v>7</v>
      </c>
      <c r="E7" t="s">
        <v>8</v>
      </c>
      <c r="F7" t="s">
        <v>9</v>
      </c>
    </row>
    <row r="8" spans="2:16" ht="15.75" thickBot="1" x14ac:dyDescent="0.3">
      <c r="B8" s="4">
        <v>44866</v>
      </c>
      <c r="C8" s="4">
        <v>45047</v>
      </c>
      <c r="D8" s="4">
        <v>45048</v>
      </c>
      <c r="E8" s="5">
        <f>D8-C8</f>
        <v>1</v>
      </c>
      <c r="F8" s="5"/>
      <c r="I8" t="e">
        <f>1-I9</f>
        <v>#DIV/0!</v>
      </c>
      <c r="O8" s="7">
        <f>(O9-G4*10000)/10000</f>
        <v>99.000696747481868</v>
      </c>
    </row>
    <row r="9" spans="2:16" x14ac:dyDescent="0.25">
      <c r="B9" s="4">
        <v>45047</v>
      </c>
      <c r="C9" s="4">
        <v>45231</v>
      </c>
      <c r="D9" s="4">
        <v>45231</v>
      </c>
      <c r="E9" s="5">
        <f t="shared" ref="E9:E28" si="0">D9-C9</f>
        <v>0</v>
      </c>
      <c r="F9" s="5"/>
      <c r="I9" t="e">
        <f>H11/I11</f>
        <v>#DIV/0!</v>
      </c>
      <c r="O9">
        <f>SUM(O11:O29)</f>
        <v>1009940.6674748186</v>
      </c>
    </row>
    <row r="10" spans="2:16" x14ac:dyDescent="0.25">
      <c r="B10" s="4">
        <v>45231</v>
      </c>
      <c r="C10" s="4">
        <v>45413</v>
      </c>
      <c r="D10" s="4">
        <v>45414</v>
      </c>
      <c r="E10" s="5">
        <f t="shared" si="0"/>
        <v>1</v>
      </c>
      <c r="F10" s="5"/>
      <c r="G10" t="s">
        <v>19</v>
      </c>
      <c r="H10" t="s">
        <v>15</v>
      </c>
      <c r="I10" t="s">
        <v>17</v>
      </c>
      <c r="J10" t="s">
        <v>18</v>
      </c>
      <c r="L10" t="s">
        <v>20</v>
      </c>
      <c r="N10" t="s">
        <v>21</v>
      </c>
    </row>
    <row r="11" spans="2:16" x14ac:dyDescent="0.25">
      <c r="B11" s="8">
        <v>45413</v>
      </c>
      <c r="C11" s="8">
        <v>45597</v>
      </c>
      <c r="D11" s="8">
        <v>45597</v>
      </c>
      <c r="E11" s="9">
        <f t="shared" si="0"/>
        <v>0</v>
      </c>
      <c r="F11" s="9">
        <f>D11-D10</f>
        <v>183</v>
      </c>
      <c r="G11">
        <f>J14</f>
        <v>0.99788251063140598</v>
      </c>
      <c r="N11">
        <v>22000</v>
      </c>
      <c r="O11">
        <v>0</v>
      </c>
    </row>
    <row r="12" spans="2:16" x14ac:dyDescent="0.25">
      <c r="B12" s="8">
        <v>45597</v>
      </c>
      <c r="C12" s="8">
        <v>45778</v>
      </c>
      <c r="D12" s="8">
        <v>45779</v>
      </c>
      <c r="E12" s="9">
        <f t="shared" si="0"/>
        <v>1</v>
      </c>
      <c r="F12" s="9">
        <f t="shared" ref="F12:F28" si="1">D12-D11</f>
        <v>182</v>
      </c>
      <c r="G12">
        <f>$J$5^(L12-1)*J12*$J$14</f>
        <v>0</v>
      </c>
      <c r="N12">
        <v>22000</v>
      </c>
      <c r="O12">
        <v>0</v>
      </c>
      <c r="P12">
        <f>SUM($O$11:O12)</f>
        <v>0</v>
      </c>
    </row>
    <row r="13" spans="2:16" x14ac:dyDescent="0.25">
      <c r="B13" s="8">
        <v>45778</v>
      </c>
      <c r="C13" s="8">
        <v>45962</v>
      </c>
      <c r="D13" s="8">
        <v>45964</v>
      </c>
      <c r="E13" s="9">
        <f t="shared" si="0"/>
        <v>2</v>
      </c>
      <c r="F13" s="9">
        <f t="shared" si="1"/>
        <v>185</v>
      </c>
      <c r="G13">
        <f>$J$5^(L13-1)*J13*$J$14</f>
        <v>0</v>
      </c>
      <c r="N13">
        <v>22000</v>
      </c>
      <c r="O13">
        <v>0</v>
      </c>
      <c r="P13">
        <f>SUM($O$11:O13)</f>
        <v>0</v>
      </c>
    </row>
    <row r="14" spans="2:16" x14ac:dyDescent="0.25">
      <c r="B14" s="3">
        <v>45962</v>
      </c>
      <c r="C14" s="3">
        <v>46143</v>
      </c>
      <c r="D14" s="3">
        <v>46146</v>
      </c>
      <c r="E14">
        <f t="shared" si="0"/>
        <v>3</v>
      </c>
      <c r="F14">
        <f t="shared" si="1"/>
        <v>182</v>
      </c>
      <c r="G14">
        <f>J14</f>
        <v>0.99788251063140598</v>
      </c>
      <c r="H14">
        <f>C14-C4</f>
        <v>17</v>
      </c>
      <c r="I14">
        <f>C14-B14</f>
        <v>181</v>
      </c>
      <c r="J14">
        <f>J5^(H14/I14)</f>
        <v>0.99788251063140598</v>
      </c>
      <c r="K14">
        <f>J5^(H14/I14)</f>
        <v>0.99788251063140598</v>
      </c>
      <c r="L14">
        <v>0</v>
      </c>
      <c r="N14">
        <v>22000</v>
      </c>
      <c r="O14">
        <f t="shared" ref="O12:O29" si="2">N14*G14</f>
        <v>21953.415233890933</v>
      </c>
      <c r="P14">
        <f>SUM($O$11:O14)</f>
        <v>21953.415233890933</v>
      </c>
    </row>
    <row r="15" spans="2:16" x14ac:dyDescent="0.25">
      <c r="B15" s="3">
        <v>46143</v>
      </c>
      <c r="C15" s="3">
        <v>46327</v>
      </c>
      <c r="D15" s="3">
        <v>46328</v>
      </c>
      <c r="E15">
        <f t="shared" si="0"/>
        <v>1</v>
      </c>
      <c r="F15">
        <f t="shared" si="1"/>
        <v>182</v>
      </c>
      <c r="G15">
        <f>$J$5^(L15-1)*J15*$K$14</f>
        <v>0.9754926274932979</v>
      </c>
      <c r="J15">
        <f>$J$5^(1+E15/F15)</f>
        <v>0.97756260591846533</v>
      </c>
      <c r="L15">
        <f t="shared" ref="L13:L28" si="3">L14+1</f>
        <v>1</v>
      </c>
      <c r="N15">
        <v>22000</v>
      </c>
      <c r="O15">
        <f t="shared" si="2"/>
        <v>21460.837804852556</v>
      </c>
      <c r="P15">
        <f>SUM($O$11:O15)</f>
        <v>43414.253038743489</v>
      </c>
    </row>
    <row r="16" spans="2:16" x14ac:dyDescent="0.25">
      <c r="B16" s="3">
        <v>46327</v>
      </c>
      <c r="C16" s="3">
        <v>46508</v>
      </c>
      <c r="D16" s="3">
        <v>46510</v>
      </c>
      <c r="E16">
        <f t="shared" si="0"/>
        <v>2</v>
      </c>
      <c r="F16">
        <f t="shared" si="1"/>
        <v>182</v>
      </c>
      <c r="G16">
        <f t="shared" ref="G16:G28" si="4">$J$5^(L16-1)*J16*$K$14</f>
        <v>0.95360511498659906</v>
      </c>
      <c r="J16">
        <f t="shared" ref="J13:J28" si="5">$J$5^(1+E16/F16)</f>
        <v>0.97744139063804425</v>
      </c>
      <c r="L16">
        <f t="shared" si="3"/>
        <v>2</v>
      </c>
      <c r="N16">
        <v>22000</v>
      </c>
      <c r="O16">
        <f t="shared" si="2"/>
        <v>20979.312529705177</v>
      </c>
      <c r="P16">
        <f>SUM($O$11:O16)</f>
        <v>64393.56556844867</v>
      </c>
    </row>
    <row r="17" spans="2:16" x14ac:dyDescent="0.25">
      <c r="B17" s="3">
        <v>46508</v>
      </c>
      <c r="C17" s="3">
        <v>46692</v>
      </c>
      <c r="D17" s="3">
        <v>46692</v>
      </c>
      <c r="E17">
        <f t="shared" si="0"/>
        <v>0</v>
      </c>
      <c r="F17">
        <f t="shared" si="1"/>
        <v>182</v>
      </c>
      <c r="G17">
        <f t="shared" si="4"/>
        <v>0.93255556177384891</v>
      </c>
      <c r="J17">
        <f t="shared" si="5"/>
        <v>0.9776838362311373</v>
      </c>
      <c r="L17">
        <f t="shared" si="3"/>
        <v>3</v>
      </c>
      <c r="N17">
        <v>22000</v>
      </c>
      <c r="O17">
        <f t="shared" si="2"/>
        <v>20516.222359024676</v>
      </c>
      <c r="P17">
        <f>SUM($O$11:O17)</f>
        <v>84909.787927473342</v>
      </c>
    </row>
    <row r="18" spans="2:16" x14ac:dyDescent="0.25">
      <c r="B18" s="3">
        <v>46692</v>
      </c>
      <c r="C18" s="3">
        <v>46874</v>
      </c>
      <c r="D18" s="3">
        <v>46875</v>
      </c>
      <c r="E18">
        <f t="shared" si="0"/>
        <v>1</v>
      </c>
      <c r="F18">
        <f t="shared" si="1"/>
        <v>183</v>
      </c>
      <c r="G18">
        <f t="shared" si="4"/>
        <v>0.91163206287474174</v>
      </c>
      <c r="J18">
        <f t="shared" si="5"/>
        <v>0.9775632683383414</v>
      </c>
      <c r="L18">
        <f t="shared" si="3"/>
        <v>4</v>
      </c>
      <c r="N18">
        <v>22000</v>
      </c>
      <c r="O18">
        <f t="shared" si="2"/>
        <v>20055.905383244317</v>
      </c>
      <c r="P18">
        <f>SUM($O$11:O18)</f>
        <v>104965.69331071766</v>
      </c>
    </row>
    <row r="19" spans="2:16" x14ac:dyDescent="0.25">
      <c r="B19" s="3">
        <v>46874</v>
      </c>
      <c r="C19" s="3">
        <v>47058</v>
      </c>
      <c r="D19" s="3">
        <v>47058</v>
      </c>
      <c r="E19">
        <f t="shared" si="0"/>
        <v>0</v>
      </c>
      <c r="F19">
        <f t="shared" si="1"/>
        <v>183</v>
      </c>
      <c r="G19">
        <f t="shared" si="4"/>
        <v>0.89139785957571183</v>
      </c>
      <c r="J19">
        <f t="shared" si="5"/>
        <v>0.9776838362311373</v>
      </c>
      <c r="L19">
        <f t="shared" si="3"/>
        <v>5</v>
      </c>
      <c r="N19">
        <v>22000</v>
      </c>
      <c r="O19">
        <f t="shared" si="2"/>
        <v>19610.752910665658</v>
      </c>
      <c r="P19">
        <f>SUM($O$11:O19)</f>
        <v>124576.44622138332</v>
      </c>
    </row>
    <row r="20" spans="2:16" x14ac:dyDescent="0.25">
      <c r="B20" s="3">
        <v>47058</v>
      </c>
      <c r="C20" s="3">
        <v>47239</v>
      </c>
      <c r="D20" s="3">
        <v>47240</v>
      </c>
      <c r="E20">
        <f t="shared" si="0"/>
        <v>1</v>
      </c>
      <c r="F20">
        <f t="shared" si="1"/>
        <v>182</v>
      </c>
      <c r="G20">
        <f t="shared" si="4"/>
        <v>0.87139721451697505</v>
      </c>
      <c r="J20">
        <f t="shared" si="5"/>
        <v>0.97756260591846533</v>
      </c>
      <c r="L20">
        <f t="shared" si="3"/>
        <v>6</v>
      </c>
      <c r="N20">
        <v>22000</v>
      </c>
      <c r="O20">
        <f t="shared" si="2"/>
        <v>19170.73871937345</v>
      </c>
      <c r="P20">
        <f>SUM($O$11:O20)</f>
        <v>143747.18494075676</v>
      </c>
    </row>
    <row r="21" spans="2:16" x14ac:dyDescent="0.25">
      <c r="B21" s="3">
        <v>47239</v>
      </c>
      <c r="C21" s="3">
        <v>47423</v>
      </c>
      <c r="D21" s="3">
        <v>47423</v>
      </c>
      <c r="E21">
        <f t="shared" si="0"/>
        <v>0</v>
      </c>
      <c r="F21">
        <f t="shared" si="1"/>
        <v>183</v>
      </c>
      <c r="G21">
        <f t="shared" si="4"/>
        <v>0.85205662442754693</v>
      </c>
      <c r="J21">
        <f t="shared" si="5"/>
        <v>0.9776838362311373</v>
      </c>
      <c r="L21">
        <f t="shared" si="3"/>
        <v>7</v>
      </c>
      <c r="N21">
        <v>22000</v>
      </c>
      <c r="O21">
        <f t="shared" si="2"/>
        <v>18745.245737406032</v>
      </c>
      <c r="P21">
        <f>SUM($O$11:O21)</f>
        <v>162492.43067816278</v>
      </c>
    </row>
    <row r="22" spans="2:16" x14ac:dyDescent="0.25">
      <c r="B22" s="3">
        <v>47423</v>
      </c>
      <c r="C22" s="3">
        <v>47604</v>
      </c>
      <c r="D22" s="3">
        <v>47605</v>
      </c>
      <c r="E22">
        <f t="shared" si="0"/>
        <v>1</v>
      </c>
      <c r="F22">
        <f t="shared" si="1"/>
        <v>182</v>
      </c>
      <c r="G22">
        <f t="shared" si="4"/>
        <v>0.83293869416548383</v>
      </c>
      <c r="J22">
        <f t="shared" si="5"/>
        <v>0.97756260591846533</v>
      </c>
      <c r="L22">
        <f t="shared" si="3"/>
        <v>8</v>
      </c>
      <c r="N22">
        <v>22000</v>
      </c>
      <c r="O22">
        <f t="shared" si="2"/>
        <v>18324.651271640643</v>
      </c>
      <c r="P22">
        <f>SUM($O$11:O22)</f>
        <v>180817.08194980343</v>
      </c>
    </row>
    <row r="23" spans="2:16" x14ac:dyDescent="0.25">
      <c r="B23" s="3">
        <v>47604</v>
      </c>
      <c r="C23" s="3">
        <v>47788</v>
      </c>
      <c r="D23" s="3">
        <v>47788</v>
      </c>
      <c r="E23">
        <f t="shared" si="0"/>
        <v>0</v>
      </c>
      <c r="F23">
        <f t="shared" si="1"/>
        <v>183</v>
      </c>
      <c r="G23">
        <f t="shared" si="4"/>
        <v>0.81445168779789079</v>
      </c>
      <c r="J23">
        <f t="shared" si="5"/>
        <v>0.9776838362311373</v>
      </c>
      <c r="L23">
        <f t="shared" si="3"/>
        <v>9</v>
      </c>
      <c r="N23">
        <v>22000</v>
      </c>
      <c r="O23">
        <f t="shared" si="2"/>
        <v>17917.937131553597</v>
      </c>
      <c r="P23">
        <f>SUM($O$11:O23)</f>
        <v>198735.01908135702</v>
      </c>
    </row>
    <row r="24" spans="2:16" x14ac:dyDescent="0.25">
      <c r="B24" s="3">
        <v>47788</v>
      </c>
      <c r="C24" s="3">
        <v>47969</v>
      </c>
      <c r="D24" s="3">
        <v>47970</v>
      </c>
      <c r="E24">
        <f t="shared" si="0"/>
        <v>1</v>
      </c>
      <c r="F24">
        <f t="shared" si="1"/>
        <v>182</v>
      </c>
      <c r="G24">
        <f t="shared" si="4"/>
        <v>0.79617751431839845</v>
      </c>
      <c r="J24">
        <f t="shared" si="5"/>
        <v>0.97756260591846533</v>
      </c>
      <c r="L24">
        <f t="shared" si="3"/>
        <v>10</v>
      </c>
      <c r="N24">
        <v>22000</v>
      </c>
      <c r="O24">
        <f t="shared" si="2"/>
        <v>17515.905315004766</v>
      </c>
      <c r="P24">
        <f>SUM($O$11:O24)</f>
        <v>216250.92439636178</v>
      </c>
    </row>
    <row r="25" spans="2:16" x14ac:dyDescent="0.25">
      <c r="B25" s="3">
        <v>47969</v>
      </c>
      <c r="C25" s="3">
        <v>48153</v>
      </c>
      <c r="D25" s="3">
        <v>48155</v>
      </c>
      <c r="E25">
        <f t="shared" si="0"/>
        <v>2</v>
      </c>
      <c r="F25">
        <f t="shared" si="1"/>
        <v>185</v>
      </c>
      <c r="G25">
        <f t="shared" si="4"/>
        <v>0.77831649588889884</v>
      </c>
      <c r="J25">
        <f t="shared" si="5"/>
        <v>0.97744532170859522</v>
      </c>
      <c r="L25">
        <f t="shared" si="3"/>
        <v>11</v>
      </c>
      <c r="N25">
        <v>22000</v>
      </c>
      <c r="O25">
        <f t="shared" si="2"/>
        <v>17122.962909555776</v>
      </c>
      <c r="P25">
        <f>SUM($O$11:O25)</f>
        <v>233373.88730591757</v>
      </c>
    </row>
    <row r="26" spans="2:16" x14ac:dyDescent="0.25">
      <c r="B26" s="3">
        <v>48153</v>
      </c>
      <c r="C26" s="3">
        <v>48335</v>
      </c>
      <c r="D26" s="3">
        <v>48337</v>
      </c>
      <c r="E26">
        <f t="shared" si="0"/>
        <v>2</v>
      </c>
      <c r="F26">
        <f t="shared" si="1"/>
        <v>182</v>
      </c>
      <c r="G26">
        <f t="shared" si="4"/>
        <v>0.76094439713897599</v>
      </c>
      <c r="J26">
        <f t="shared" si="5"/>
        <v>0.97744139063804425</v>
      </c>
      <c r="L26">
        <f t="shared" si="3"/>
        <v>12</v>
      </c>
      <c r="N26">
        <v>22000</v>
      </c>
      <c r="O26">
        <f t="shared" si="2"/>
        <v>16740.776737057473</v>
      </c>
      <c r="P26">
        <f>SUM($O$11:O26)</f>
        <v>250114.66404297506</v>
      </c>
    </row>
    <row r="27" spans="2:16" x14ac:dyDescent="0.25">
      <c r="B27" s="3">
        <v>48335</v>
      </c>
      <c r="C27" s="3">
        <v>48519</v>
      </c>
      <c r="D27" s="3">
        <v>48519</v>
      </c>
      <c r="E27">
        <f t="shared" si="0"/>
        <v>0</v>
      </c>
      <c r="F27">
        <f t="shared" si="1"/>
        <v>182</v>
      </c>
      <c r="G27">
        <f t="shared" si="4"/>
        <v>0.74414757072960203</v>
      </c>
      <c r="J27">
        <f t="shared" si="5"/>
        <v>0.9776838362311373</v>
      </c>
      <c r="L27">
        <f t="shared" si="3"/>
        <v>13</v>
      </c>
      <c r="N27">
        <v>22000</v>
      </c>
      <c r="O27">
        <f t="shared" si="2"/>
        <v>16371.246556051245</v>
      </c>
      <c r="P27">
        <f>SUM($O$11:O27)</f>
        <v>266485.91059902631</v>
      </c>
    </row>
    <row r="28" spans="2:16" x14ac:dyDescent="0.25">
      <c r="B28" s="3">
        <v>48519</v>
      </c>
      <c r="C28" s="3">
        <v>48700</v>
      </c>
      <c r="D28" s="3">
        <v>48701</v>
      </c>
      <c r="E28">
        <f t="shared" si="0"/>
        <v>1</v>
      </c>
      <c r="F28">
        <f t="shared" si="1"/>
        <v>182</v>
      </c>
      <c r="G28">
        <f t="shared" si="4"/>
        <v>0.72745083843032532</v>
      </c>
      <c r="J28">
        <f t="shared" si="5"/>
        <v>0.97756260591846533</v>
      </c>
      <c r="L28">
        <f t="shared" si="3"/>
        <v>14</v>
      </c>
      <c r="N28">
        <v>22000</v>
      </c>
      <c r="O28">
        <f t="shared" si="2"/>
        <v>16003.918445467158</v>
      </c>
      <c r="P28">
        <f>SUM($O$11:O28)</f>
        <v>282489.82904449344</v>
      </c>
    </row>
    <row r="29" spans="2:16" x14ac:dyDescent="0.25">
      <c r="B29" t="s">
        <v>4</v>
      </c>
      <c r="C29" t="s">
        <v>4</v>
      </c>
      <c r="D29" s="2">
        <v>48701</v>
      </c>
      <c r="G29">
        <f>G28</f>
        <v>0.72745083843032532</v>
      </c>
      <c r="N29">
        <v>1000000</v>
      </c>
      <c r="O29">
        <f t="shared" si="2"/>
        <v>727450.83843032527</v>
      </c>
      <c r="P29">
        <f>SUM($O$11:O29)</f>
        <v>1009940.6674748186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0E88-05F2-44C6-A707-0DCDC1ECC889}">
  <dimension ref="B2:P29"/>
  <sheetViews>
    <sheetView workbookViewId="0">
      <selection activeCell="J12" sqref="J12"/>
    </sheetView>
  </sheetViews>
  <sheetFormatPr defaultRowHeight="15" x14ac:dyDescent="0.25"/>
  <cols>
    <col min="2" max="3" width="22.28515625" customWidth="1"/>
    <col min="4" max="4" width="20.42578125" customWidth="1"/>
    <col min="8" max="8" width="15.5703125" customWidth="1"/>
    <col min="9" max="9" width="14.140625" customWidth="1"/>
    <col min="15" max="15" width="12.5703125" customWidth="1"/>
  </cols>
  <sheetData>
    <row r="2" spans="2:16" ht="15.75" thickBot="1" x14ac:dyDescent="0.3">
      <c r="B2" s="1" t="s">
        <v>0</v>
      </c>
    </row>
    <row r="3" spans="2:16" ht="15.75" thickBot="1" x14ac:dyDescent="0.3">
      <c r="B3" s="1" t="s">
        <v>1</v>
      </c>
      <c r="F3" t="s">
        <v>10</v>
      </c>
      <c r="G3" s="6">
        <v>4.7300440000000004</v>
      </c>
      <c r="I3" t="s">
        <v>12</v>
      </c>
      <c r="J3">
        <f>1/(1+G3/100)</f>
        <v>0.95483584443065816</v>
      </c>
    </row>
    <row r="4" spans="2:16" x14ac:dyDescent="0.25">
      <c r="B4" t="s">
        <v>16</v>
      </c>
      <c r="C4" s="3">
        <v>45457</v>
      </c>
      <c r="F4" t="s">
        <v>11</v>
      </c>
      <c r="G4">
        <v>0.52608999999999995</v>
      </c>
      <c r="I4" t="s">
        <v>13</v>
      </c>
      <c r="J4">
        <v>2</v>
      </c>
    </row>
    <row r="5" spans="2:16" x14ac:dyDescent="0.25">
      <c r="B5" t="s">
        <v>3</v>
      </c>
      <c r="I5" t="s">
        <v>14</v>
      </c>
      <c r="J5">
        <f>J3^(1/J4)</f>
        <v>0.9771570213791938</v>
      </c>
    </row>
    <row r="6" spans="2:16" x14ac:dyDescent="0.25">
      <c r="B6" t="s">
        <v>2</v>
      </c>
    </row>
    <row r="7" spans="2:16" ht="15.75" thickBot="1" x14ac:dyDescent="0.3">
      <c r="B7" t="s">
        <v>5</v>
      </c>
      <c r="C7" t="s">
        <v>6</v>
      </c>
      <c r="D7" t="s">
        <v>7</v>
      </c>
      <c r="E7" t="s">
        <v>8</v>
      </c>
      <c r="F7" t="s">
        <v>9</v>
      </c>
    </row>
    <row r="8" spans="2:16" ht="15.75" thickBot="1" x14ac:dyDescent="0.3">
      <c r="B8" s="4">
        <v>44866</v>
      </c>
      <c r="C8" s="4">
        <v>45047</v>
      </c>
      <c r="D8" s="4">
        <v>45048</v>
      </c>
      <c r="E8" s="5">
        <f>D8-C8</f>
        <v>1</v>
      </c>
      <c r="F8" s="5"/>
      <c r="I8">
        <f>1-I9</f>
        <v>0.23913043478260865</v>
      </c>
      <c r="O8" s="7">
        <f>(O9-G4*10000)/10000</f>
        <v>97.999997098028643</v>
      </c>
    </row>
    <row r="9" spans="2:16" x14ac:dyDescent="0.25">
      <c r="B9" s="4">
        <v>45047</v>
      </c>
      <c r="C9" s="4">
        <v>45231</v>
      </c>
      <c r="D9" s="4">
        <v>45231</v>
      </c>
      <c r="E9" s="5">
        <f t="shared" ref="E9:E28" si="0">D9-C9</f>
        <v>0</v>
      </c>
      <c r="F9" s="5"/>
      <c r="I9">
        <f>H11/I11</f>
        <v>0.76086956521739135</v>
      </c>
      <c r="O9">
        <f>SUM(O11:O29)</f>
        <v>985260.87098028651</v>
      </c>
    </row>
    <row r="10" spans="2:16" x14ac:dyDescent="0.25">
      <c r="B10" s="4">
        <v>45231</v>
      </c>
      <c r="C10" s="4">
        <v>45413</v>
      </c>
      <c r="D10" s="4">
        <v>45414</v>
      </c>
      <c r="E10" s="5">
        <f t="shared" si="0"/>
        <v>1</v>
      </c>
      <c r="F10" s="5"/>
      <c r="G10" t="s">
        <v>19</v>
      </c>
      <c r="H10" t="s">
        <v>15</v>
      </c>
      <c r="I10" t="s">
        <v>17</v>
      </c>
      <c r="J10" t="s">
        <v>18</v>
      </c>
      <c r="L10" t="s">
        <v>20</v>
      </c>
      <c r="N10" t="s">
        <v>21</v>
      </c>
    </row>
    <row r="11" spans="2:16" x14ac:dyDescent="0.25">
      <c r="B11" s="3">
        <v>45413</v>
      </c>
      <c r="C11" s="3">
        <v>45597</v>
      </c>
      <c r="D11" s="3">
        <v>45597</v>
      </c>
      <c r="E11">
        <f t="shared" si="0"/>
        <v>0</v>
      </c>
      <c r="F11">
        <f>D11-D10</f>
        <v>183</v>
      </c>
      <c r="G11">
        <f>J11</f>
        <v>0.98257154894490717</v>
      </c>
      <c r="H11">
        <f>C11-C4</f>
        <v>140</v>
      </c>
      <c r="I11">
        <f>C11-B11</f>
        <v>184</v>
      </c>
      <c r="J11">
        <f>J5^(H11/I11)</f>
        <v>0.98257154894490717</v>
      </c>
      <c r="L11">
        <v>0</v>
      </c>
      <c r="N11">
        <v>22000</v>
      </c>
      <c r="O11">
        <f>N11*G11</f>
        <v>21616.574076787958</v>
      </c>
    </row>
    <row r="12" spans="2:16" x14ac:dyDescent="0.25">
      <c r="B12" s="3">
        <v>45597</v>
      </c>
      <c r="C12" s="3">
        <v>45778</v>
      </c>
      <c r="D12" s="3">
        <v>45779</v>
      </c>
      <c r="E12">
        <f t="shared" si="0"/>
        <v>1</v>
      </c>
      <c r="F12">
        <f t="shared" ref="F12:F28" si="1">D12-D11</f>
        <v>182</v>
      </c>
      <c r="G12">
        <f>$J$5^(L12-1)*J12*$J$11</f>
        <v>0.96000479177231468</v>
      </c>
      <c r="J12">
        <f>$J$5^(1+E12/F12)</f>
        <v>0.97703296294623543</v>
      </c>
      <c r="L12">
        <f>L11+1</f>
        <v>1</v>
      </c>
      <c r="N12">
        <v>22000</v>
      </c>
      <c r="O12">
        <f t="shared" ref="O12:O29" si="2">N12*G12</f>
        <v>21120.105418990923</v>
      </c>
      <c r="P12">
        <f>SUM($O$11:O12)</f>
        <v>42736.679495778881</v>
      </c>
    </row>
    <row r="13" spans="2:16" x14ac:dyDescent="0.25">
      <c r="B13" s="3">
        <v>45778</v>
      </c>
      <c r="C13" s="3">
        <v>45962</v>
      </c>
      <c r="D13" s="3">
        <v>45964</v>
      </c>
      <c r="E13">
        <f t="shared" si="0"/>
        <v>2</v>
      </c>
      <c r="F13">
        <f t="shared" si="1"/>
        <v>185</v>
      </c>
      <c r="G13">
        <f t="shared" ref="G13:G28" si="3">$J$5^(L13-1)*J13*$J$11</f>
        <v>0.93796018850599006</v>
      </c>
      <c r="J13">
        <f t="shared" ref="J13:J28" si="4">$J$5^(1+E13/F13)</f>
        <v>0.97691294302237408</v>
      </c>
      <c r="L13">
        <f t="shared" ref="L13:L28" si="5">L12+1</f>
        <v>2</v>
      </c>
      <c r="N13">
        <v>22000</v>
      </c>
      <c r="O13">
        <f t="shared" si="2"/>
        <v>20635.124147131781</v>
      </c>
      <c r="P13">
        <f>SUM($O$11:O13)</f>
        <v>63371.803642910658</v>
      </c>
    </row>
    <row r="14" spans="2:16" x14ac:dyDescent="0.25">
      <c r="B14" s="3">
        <v>45962</v>
      </c>
      <c r="C14" s="3">
        <v>46143</v>
      </c>
      <c r="D14" s="3">
        <v>46146</v>
      </c>
      <c r="E14">
        <f t="shared" si="0"/>
        <v>3</v>
      </c>
      <c r="F14">
        <f t="shared" si="1"/>
        <v>182</v>
      </c>
      <c r="G14">
        <f t="shared" si="3"/>
        <v>0.91641424845043684</v>
      </c>
      <c r="J14">
        <f t="shared" si="4"/>
        <v>0.97678489332915319</v>
      </c>
      <c r="L14">
        <f t="shared" si="5"/>
        <v>3</v>
      </c>
      <c r="N14">
        <v>22000</v>
      </c>
      <c r="O14">
        <f t="shared" si="2"/>
        <v>20161.11346590961</v>
      </c>
      <c r="P14">
        <f>SUM($O$11:O14)</f>
        <v>83532.917108820271</v>
      </c>
    </row>
    <row r="15" spans="2:16" x14ac:dyDescent="0.25">
      <c r="B15" s="3">
        <v>46143</v>
      </c>
      <c r="C15" s="3">
        <v>46327</v>
      </c>
      <c r="D15" s="3">
        <v>46328</v>
      </c>
      <c r="E15">
        <f t="shared" si="0"/>
        <v>1</v>
      </c>
      <c r="F15">
        <f t="shared" si="1"/>
        <v>182</v>
      </c>
      <c r="G15">
        <f t="shared" si="3"/>
        <v>0.89570803850515712</v>
      </c>
      <c r="J15">
        <f t="shared" si="4"/>
        <v>0.97703296294623543</v>
      </c>
      <c r="L15">
        <f t="shared" si="5"/>
        <v>4</v>
      </c>
      <c r="N15">
        <v>22000</v>
      </c>
      <c r="O15">
        <f t="shared" si="2"/>
        <v>19705.576847113458</v>
      </c>
      <c r="P15">
        <f>SUM($O$11:O15)</f>
        <v>103238.49395593372</v>
      </c>
    </row>
    <row r="16" spans="2:16" x14ac:dyDescent="0.25">
      <c r="B16" s="3">
        <v>46327</v>
      </c>
      <c r="C16" s="3">
        <v>46508</v>
      </c>
      <c r="D16" s="3">
        <v>46510</v>
      </c>
      <c r="E16">
        <f t="shared" si="0"/>
        <v>2</v>
      </c>
      <c r="F16">
        <f t="shared" si="1"/>
        <v>182</v>
      </c>
      <c r="G16">
        <f t="shared" si="3"/>
        <v>0.8751362787954543</v>
      </c>
      <c r="J16">
        <f t="shared" si="4"/>
        <v>0.97690892026355503</v>
      </c>
      <c r="L16">
        <f t="shared" si="5"/>
        <v>5</v>
      </c>
      <c r="N16">
        <v>22000</v>
      </c>
      <c r="O16">
        <f t="shared" si="2"/>
        <v>19252.998133499994</v>
      </c>
      <c r="P16">
        <f>SUM($O$11:O16)</f>
        <v>122491.49208943371</v>
      </c>
    </row>
    <row r="17" spans="2:16" x14ac:dyDescent="0.25">
      <c r="B17" s="3">
        <v>46508</v>
      </c>
      <c r="C17" s="3">
        <v>46692</v>
      </c>
      <c r="D17" s="3">
        <v>46692</v>
      </c>
      <c r="E17">
        <f t="shared" si="0"/>
        <v>0</v>
      </c>
      <c r="F17">
        <f t="shared" si="1"/>
        <v>182</v>
      </c>
      <c r="G17">
        <f t="shared" si="3"/>
        <v>0.8553627369173028</v>
      </c>
      <c r="J17">
        <f t="shared" si="4"/>
        <v>0.9771570213791938</v>
      </c>
      <c r="L17">
        <f t="shared" si="5"/>
        <v>6</v>
      </c>
      <c r="N17">
        <v>22000</v>
      </c>
      <c r="O17">
        <f t="shared" si="2"/>
        <v>18817.980212180661</v>
      </c>
      <c r="P17">
        <f>SUM($O$11:O17)</f>
        <v>141309.47230161438</v>
      </c>
    </row>
    <row r="18" spans="2:16" x14ac:dyDescent="0.25">
      <c r="B18" s="3">
        <v>46692</v>
      </c>
      <c r="C18" s="3">
        <v>46874</v>
      </c>
      <c r="D18" s="3">
        <v>46875</v>
      </c>
      <c r="E18">
        <f t="shared" si="0"/>
        <v>1</v>
      </c>
      <c r="F18">
        <f t="shared" si="1"/>
        <v>183</v>
      </c>
      <c r="G18">
        <f t="shared" si="3"/>
        <v>0.83571816907067742</v>
      </c>
      <c r="J18">
        <f t="shared" si="4"/>
        <v>0.97703364081836941</v>
      </c>
      <c r="L18">
        <f t="shared" si="5"/>
        <v>7</v>
      </c>
      <c r="N18">
        <v>22000</v>
      </c>
      <c r="O18">
        <f t="shared" si="2"/>
        <v>18385.799719554903</v>
      </c>
      <c r="P18">
        <f>SUM($O$11:O18)</f>
        <v>159695.27202116928</v>
      </c>
    </row>
    <row r="19" spans="2:16" x14ac:dyDescent="0.25">
      <c r="B19" s="3">
        <v>46874</v>
      </c>
      <c r="C19" s="3">
        <v>47058</v>
      </c>
      <c r="D19" s="3">
        <v>47058</v>
      </c>
      <c r="E19">
        <f t="shared" si="0"/>
        <v>0</v>
      </c>
      <c r="F19">
        <f t="shared" si="1"/>
        <v>183</v>
      </c>
      <c r="G19">
        <f t="shared" si="3"/>
        <v>0.81673100119895159</v>
      </c>
      <c r="J19">
        <f t="shared" si="4"/>
        <v>0.9771570213791938</v>
      </c>
      <c r="L19">
        <f t="shared" si="5"/>
        <v>8</v>
      </c>
      <c r="N19">
        <v>22000</v>
      </c>
      <c r="O19">
        <f t="shared" si="2"/>
        <v>17968.082026376935</v>
      </c>
      <c r="P19">
        <f>SUM($O$11:O19)</f>
        <v>177663.35404754622</v>
      </c>
    </row>
    <row r="20" spans="2:16" x14ac:dyDescent="0.25">
      <c r="B20" s="3">
        <v>47058</v>
      </c>
      <c r="C20" s="3">
        <v>47239</v>
      </c>
      <c r="D20" s="3">
        <v>47240</v>
      </c>
      <c r="E20">
        <f t="shared" si="0"/>
        <v>1</v>
      </c>
      <c r="F20">
        <f t="shared" si="1"/>
        <v>182</v>
      </c>
      <c r="G20">
        <f t="shared" si="3"/>
        <v>0.79797311003145699</v>
      </c>
      <c r="J20">
        <f t="shared" si="4"/>
        <v>0.97703296294623543</v>
      </c>
      <c r="L20">
        <f t="shared" si="5"/>
        <v>9</v>
      </c>
      <c r="N20">
        <v>22000</v>
      </c>
      <c r="O20">
        <f t="shared" si="2"/>
        <v>17555.408420692052</v>
      </c>
      <c r="P20">
        <f>SUM($O$11:O20)</f>
        <v>195218.76246823827</v>
      </c>
    </row>
    <row r="21" spans="2:16" x14ac:dyDescent="0.25">
      <c r="B21" s="3">
        <v>47239</v>
      </c>
      <c r="C21" s="3">
        <v>47423</v>
      </c>
      <c r="D21" s="3">
        <v>47423</v>
      </c>
      <c r="E21">
        <f t="shared" si="0"/>
        <v>0</v>
      </c>
      <c r="F21">
        <f t="shared" si="1"/>
        <v>183</v>
      </c>
      <c r="G21">
        <f t="shared" si="3"/>
        <v>0.7798440352024979</v>
      </c>
      <c r="J21">
        <f t="shared" si="4"/>
        <v>0.9771570213791938</v>
      </c>
      <c r="L21">
        <f t="shared" si="5"/>
        <v>10</v>
      </c>
      <c r="N21">
        <v>22000</v>
      </c>
      <c r="O21">
        <f t="shared" si="2"/>
        <v>17156.568774454954</v>
      </c>
      <c r="P21">
        <f>SUM($O$11:O21)</f>
        <v>212375.33124269324</v>
      </c>
    </row>
    <row r="22" spans="2:16" x14ac:dyDescent="0.25">
      <c r="B22" s="3">
        <v>47423</v>
      </c>
      <c r="C22" s="3">
        <v>47604</v>
      </c>
      <c r="D22" s="3">
        <v>47605</v>
      </c>
      <c r="E22">
        <f t="shared" si="0"/>
        <v>1</v>
      </c>
      <c r="F22">
        <f t="shared" si="1"/>
        <v>182</v>
      </c>
      <c r="G22">
        <f t="shared" si="3"/>
        <v>0.76193332834984484</v>
      </c>
      <c r="J22">
        <f t="shared" si="4"/>
        <v>0.97703296294623543</v>
      </c>
      <c r="L22">
        <f t="shared" si="5"/>
        <v>11</v>
      </c>
      <c r="N22">
        <v>22000</v>
      </c>
      <c r="O22">
        <f t="shared" si="2"/>
        <v>16762.533223696588</v>
      </c>
      <c r="P22">
        <f>SUM($O$11:O22)</f>
        <v>229137.86446638982</v>
      </c>
    </row>
    <row r="23" spans="2:16" x14ac:dyDescent="0.25">
      <c r="B23" s="3">
        <v>47604</v>
      </c>
      <c r="C23" s="3">
        <v>47788</v>
      </c>
      <c r="D23" s="3">
        <v>47788</v>
      </c>
      <c r="E23">
        <f t="shared" si="0"/>
        <v>0</v>
      </c>
      <c r="F23">
        <f t="shared" si="1"/>
        <v>183</v>
      </c>
      <c r="G23">
        <f t="shared" si="3"/>
        <v>0.74462303787678896</v>
      </c>
      <c r="J23">
        <f t="shared" si="4"/>
        <v>0.9771570213791938</v>
      </c>
      <c r="L23">
        <f t="shared" si="5"/>
        <v>12</v>
      </c>
      <c r="N23">
        <v>22000</v>
      </c>
      <c r="O23">
        <f t="shared" si="2"/>
        <v>16381.706833289358</v>
      </c>
      <c r="P23">
        <f>SUM($O$11:O23)</f>
        <v>245519.57129967917</v>
      </c>
    </row>
    <row r="24" spans="2:16" x14ac:dyDescent="0.25">
      <c r="B24" s="3">
        <v>47788</v>
      </c>
      <c r="C24" s="3">
        <v>47969</v>
      </c>
      <c r="D24" s="3">
        <v>47970</v>
      </c>
      <c r="E24">
        <f t="shared" si="0"/>
        <v>1</v>
      </c>
      <c r="F24">
        <f t="shared" si="1"/>
        <v>182</v>
      </c>
      <c r="G24">
        <f t="shared" si="3"/>
        <v>0.72752125297478609</v>
      </c>
      <c r="J24">
        <f t="shared" si="4"/>
        <v>0.97703296294623543</v>
      </c>
      <c r="L24">
        <f t="shared" si="5"/>
        <v>13</v>
      </c>
      <c r="N24">
        <v>22000</v>
      </c>
      <c r="O24">
        <f t="shared" si="2"/>
        <v>16005.467565445295</v>
      </c>
      <c r="P24">
        <f>SUM($O$11:O24)</f>
        <v>261525.03886512446</v>
      </c>
    </row>
    <row r="25" spans="2:16" x14ac:dyDescent="0.25">
      <c r="B25" s="3">
        <v>47969</v>
      </c>
      <c r="C25" s="3">
        <v>48153</v>
      </c>
      <c r="D25" s="3">
        <v>48155</v>
      </c>
      <c r="E25">
        <f t="shared" si="0"/>
        <v>2</v>
      </c>
      <c r="F25">
        <f t="shared" si="1"/>
        <v>185</v>
      </c>
      <c r="G25">
        <f t="shared" si="3"/>
        <v>0.71081517241445868</v>
      </c>
      <c r="J25">
        <f t="shared" si="4"/>
        <v>0.97691294302237408</v>
      </c>
      <c r="L25">
        <f t="shared" si="5"/>
        <v>14</v>
      </c>
      <c r="N25">
        <v>22000</v>
      </c>
      <c r="O25">
        <f t="shared" si="2"/>
        <v>15637.933793118091</v>
      </c>
      <c r="P25">
        <f>SUM($O$11:O25)</f>
        <v>277162.97265824256</v>
      </c>
    </row>
    <row r="26" spans="2:16" x14ac:dyDescent="0.25">
      <c r="B26" s="3">
        <v>48153</v>
      </c>
      <c r="C26" s="3">
        <v>48335</v>
      </c>
      <c r="D26" s="3">
        <v>48337</v>
      </c>
      <c r="E26">
        <f t="shared" si="0"/>
        <v>2</v>
      </c>
      <c r="F26">
        <f t="shared" si="1"/>
        <v>182</v>
      </c>
      <c r="G26">
        <f t="shared" si="3"/>
        <v>0.69457517647522626</v>
      </c>
      <c r="J26">
        <f t="shared" si="4"/>
        <v>0.97690892026355503</v>
      </c>
      <c r="L26">
        <f t="shared" si="5"/>
        <v>15</v>
      </c>
      <c r="N26">
        <v>22000</v>
      </c>
      <c r="O26">
        <f t="shared" si="2"/>
        <v>15280.653882454977</v>
      </c>
      <c r="P26">
        <f>SUM($O$11:O26)</f>
        <v>292443.62654069753</v>
      </c>
    </row>
    <row r="27" spans="2:16" x14ac:dyDescent="0.25">
      <c r="B27" s="3">
        <v>48335</v>
      </c>
      <c r="C27" s="3">
        <v>48519</v>
      </c>
      <c r="D27" s="3">
        <v>48519</v>
      </c>
      <c r="E27">
        <f t="shared" si="0"/>
        <v>0</v>
      </c>
      <c r="F27">
        <f t="shared" si="1"/>
        <v>182</v>
      </c>
      <c r="G27">
        <f t="shared" si="3"/>
        <v>0.67888137920920344</v>
      </c>
      <c r="J27">
        <f t="shared" si="4"/>
        <v>0.9771570213791938</v>
      </c>
      <c r="L27">
        <f t="shared" si="5"/>
        <v>16</v>
      </c>
      <c r="N27">
        <v>22000</v>
      </c>
      <c r="O27">
        <f t="shared" si="2"/>
        <v>14935.390342602475</v>
      </c>
      <c r="P27">
        <f>SUM($O$11:O27)</f>
        <v>307379.01688329998</v>
      </c>
    </row>
    <row r="28" spans="2:16" x14ac:dyDescent="0.25">
      <c r="B28" s="3">
        <v>48519</v>
      </c>
      <c r="C28" s="3">
        <v>48700</v>
      </c>
      <c r="D28" s="3">
        <v>48701</v>
      </c>
      <c r="E28">
        <f t="shared" si="0"/>
        <v>1</v>
      </c>
      <c r="F28">
        <f t="shared" si="1"/>
        <v>182</v>
      </c>
      <c r="G28">
        <f t="shared" si="3"/>
        <v>0.66328948541779498</v>
      </c>
      <c r="J28">
        <f t="shared" si="4"/>
        <v>0.97703296294623543</v>
      </c>
      <c r="L28">
        <f t="shared" si="5"/>
        <v>17</v>
      </c>
      <c r="N28">
        <v>22000</v>
      </c>
      <c r="O28">
        <f t="shared" si="2"/>
        <v>14592.36867919149</v>
      </c>
      <c r="P28">
        <f>SUM($O$11:O28)</f>
        <v>321971.38556249149</v>
      </c>
    </row>
    <row r="29" spans="2:16" x14ac:dyDescent="0.25">
      <c r="B29" t="s">
        <v>4</v>
      </c>
      <c r="C29" t="s">
        <v>4</v>
      </c>
      <c r="D29" s="2">
        <v>48701</v>
      </c>
      <c r="G29">
        <f>G28</f>
        <v>0.66328948541779498</v>
      </c>
      <c r="N29">
        <v>1000000</v>
      </c>
      <c r="O29">
        <f t="shared" si="2"/>
        <v>663289.48541779502</v>
      </c>
      <c r="P29">
        <f>SUM($O$11:O29)</f>
        <v>985260.87098028651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8f4341a-4c44-4d0a-9a5c-8b1c63cf69df}" enabled="1" method="Standard" siteId="{3d3309e9-342a-4198-8e2d-01a542e3ff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</vt:lpstr>
      <vt:lpstr>t3</vt:lpstr>
      <vt:lpstr>t2</vt:lpstr>
      <vt:lpstr>t1</vt:lpstr>
    </vt:vector>
  </TitlesOfParts>
  <Company>Swedbank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Darbyshire</dc:creator>
  <cp:lastModifiedBy>Hamish Darbyshire</cp:lastModifiedBy>
  <dcterms:created xsi:type="dcterms:W3CDTF">2025-05-07T12:49:30Z</dcterms:created>
  <dcterms:modified xsi:type="dcterms:W3CDTF">2025-05-08T14:15:15Z</dcterms:modified>
</cp:coreProperties>
</file>