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655" firstSheet="1" activeTab="1"/>
  </bookViews>
  <sheets>
    <sheet name="Checklist" sheetId="3" state="hidden" r:id="rId1"/>
    <sheet name="Report" sheetId="2" r:id="rId2"/>
    <sheet name="Rev. history" sheetId="5" state="hidden" r:id="rId3"/>
  </sheets>
  <definedNames>
    <definedName name="_xlnm.Print_Area" localSheetId="1">Report!$A$1:$P$165</definedName>
    <definedName name="wood">OFFSET(Report!$AB$4,,Report!$AB$2-2,2,)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Zejun Li</author>
    <author>Toby Chang</author>
  </authors>
  <commentList>
    <comment ref="P2" authorId="0">
      <text>
        <r>
          <rPr>
            <b/>
            <sz val="9"/>
            <rFont val="Tahoma"/>
            <charset val="134"/>
          </rPr>
          <t>You can choose Chinese or English language</t>
        </r>
      </text>
    </comment>
    <comment ref="O7" authorId="0">
      <text>
        <r>
          <rPr>
            <b/>
            <sz val="9"/>
            <rFont val="Tahoma"/>
            <charset val="134"/>
          </rPr>
          <t>Fastenal audit will put the final inspection result here</t>
        </r>
      </text>
    </comment>
    <comment ref="F19" authorId="1">
      <text>
        <r>
          <rPr>
            <b/>
            <sz val="9"/>
            <rFont val="Tahoma"/>
            <charset val="1"/>
          </rPr>
          <t>Make self-assessment and choose "Y,N, NA or Other options" for all the check points in the list.</t>
        </r>
        <r>
          <rPr>
            <sz val="9"/>
            <rFont val="Tahoma"/>
            <charset val="1"/>
          </rPr>
          <t xml:space="preserve">
</t>
        </r>
      </text>
    </comment>
    <comment ref="F22" authorId="0">
      <text>
        <r>
          <rPr>
            <b/>
            <sz val="9"/>
            <rFont val="Tahoma"/>
            <charset val="134"/>
          </rPr>
          <t>fill in the dimension of the pallet</t>
        </r>
        <r>
          <rPr>
            <sz val="9"/>
            <rFont val="Tahoma"/>
            <charset val="134"/>
          </rPr>
          <t xml:space="preserve">
</t>
        </r>
      </text>
    </comment>
    <comment ref="F43" authorId="0">
      <text>
        <r>
          <rPr>
            <b/>
            <sz val="9"/>
            <rFont val="Tahoma"/>
            <charset val="134"/>
          </rPr>
          <t>fill in the package dimension</t>
        </r>
        <r>
          <rPr>
            <sz val="9"/>
            <rFont val="Tahoma"/>
            <charset val="134"/>
          </rPr>
          <t xml:space="preserve">
</t>
        </r>
      </text>
    </comment>
    <comment ref="F68" authorId="0">
      <text>
        <r>
          <rPr>
            <b/>
            <sz val="9"/>
            <rFont val="Tahoma"/>
            <charset val="134"/>
          </rPr>
          <t>fill in the package dimension if you have</t>
        </r>
        <r>
          <rPr>
            <sz val="9"/>
            <rFont val="Tahoma"/>
            <charset val="134"/>
          </rPr>
          <t xml:space="preserve">
</t>
        </r>
      </text>
    </comment>
    <comment ref="F93" authorId="0">
      <text>
        <r>
          <rPr>
            <b/>
            <sz val="9"/>
            <rFont val="Tahoma"/>
            <charset val="134"/>
          </rPr>
          <t>fill in the package dimension if you have</t>
        </r>
        <r>
          <rPr>
            <sz val="9"/>
            <rFont val="Tahoma"/>
            <charset val="134"/>
          </rPr>
          <t xml:space="preserve">
</t>
        </r>
      </text>
    </comment>
    <comment ref="E144" authorId="0">
      <text>
        <r>
          <rPr>
            <sz val="9"/>
            <rFont val="Tahoma"/>
            <charset val="134"/>
          </rPr>
          <t xml:space="preserve">
</t>
        </r>
      </text>
    </comment>
    <comment ref="E146" authorId="0">
      <text>
        <r>
          <rPr>
            <b/>
            <sz val="9"/>
            <rFont val="Tahoma"/>
            <charset val="134"/>
          </rPr>
          <t>When shipping an item under a specific order that packed in multiple pallets, all the pallets are required to be
loaded into the same container unless other consolidated concern. (Same products need to be loaded in the same
container). Under the premise of weight distribution, please have same Pre-fixed order(s) allocated together in
the container.</t>
        </r>
        <r>
          <rPr>
            <sz val="9"/>
            <rFont val="Tahoma"/>
            <charset val="134"/>
          </rPr>
          <t xml:space="preserve">
</t>
        </r>
      </text>
    </comment>
  </commentList>
</comments>
</file>

<file path=xl/sharedStrings.xml><?xml version="1.0" encoding="utf-8"?>
<sst xmlns="http://schemas.openxmlformats.org/spreadsheetml/2006/main" count="351" uniqueCount="246">
  <si>
    <t>Package Requirement</t>
  </si>
  <si>
    <t>Item#</t>
  </si>
  <si>
    <t>Description</t>
  </si>
  <si>
    <t>Part family</t>
  </si>
  <si>
    <t>部件</t>
  </si>
  <si>
    <t>对象</t>
  </si>
  <si>
    <t>要求</t>
  </si>
  <si>
    <t>来源</t>
  </si>
  <si>
    <t>需要确认的问题</t>
  </si>
  <si>
    <t>托盘</t>
  </si>
  <si>
    <t>材料</t>
  </si>
  <si>
    <t>实木或胶合板</t>
  </si>
  <si>
    <t>FASTCO SOP</t>
  </si>
  <si>
    <t>样式</t>
  </si>
  <si>
    <t>美式</t>
  </si>
  <si>
    <t>操作</t>
  </si>
  <si>
    <t>双向四入</t>
  </si>
  <si>
    <t>托盘是否为双向四入?</t>
  </si>
  <si>
    <t>纵梁数量</t>
  </si>
  <si>
    <t>横向三根加固条（纵梁）</t>
  </si>
  <si>
    <t>纵梁的数量是否为三根以上？</t>
  </si>
  <si>
    <t>底板</t>
  </si>
  <si>
    <r>
      <rPr>
        <b/>
        <sz val="14"/>
        <rFont val="Century Gothic"/>
        <charset val="134"/>
      </rPr>
      <t>底板方向垂直于纵梁（</t>
    </r>
    <r>
      <rPr>
        <b/>
        <sz val="14"/>
        <color rgb="FFFF0000"/>
        <rFont val="Century Gothic"/>
        <charset val="134"/>
      </rPr>
      <t>底板位于托盘较短边</t>
    </r>
    <r>
      <rPr>
        <b/>
        <sz val="14"/>
        <rFont val="Century Gothic"/>
        <charset val="134"/>
      </rPr>
      <t>）</t>
    </r>
  </si>
  <si>
    <t>底板的方向是否垂直于纵梁？</t>
  </si>
  <si>
    <t>尺寸</t>
  </si>
  <si>
    <t>L101 x W81 x H63.5 cm</t>
  </si>
  <si>
    <t>Package Database</t>
  </si>
  <si>
    <t>熏蒸</t>
  </si>
  <si>
    <t>所有实木材料需要熏蒸(IPPC)标识</t>
  </si>
  <si>
    <t>实木材料是否有熏蒸标识？</t>
  </si>
  <si>
    <t>护角</t>
  </si>
  <si>
    <t>纸板</t>
  </si>
  <si>
    <t>不需要</t>
  </si>
  <si>
    <t>托盘装盘</t>
  </si>
  <si>
    <t>条码</t>
  </si>
  <si>
    <t>条形码朝向同一侧</t>
  </si>
  <si>
    <t>条形码标签的方向是否朝向同一侧？</t>
  </si>
  <si>
    <t>箱数</t>
  </si>
  <si>
    <t>每托的箱数是否正确？</t>
  </si>
  <si>
    <t>托盘最大重量</t>
  </si>
  <si>
    <t>单托重量不超过2000磅（907kg） （包括托盘和货物）</t>
  </si>
  <si>
    <t>单托的重量（托盘加货物）是否小于2000磅（907kg）？</t>
  </si>
  <si>
    <t>托盘打包/固定</t>
  </si>
  <si>
    <t>缠绕膜</t>
  </si>
  <si>
    <t>缠绕膜至少7层</t>
  </si>
  <si>
    <t>缠绕膜层数是否大于7？</t>
  </si>
  <si>
    <t>唛头</t>
  </si>
  <si>
    <t>托盘唛头放在缠绕膜内，每个托盘两张唛头，贴在两侧长边处</t>
  </si>
  <si>
    <t>托盘两侧是否都有唛头，并放入缠绕膜内？</t>
  </si>
  <si>
    <t>护脚和托盘要用铁钉固定在一起</t>
  </si>
  <si>
    <t>护角是否用铁钉固定在托盘上？</t>
  </si>
  <si>
    <t>盖板</t>
  </si>
  <si>
    <t>可以使用盖板，但是不能用铁钉固定</t>
  </si>
  <si>
    <t>盖板是否未用铁钉固定？</t>
  </si>
  <si>
    <t>打包带</t>
  </si>
  <si>
    <t>不使用铁质打包带</t>
  </si>
  <si>
    <t>是否使用了铁质打包带？</t>
  </si>
  <si>
    <t>托盘标识</t>
  </si>
  <si>
    <t>唛头信息</t>
  </si>
  <si>
    <t>包括目的地，发票号，托盘号，货号，产品描述，箱数，产品数量，净重/毛重，原产地</t>
  </si>
  <si>
    <t>唛头信息是否正确？</t>
  </si>
  <si>
    <t>条形码</t>
  </si>
  <si>
    <t>条形码可扫，可识别</t>
  </si>
  <si>
    <t>条形码是否能识别？</t>
  </si>
  <si>
    <t>外箱
Carton Box</t>
  </si>
  <si>
    <t>五层纸板，内部双层瓦楞</t>
  </si>
  <si>
    <t>外箱材料是否为5层纸板，双层瓦楞？</t>
  </si>
  <si>
    <t>C8</t>
  </si>
  <si>
    <t>L25 x W24 x H15 cm</t>
  </si>
  <si>
    <t>字体颜色</t>
  </si>
  <si>
    <t>PMS 2935蓝，为最终显示色</t>
  </si>
  <si>
    <t>颜色是否符合PMS 2935蓝？</t>
  </si>
  <si>
    <t>重量</t>
  </si>
  <si>
    <t>不超过22.5kg</t>
  </si>
  <si>
    <t>装箱数量</t>
  </si>
  <si>
    <t>标签位置</t>
  </si>
  <si>
    <t>贴在外箱指定侧面，只有一个</t>
  </si>
  <si>
    <t>进口商信息</t>
  </si>
  <si>
    <t>进口商信息是否正确？</t>
  </si>
  <si>
    <t>小包装
Small Package(Poly Bag)</t>
  </si>
  <si>
    <t>P3</t>
  </si>
  <si>
    <t>L16 x W16 cm</t>
  </si>
  <si>
    <t>厚度</t>
  </si>
  <si>
    <t>0.08mm~0.1mm</t>
  </si>
  <si>
    <t>产品</t>
  </si>
  <si>
    <t>型号</t>
  </si>
  <si>
    <t>型号是否满足要求？</t>
  </si>
  <si>
    <t>洗标</t>
  </si>
  <si>
    <t>吊卡</t>
  </si>
  <si>
    <t>洗标信息是否正确？</t>
  </si>
  <si>
    <t>Package Inspection Report</t>
  </si>
  <si>
    <t>EN</t>
  </si>
  <si>
    <t>Vendor Information
供应商及订单信息</t>
  </si>
  <si>
    <t>Item Information
零件信息</t>
  </si>
  <si>
    <t>Inspection Information
验货信息</t>
  </si>
  <si>
    <t>Judgement
判定</t>
  </si>
  <si>
    <t>实木</t>
  </si>
  <si>
    <t>Solidwood</t>
  </si>
  <si>
    <t>Name
名字</t>
  </si>
  <si>
    <t>Item#
零件编号</t>
  </si>
  <si>
    <t>Item Long Desc
零件描述</t>
  </si>
  <si>
    <t>Inspection Purpose
验货目的</t>
  </si>
  <si>
    <t>Agent Name
名字</t>
  </si>
  <si>
    <t>The first order of New supplier with new order from sourcing department</t>
  </si>
  <si>
    <t>胶合板</t>
  </si>
  <si>
    <t>Plywood</t>
  </si>
  <si>
    <t>实际测量</t>
  </si>
  <si>
    <t>Measurement</t>
  </si>
  <si>
    <t>ID 
代码</t>
  </si>
  <si>
    <t>Buyer Name
采购</t>
  </si>
  <si>
    <t>The first order of New order in regular suppliers from sourcing department</t>
  </si>
  <si>
    <t>其它</t>
  </si>
  <si>
    <t>Others</t>
  </si>
  <si>
    <t>实际数量</t>
  </si>
  <si>
    <t>Quantity</t>
  </si>
  <si>
    <t>PO#
订单编号</t>
  </si>
  <si>
    <t>Inspection Form
验货形式</t>
  </si>
  <si>
    <t>Disposition
处理意见</t>
  </si>
  <si>
    <t>The first order of New package style for regular orders from sourcing department</t>
  </si>
  <si>
    <t>US</t>
  </si>
  <si>
    <t>PO date
订单日期</t>
  </si>
  <si>
    <t>Date
日期</t>
  </si>
  <si>
    <t>Random inspection of Regular order for regular suppliers</t>
  </si>
  <si>
    <t>欧式</t>
  </si>
  <si>
    <t>Europe</t>
  </si>
  <si>
    <t>Double checking improvement action When receiving customer complaints</t>
  </si>
  <si>
    <t>Pallet托盘</t>
  </si>
  <si>
    <t>Photo-Pallet托盘照片</t>
  </si>
  <si>
    <t>Photo-Pallet label托唛照片</t>
  </si>
  <si>
    <t>Requirement</t>
  </si>
  <si>
    <t>#</t>
  </si>
  <si>
    <t>判定</t>
  </si>
  <si>
    <t>Judgement</t>
  </si>
  <si>
    <t>Onsite Inspection</t>
  </si>
  <si>
    <t>托盘材质</t>
  </si>
  <si>
    <t>Pallet material</t>
  </si>
  <si>
    <t>Desk Inspection</t>
  </si>
  <si>
    <t>托盘样式</t>
  </si>
  <si>
    <t>Pallet design</t>
  </si>
  <si>
    <t>托盘为双向四入</t>
  </si>
  <si>
    <t>4-way pallet</t>
  </si>
  <si>
    <t>底板方向垂直于纵梁</t>
  </si>
  <si>
    <t>The bottom deckboard shall be perpendicular to stringers</t>
  </si>
  <si>
    <t>托盘尺寸（装托后）L*W*H cm</t>
  </si>
  <si>
    <t>Pallet dimensions(Including cargoes) L*W*H cm</t>
  </si>
  <si>
    <t>护角材料实木或胶合板</t>
  </si>
  <si>
    <t>4-Corner brackets shall be solidwood or plywood</t>
  </si>
  <si>
    <t>实木熏蒸标识</t>
  </si>
  <si>
    <t>IPPC logo shall be stamped on all solidwood</t>
  </si>
  <si>
    <t>纸箱条码方向朝向同一侧</t>
  </si>
  <si>
    <t>Barcode label on the cartons shall face the same side</t>
  </si>
  <si>
    <t>单托重量不大于2000磅（907kg)</t>
  </si>
  <si>
    <t>No more than 2000lbs(907kgs) including pallets and products</t>
  </si>
  <si>
    <t>缠绕膜层数大于7</t>
  </si>
  <si>
    <t>At least 7 layer shrink-wrapped</t>
  </si>
  <si>
    <t>唛头放在托盘两侧长边处</t>
  </si>
  <si>
    <t>Pallet label should be affixed on two long sides of pallet</t>
  </si>
  <si>
    <t xml:space="preserve"> </t>
  </si>
  <si>
    <t>护角用铁钉固定在托盘上</t>
  </si>
  <si>
    <t>4 wooden corners to be nailed on the pallet</t>
  </si>
  <si>
    <t>唛头放置于缠绕膜最后两层内部</t>
  </si>
  <si>
    <t>Pallet label shall be placed in the last two layers of the wrapping film.</t>
  </si>
  <si>
    <t>不使用盖板</t>
  </si>
  <si>
    <t>No wooden cover</t>
  </si>
  <si>
    <t>No metal banding</t>
  </si>
  <si>
    <t>托唛信息</t>
  </si>
  <si>
    <t>Pallet label information shall be correct</t>
  </si>
  <si>
    <t>不同前缀的PO不能放在同一个托盘上</t>
  </si>
  <si>
    <t>Different PO prefixes cannot be placed on the same pallet</t>
  </si>
  <si>
    <t>托盘上不能有蜘蛛网和活体蜘蛛、虫子、霉菌等问题</t>
  </si>
  <si>
    <t>There can be no spider webs and live spiders, bugs, mold on the pallet</t>
  </si>
  <si>
    <t>电镀蓝白锌的产品托唛标签信息包含“RoHS Cr3+ Compliance”标识</t>
  </si>
  <si>
    <t>Pallet label information shall be included"RoHS Cr3+ Compliance"marking for clear Zinc plated product.</t>
  </si>
  <si>
    <t>Comments:</t>
  </si>
  <si>
    <t>Product weight with pallet = 326.4 Kg</t>
  </si>
  <si>
    <t>Carton Box外箱</t>
  </si>
  <si>
    <t>Photo-Carton Box外箱照片</t>
  </si>
  <si>
    <t>Photo-Carton Box Label箱唛照片</t>
  </si>
  <si>
    <t>包装尺寸 L*W*H cm</t>
  </si>
  <si>
    <t>Package dimension L*W*H cm</t>
  </si>
  <si>
    <t>包装数量</t>
  </si>
  <si>
    <t>Packed quantity</t>
  </si>
  <si>
    <t>标签位置在侧面</t>
  </si>
  <si>
    <t>The label shall be on the side of box</t>
  </si>
  <si>
    <t>标签信息</t>
  </si>
  <si>
    <t>Label information shall be correct</t>
  </si>
  <si>
    <t>进口商信息符合NOM要求</t>
  </si>
  <si>
    <t>Fastenal company information shall conform to NOM regulation</t>
  </si>
  <si>
    <t>标签信息符合NOM要求</t>
  </si>
  <si>
    <t>Label information shall conform to NOM regulation</t>
  </si>
  <si>
    <t>印刷质量</t>
  </si>
  <si>
    <t>Quality of printing</t>
  </si>
  <si>
    <t>二維碼有效嗎？ 掃描後能進入產品介紹頁面嗎？</t>
  </si>
  <si>
    <t>Does the QR code work? Can it go to the product introduction page after scanning?</t>
  </si>
  <si>
    <t>电镀蓝白锌的产品标签信息包含“RoHS Cr3+ Compliance”标识</t>
  </si>
  <si>
    <t>Label information shall be included"RoHS Cr3+ Compliance"marking for clear Zinc plated product.</t>
  </si>
  <si>
    <t>Fumigation certificate</t>
  </si>
  <si>
    <t>Inner Package 内盒 （ 内箱，彩盒）</t>
  </si>
  <si>
    <t>Photo-Inner Package 照片-包装</t>
  </si>
  <si>
    <t>Photo-Inner Package Labe-内盒标签</t>
  </si>
  <si>
    <t>Small Package 小包装 （包装袋，零售包装）</t>
  </si>
  <si>
    <t>Photo-Small Package 照片-小包装</t>
  </si>
  <si>
    <t>Photo-Small Package Label-小包装标签</t>
  </si>
  <si>
    <t>N/A</t>
  </si>
  <si>
    <t>Product 产品 (单个产品本身包装）</t>
  </si>
  <si>
    <t>Photo-Product 照片-产品</t>
  </si>
  <si>
    <t>Photo- Instruction, wash care label,  hang tag 照片-洗标，吊卡，说明书</t>
  </si>
  <si>
    <t>产品型号</t>
  </si>
  <si>
    <t>Product type</t>
  </si>
  <si>
    <t>说明书，洗标，吊卡符合NOM要求</t>
  </si>
  <si>
    <t>Instruction, wash care label,  hang tag shall conform to NOM regulation</t>
  </si>
  <si>
    <t>Hem color checked, and all according to FPS GLV.2015.ORM_REV-00</t>
  </si>
  <si>
    <t>Container 集装箱( FCL only)</t>
  </si>
  <si>
    <t>Container blocking and bracing 每一排的挡块和支撑加固</t>
  </si>
  <si>
    <t>Door area photos 箱门处加固处理</t>
  </si>
  <si>
    <t>装载前检查空箱的内外情况确保集装箱适合装运</t>
  </si>
  <si>
    <t>Check the empty container condition is OK before loading</t>
  </si>
  <si>
    <t>托盘第一排如果向集装箱左边靠死，第二排就要向集装箱右边靠死</t>
  </si>
  <si>
    <t>load the pallets together in right side of the container and then left side.</t>
  </si>
  <si>
    <t>不要把一排的两个托盘分开靠两边然后在中间打支撑条</t>
  </si>
  <si>
    <t>Don't split one row pallet into two side and brace in the middle.</t>
  </si>
  <si>
    <t>根据SOP要求按item#和PO#装载货物</t>
  </si>
  <si>
    <t>loading the goods per Item# and PO# according with SOP requirement.</t>
  </si>
  <si>
    <t>使用挡块固定底层托盘</t>
  </si>
  <si>
    <t>Use wooden blockings in the ground to fixed the bottom pallet</t>
  </si>
  <si>
    <t>使用支撑条固定上层托盘</t>
  </si>
  <si>
    <t>Use bracing between the 2nd pallet and the 3rd pallet on the top</t>
  </si>
  <si>
    <t>所有用于支撑和加固的实木须有熏蒸标记</t>
  </si>
  <si>
    <t xml:space="preserve">All the solidwood used for Blocking &amp; Bracing  have IPPC logo </t>
  </si>
  <si>
    <t>门口处也应做加固处理并防止开门时货物倒塌</t>
  </si>
  <si>
    <t>Door area take secure measures and prevent the collapse of goods when opening the door</t>
  </si>
  <si>
    <t>集装箱内不能有蜘蛛网和活体蜘蛛、虫子、霉菌等问题</t>
  </si>
  <si>
    <t>There can be no spider webs and live spiders, bugs, mold in the container</t>
  </si>
  <si>
    <t>Internal Form for Container Checklist</t>
  </si>
  <si>
    <t xml:space="preserve">In addition, supplier has internal form for container checklist, and all checked pass. 
Limited space to nail down blocking on container floor, double bracings were used instead and approved by Tara Wang. </t>
  </si>
  <si>
    <t>Rev.#</t>
  </si>
  <si>
    <t>Edited By</t>
  </si>
  <si>
    <t>Date</t>
  </si>
  <si>
    <t>Approved by</t>
  </si>
  <si>
    <t>Initiating</t>
  </si>
  <si>
    <t>Michael Zhu</t>
  </si>
  <si>
    <t>2021.9.3</t>
  </si>
  <si>
    <t>加入更多要求，将包装层层展开
加入问题列，根据不同的要求提出不同的问题</t>
  </si>
  <si>
    <t>2021.9.14</t>
  </si>
  <si>
    <t>更改是否判定格式，以及加入问答项，拆分Risk statement</t>
  </si>
  <si>
    <t>2021.10.27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</si>
</sst>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2">
    <font>
      <sz val="11"/>
      <color theme="1"/>
      <name val="等线"/>
      <charset val="134"/>
      <scheme val="minor"/>
    </font>
    <font>
      <sz val="14"/>
      <color theme="1"/>
      <name val="等线"/>
      <charset val="134"/>
      <scheme val="minor"/>
    </font>
    <font>
      <sz val="11"/>
      <color rgb="FFFF0000"/>
      <name val="等线"/>
      <charset val="134"/>
      <scheme val="minor"/>
    </font>
    <font>
      <sz val="11"/>
      <color theme="0"/>
      <name val="等线"/>
      <charset val="134"/>
      <scheme val="minor"/>
    </font>
    <font>
      <b/>
      <sz val="26"/>
      <color theme="1"/>
      <name val="STXihei"/>
      <charset val="134"/>
    </font>
    <font>
      <b/>
      <sz val="12"/>
      <color theme="1"/>
      <name val="Century Gothic"/>
      <charset val="134"/>
    </font>
    <font>
      <sz val="10"/>
      <color theme="1"/>
      <name val="Century Gothic"/>
      <charset val="134"/>
    </font>
    <font>
      <sz val="11"/>
      <color theme="1"/>
      <name val="Century Gothic"/>
      <charset val="134"/>
    </font>
    <font>
      <u/>
      <sz val="11"/>
      <color theme="10"/>
      <name val="等线"/>
      <charset val="134"/>
      <scheme val="minor"/>
    </font>
    <font>
      <b/>
      <sz val="14"/>
      <color theme="1"/>
      <name val="等线"/>
      <charset val="134"/>
      <scheme val="minor"/>
    </font>
    <font>
      <sz val="12"/>
      <color theme="1"/>
      <name val="等线"/>
      <charset val="134"/>
      <scheme val="minor"/>
    </font>
    <font>
      <b/>
      <sz val="11"/>
      <color theme="1"/>
      <name val="等线"/>
      <charset val="134"/>
      <scheme val="minor"/>
    </font>
    <font>
      <sz val="10"/>
      <color theme="1"/>
      <name val="等线"/>
      <charset val="134"/>
      <scheme val="minor"/>
    </font>
    <font>
      <sz val="26"/>
      <name val="等线"/>
      <charset val="134"/>
      <scheme val="minor"/>
    </font>
    <font>
      <sz val="11"/>
      <color rgb="FFFF0000"/>
      <name val="Century Gothic"/>
      <charset val="134"/>
    </font>
    <font>
      <sz val="12"/>
      <color rgb="FFFF0000"/>
      <name val="等线"/>
      <charset val="134"/>
      <scheme val="minor"/>
    </font>
    <font>
      <sz val="14"/>
      <color rgb="FFFF0000"/>
      <name val="等线"/>
      <charset val="134"/>
      <scheme val="minor"/>
    </font>
    <font>
      <sz val="14"/>
      <color theme="0"/>
      <name val="等线"/>
      <charset val="134"/>
      <scheme val="minor"/>
    </font>
    <font>
      <sz val="14"/>
      <name val="等线"/>
      <charset val="134"/>
      <scheme val="minor"/>
    </font>
    <font>
      <sz val="22"/>
      <color theme="1"/>
      <name val="STXihei"/>
      <charset val="134"/>
    </font>
    <font>
      <sz val="12"/>
      <color theme="1"/>
      <name val="STXihei"/>
      <charset val="134"/>
    </font>
    <font>
      <b/>
      <sz val="18"/>
      <color theme="1"/>
      <name val="STXihei"/>
      <charset val="134"/>
    </font>
    <font>
      <b/>
      <sz val="24"/>
      <color theme="1"/>
      <name val="STXihei"/>
      <charset val="134"/>
    </font>
    <font>
      <sz val="16"/>
      <color theme="1"/>
      <name val="STXihei"/>
      <charset val="134"/>
    </font>
    <font>
      <b/>
      <sz val="22"/>
      <color theme="1"/>
      <name val="Century Gothic"/>
      <charset val="134"/>
    </font>
    <font>
      <b/>
      <sz val="14"/>
      <color theme="1"/>
      <name val="Century Gothic"/>
      <charset val="134"/>
    </font>
    <font>
      <b/>
      <sz val="16"/>
      <color theme="1"/>
      <name val="Century Gothic"/>
      <charset val="134"/>
    </font>
    <font>
      <b/>
      <sz val="14"/>
      <name val="Century Gothic"/>
      <charset val="134"/>
    </font>
    <font>
      <b/>
      <sz val="14"/>
      <color rgb="FFFF0000"/>
      <name val="Century Gothic"/>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Arial"/>
      <charset val="134"/>
    </font>
    <font>
      <sz val="9"/>
      <name val="Tahoma"/>
      <charset val="1"/>
    </font>
    <font>
      <b/>
      <sz val="9"/>
      <name val="Tahoma"/>
      <charset val="134"/>
    </font>
    <font>
      <b/>
      <sz val="9"/>
      <name val="Tahoma"/>
      <charset val="1"/>
    </font>
    <font>
      <sz val="9"/>
      <name val="Tahoma"/>
      <charset val="134"/>
    </font>
  </fonts>
  <fills count="36">
    <fill>
      <patternFill patternType="none"/>
    </fill>
    <fill>
      <patternFill patternType="gray125"/>
    </fill>
    <fill>
      <patternFill patternType="solid">
        <fgColor theme="0" tint="-0.0499893185216834"/>
        <bgColor indexed="64"/>
      </patternFill>
    </fill>
    <fill>
      <patternFill patternType="solid">
        <fgColor rgb="FFFFFF00"/>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top style="medium">
        <color auto="1"/>
      </top>
      <bottom/>
      <diagonal/>
    </border>
    <border>
      <left/>
      <right/>
      <top style="medium">
        <color auto="1"/>
      </top>
      <bottom/>
      <diagonal/>
    </border>
    <border>
      <left style="medium">
        <color auto="1"/>
      </left>
      <right/>
      <top style="hair">
        <color auto="1"/>
      </top>
      <bottom style="hair">
        <color auto="1"/>
      </bottom>
      <diagonal/>
    </border>
    <border>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top/>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style="thin">
        <color auto="1"/>
      </bottom>
      <diagonal/>
    </border>
    <border>
      <left/>
      <right style="medium">
        <color auto="1"/>
      </right>
      <top/>
      <bottom style="thin">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xf numFmtId="0" fontId="29" fillId="0" borderId="0" applyNumberFormat="0" applyFill="0" applyBorder="0" applyAlignment="0" applyProtection="0">
      <alignment vertical="center"/>
    </xf>
    <xf numFmtId="0" fontId="0" fillId="5" borderId="59"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60" applyNumberFormat="0" applyFill="0" applyAlignment="0" applyProtection="0">
      <alignment vertical="center"/>
    </xf>
    <xf numFmtId="0" fontId="34" fillId="0" borderId="60" applyNumberFormat="0" applyFill="0" applyAlignment="0" applyProtection="0">
      <alignment vertical="center"/>
    </xf>
    <xf numFmtId="0" fontId="35" fillId="0" borderId="61" applyNumberFormat="0" applyFill="0" applyAlignment="0" applyProtection="0">
      <alignment vertical="center"/>
    </xf>
    <xf numFmtId="0" fontId="35" fillId="0" borderId="0" applyNumberFormat="0" applyFill="0" applyBorder="0" applyAlignment="0" applyProtection="0">
      <alignment vertical="center"/>
    </xf>
    <xf numFmtId="0" fontId="36" fillId="6" borderId="62" applyNumberFormat="0" applyAlignment="0" applyProtection="0">
      <alignment vertical="center"/>
    </xf>
    <xf numFmtId="0" fontId="37" fillId="7" borderId="63" applyNumberFormat="0" applyAlignment="0" applyProtection="0">
      <alignment vertical="center"/>
    </xf>
    <xf numFmtId="0" fontId="38" fillId="7" borderId="62" applyNumberFormat="0" applyAlignment="0" applyProtection="0">
      <alignment vertical="center"/>
    </xf>
    <xf numFmtId="0" fontId="39" fillId="8" borderId="64" applyNumberFormat="0" applyAlignment="0" applyProtection="0">
      <alignment vertical="center"/>
    </xf>
    <xf numFmtId="0" fontId="40" fillId="0" borderId="65" applyNumberFormat="0" applyFill="0" applyAlignment="0" applyProtection="0">
      <alignment vertical="center"/>
    </xf>
    <xf numFmtId="0" fontId="41" fillId="0" borderId="66" applyNumberFormat="0" applyFill="0" applyAlignment="0" applyProtection="0">
      <alignment vertical="center"/>
    </xf>
    <xf numFmtId="0" fontId="42" fillId="9" borderId="0" applyNumberFormat="0" applyBorder="0" applyAlignment="0" applyProtection="0">
      <alignment vertical="center"/>
    </xf>
    <xf numFmtId="0" fontId="43" fillId="10" borderId="0" applyNumberFormat="0" applyBorder="0" applyAlignment="0" applyProtection="0">
      <alignment vertical="center"/>
    </xf>
    <xf numFmtId="0" fontId="44" fillId="11" borderId="0" applyNumberFormat="0" applyBorder="0" applyAlignment="0" applyProtection="0">
      <alignment vertical="center"/>
    </xf>
    <xf numFmtId="0" fontId="45" fillId="12"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5"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5"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5" fillId="23" borderId="0" applyNumberFormat="0" applyBorder="0" applyAlignment="0" applyProtection="0">
      <alignment vertical="center"/>
    </xf>
    <xf numFmtId="0" fontId="45"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5" fillId="35" borderId="0" applyNumberFormat="0" applyBorder="0" applyAlignment="0" applyProtection="0">
      <alignment vertical="center"/>
    </xf>
    <xf numFmtId="0" fontId="47" fillId="0" borderId="0"/>
  </cellStyleXfs>
  <cellXfs count="18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14" fontId="0" fillId="0" borderId="1" xfId="0" applyNumberFormat="1" applyBorder="1"/>
    <xf numFmtId="0" fontId="0" fillId="0" borderId="1" xfId="0" applyBorder="1" applyAlignment="1">
      <alignment wrapText="1"/>
    </xf>
    <xf numFmtId="0" fontId="0" fillId="0" borderId="1" xfId="0" applyFont="1" applyBorder="1"/>
    <xf numFmtId="0" fontId="1" fillId="0" borderId="0" xfId="0" applyFont="1"/>
    <xf numFmtId="0" fontId="2" fillId="0" borderId="0" xfId="0" applyFont="1"/>
    <xf numFmtId="0" fontId="3" fillId="0" borderId="0" xfId="0" applyFont="1"/>
    <xf numFmtId="0" fontId="4" fillId="0" borderId="0" xfId="0" applyFont="1" applyAlignment="1">
      <alignment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7" fillId="2" borderId="9"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6" fillId="2" borderId="1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6" fillId="2" borderId="12"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protection locked="0"/>
    </xf>
    <xf numFmtId="0" fontId="7" fillId="2" borderId="10" xfId="0" applyFont="1" applyFill="1" applyBorder="1" applyAlignment="1" applyProtection="1">
      <alignment horizontal="center" vertical="center"/>
      <protection locked="0"/>
    </xf>
    <xf numFmtId="0" fontId="7" fillId="2" borderId="11" xfId="0" applyFont="1" applyFill="1" applyBorder="1" applyAlignment="1">
      <alignment vertical="center" wrapText="1"/>
    </xf>
    <xf numFmtId="0" fontId="7" fillId="2" borderId="1" xfId="0" applyFont="1" applyFill="1" applyBorder="1" applyAlignment="1" applyProtection="1">
      <alignment horizontal="left" vertical="center"/>
      <protection locked="0"/>
    </xf>
    <xf numFmtId="0" fontId="7" fillId="2" borderId="12" xfId="0" applyFont="1" applyFill="1" applyBorder="1" applyAlignment="1" applyProtection="1">
      <alignment horizontal="left" vertical="center"/>
      <protection locked="0"/>
    </xf>
    <xf numFmtId="0" fontId="6" fillId="2" borderId="13" xfId="0" applyFont="1" applyFill="1" applyBorder="1" applyAlignment="1">
      <alignment horizontal="center" vertical="center" wrapText="1"/>
    </xf>
    <xf numFmtId="14" fontId="7" fillId="2" borderId="1" xfId="0" applyNumberFormat="1" applyFont="1" applyFill="1" applyBorder="1" applyAlignment="1" applyProtection="1">
      <alignment horizontal="left" vertical="center"/>
      <protection locked="0"/>
    </xf>
    <xf numFmtId="14" fontId="7" fillId="2" borderId="12" xfId="0" applyNumberFormat="1" applyFont="1" applyFill="1" applyBorder="1" applyAlignment="1" applyProtection="1">
      <alignment horizontal="left" vertical="center"/>
      <protection locked="0"/>
    </xf>
    <xf numFmtId="0" fontId="6" fillId="2" borderId="14" xfId="0" applyFont="1" applyFill="1" applyBorder="1" applyAlignment="1">
      <alignment horizontal="center" vertical="center" wrapText="1"/>
    </xf>
    <xf numFmtId="14" fontId="8" fillId="2" borderId="15" xfId="6" applyNumberFormat="1" applyFill="1" applyBorder="1" applyAlignment="1" applyProtection="1">
      <alignment horizontal="center" vertical="center"/>
      <protection locked="0"/>
    </xf>
    <xf numFmtId="0" fontId="7" fillId="2" borderId="16" xfId="0" applyFont="1" applyFill="1" applyBorder="1" applyAlignment="1" applyProtection="1">
      <alignment horizontal="center" vertical="center"/>
      <protection locked="0"/>
    </xf>
    <xf numFmtId="0" fontId="6" fillId="0" borderId="0" xfId="0" applyFont="1" applyFill="1" applyBorder="1" applyAlignment="1">
      <alignment horizontal="center" vertical="center" wrapText="1"/>
    </xf>
    <xf numFmtId="0" fontId="8" fillId="0" borderId="0" xfId="6"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2" borderId="17" xfId="0" applyFont="1" applyFill="1" applyBorder="1" applyAlignment="1">
      <alignment vertical="center" wrapText="1"/>
    </xf>
    <xf numFmtId="14" fontId="7" fillId="2" borderId="18" xfId="0" applyNumberFormat="1" applyFont="1" applyFill="1" applyBorder="1" applyAlignment="1" applyProtection="1">
      <alignment horizontal="left" vertical="center"/>
      <protection locked="0"/>
    </xf>
    <xf numFmtId="14" fontId="7" fillId="2" borderId="19" xfId="0" applyNumberFormat="1" applyFont="1" applyFill="1" applyBorder="1" applyAlignment="1" applyProtection="1">
      <alignment horizontal="left" vertical="center"/>
      <protection locked="0"/>
    </xf>
    <xf numFmtId="0" fontId="0" fillId="0" borderId="0" xfId="0" applyFill="1"/>
    <xf numFmtId="0" fontId="9" fillId="0" borderId="20" xfId="0" applyFont="1" applyBorder="1" applyAlignment="1">
      <alignment horizontal="left" vertical="center"/>
    </xf>
    <xf numFmtId="0" fontId="9" fillId="0" borderId="20" xfId="0" applyFont="1" applyBorder="1" applyAlignment="1">
      <alignment horizontal="center"/>
    </xf>
    <xf numFmtId="0" fontId="1" fillId="0" borderId="21" xfId="0" applyFont="1" applyBorder="1" applyAlignment="1">
      <alignment horizontal="center" vertical="center"/>
    </xf>
    <xf numFmtId="0" fontId="0" fillId="0" borderId="22" xfId="0" applyBorder="1" applyAlignment="1">
      <alignment horizontal="left" vertical="center"/>
    </xf>
    <xf numFmtId="0" fontId="0" fillId="0" borderId="22" xfId="0" applyBorder="1" applyAlignment="1">
      <alignment horizontal="center" vertical="center"/>
    </xf>
    <xf numFmtId="0" fontId="0" fillId="0" borderId="22" xfId="0" applyBorder="1"/>
    <xf numFmtId="0" fontId="1" fillId="0" borderId="22" xfId="0" applyFont="1" applyBorder="1"/>
    <xf numFmtId="0" fontId="0" fillId="0" borderId="23" xfId="0" applyFont="1" applyBorder="1" applyAlignment="1">
      <alignment horizontal="center"/>
    </xf>
    <xf numFmtId="0" fontId="10" fillId="0" borderId="24" xfId="0" applyFont="1" applyBorder="1" applyAlignment="1">
      <alignment vertical="top"/>
    </xf>
    <xf numFmtId="0" fontId="10" fillId="0" borderId="25" xfId="0" applyFont="1" applyBorder="1" applyAlignment="1">
      <alignment vertical="top"/>
    </xf>
    <xf numFmtId="0" fontId="0" fillId="0" borderId="26" xfId="0" applyBorder="1" applyAlignment="1">
      <alignment horizontal="center" vertical="center"/>
    </xf>
    <xf numFmtId="0" fontId="11" fillId="0" borderId="27" xfId="0" applyFont="1" applyBorder="1" applyAlignment="1">
      <alignment vertical="center"/>
    </xf>
    <xf numFmtId="0" fontId="1" fillId="0" borderId="27" xfId="0" applyFont="1" applyBorder="1" applyAlignment="1">
      <alignment horizontal="center" vertical="center"/>
    </xf>
    <xf numFmtId="0" fontId="0" fillId="0" borderId="27" xfId="0" applyBorder="1"/>
    <xf numFmtId="0" fontId="1" fillId="0" borderId="27" xfId="0" applyFont="1" applyBorder="1"/>
    <xf numFmtId="0" fontId="0" fillId="0" borderId="28" xfId="0" applyFont="1" applyBorder="1" applyAlignment="1">
      <alignment horizontal="center" vertical="center"/>
    </xf>
    <xf numFmtId="0" fontId="10" fillId="0" borderId="29" xfId="0" applyFont="1" applyBorder="1" applyAlignment="1">
      <alignment vertical="top"/>
    </xf>
    <xf numFmtId="0" fontId="10" fillId="0" borderId="0" xfId="0" applyFont="1" applyBorder="1" applyAlignment="1">
      <alignment vertical="top"/>
    </xf>
    <xf numFmtId="0" fontId="1" fillId="0" borderId="26" xfId="0" applyFont="1" applyBorder="1" applyAlignment="1">
      <alignment horizontal="center" vertical="center"/>
    </xf>
    <xf numFmtId="0" fontId="0" fillId="0" borderId="27" xfId="0" applyFont="1" applyBorder="1" applyAlignment="1">
      <alignment horizontal="center" vertical="center"/>
    </xf>
    <xf numFmtId="0" fontId="1" fillId="0" borderId="0" xfId="0" applyFont="1" applyBorder="1"/>
    <xf numFmtId="0" fontId="0" fillId="0" borderId="27" xfId="0" applyFont="1" applyBorder="1" applyAlignment="1">
      <alignment horizontal="right"/>
    </xf>
    <xf numFmtId="0" fontId="0" fillId="3" borderId="30" xfId="0" applyFill="1" applyBorder="1" applyAlignment="1">
      <alignment horizontal="center" vertical="center"/>
    </xf>
    <xf numFmtId="0" fontId="0" fillId="0" borderId="27" xfId="0" applyBorder="1" applyAlignment="1">
      <alignment horizontal="center" vertical="center"/>
    </xf>
    <xf numFmtId="0" fontId="0" fillId="0" borderId="27" xfId="0" applyFont="1" applyBorder="1"/>
    <xf numFmtId="0" fontId="1" fillId="0" borderId="31" xfId="0" applyFont="1" applyBorder="1" applyAlignment="1">
      <alignment horizontal="center" vertical="center"/>
    </xf>
    <xf numFmtId="0" fontId="11" fillId="0" borderId="32" xfId="0" applyFont="1" applyBorder="1" applyAlignment="1">
      <alignment horizontal="left" vertical="center" wrapText="1"/>
    </xf>
    <xf numFmtId="0" fontId="11" fillId="0" borderId="33" xfId="0" applyFont="1" applyBorder="1" applyAlignment="1">
      <alignment horizontal="left" vertical="center" wrapText="1"/>
    </xf>
    <xf numFmtId="0" fontId="0" fillId="0" borderId="34" xfId="0" applyFont="1" applyBorder="1" applyAlignment="1">
      <alignment horizontal="center" vertical="center"/>
    </xf>
    <xf numFmtId="0" fontId="10" fillId="0" borderId="35" xfId="0" applyFont="1" applyBorder="1" applyAlignment="1">
      <alignment vertical="top"/>
    </xf>
    <xf numFmtId="0" fontId="10" fillId="0" borderId="20" xfId="0" applyFont="1" applyBorder="1" applyAlignment="1">
      <alignment vertical="top"/>
    </xf>
    <xf numFmtId="0" fontId="1" fillId="0" borderId="0" xfId="0" applyFont="1" applyBorder="1" applyAlignment="1">
      <alignment horizontal="center" vertical="center"/>
    </xf>
    <xf numFmtId="0" fontId="11" fillId="0" borderId="0" xfId="0" applyFont="1" applyBorder="1" applyAlignment="1">
      <alignment vertical="center"/>
    </xf>
    <xf numFmtId="0" fontId="0" fillId="0" borderId="0" xfId="0" applyBorder="1"/>
    <xf numFmtId="0" fontId="0" fillId="0" borderId="36" xfId="0" applyFont="1" applyBorder="1" applyAlignment="1">
      <alignment horizontal="center" vertical="center"/>
    </xf>
    <xf numFmtId="0" fontId="0" fillId="0" borderId="37" xfId="0" applyFont="1" applyBorder="1" applyAlignment="1">
      <alignment horizontal="center" vertical="center"/>
    </xf>
    <xf numFmtId="0" fontId="0" fillId="0" borderId="38" xfId="0" applyBorder="1"/>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0" fillId="0" borderId="41" xfId="0" applyBorder="1"/>
    <xf numFmtId="0" fontId="0" fillId="0" borderId="0" xfId="0" applyFont="1"/>
    <xf numFmtId="0" fontId="0" fillId="0" borderId="42" xfId="0" applyFont="1" applyBorder="1" applyAlignment="1">
      <alignment horizontal="center"/>
    </xf>
    <xf numFmtId="0" fontId="2" fillId="0" borderId="27" xfId="0" applyFont="1" applyBorder="1" applyAlignment="1">
      <alignment horizontal="center" vertical="center"/>
    </xf>
    <xf numFmtId="0" fontId="2" fillId="0" borderId="27" xfId="0" applyFont="1" applyBorder="1" applyAlignment="1">
      <alignment vertical="center"/>
    </xf>
    <xf numFmtId="0" fontId="0" fillId="3" borderId="28" xfId="0" applyFont="1" applyFill="1" applyBorder="1" applyAlignment="1">
      <alignment horizontal="center" vertical="center"/>
    </xf>
    <xf numFmtId="0" fontId="2" fillId="0" borderId="43" xfId="0" applyFont="1" applyBorder="1" applyAlignment="1">
      <alignment vertical="center" wrapText="1"/>
    </xf>
    <xf numFmtId="0" fontId="11" fillId="0" borderId="27"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xf>
    <xf numFmtId="0" fontId="2" fillId="0" borderId="30" xfId="0" applyFont="1" applyBorder="1" applyAlignment="1">
      <alignment vertical="center"/>
    </xf>
    <xf numFmtId="0" fontId="0" fillId="0" borderId="26" xfId="0" applyBorder="1"/>
    <xf numFmtId="0" fontId="0" fillId="0" borderId="31" xfId="0" applyBorder="1"/>
    <xf numFmtId="0" fontId="0" fillId="0" borderId="32" xfId="0" applyBorder="1"/>
    <xf numFmtId="0" fontId="2" fillId="0" borderId="32" xfId="0" applyFont="1" applyBorder="1" applyAlignment="1">
      <alignment vertical="center"/>
    </xf>
    <xf numFmtId="0" fontId="2" fillId="0" borderId="44" xfId="0" applyFont="1" applyBorder="1" applyAlignment="1">
      <alignment vertical="center"/>
    </xf>
    <xf numFmtId="0" fontId="12" fillId="0" borderId="0" xfId="0" applyFont="1"/>
    <xf numFmtId="0" fontId="13" fillId="4" borderId="0" xfId="0" applyFont="1" applyFill="1" applyAlignment="1">
      <alignment horizontal="center" vertical="center"/>
    </xf>
    <xf numFmtId="0" fontId="6" fillId="2" borderId="45"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7" fillId="2" borderId="46"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6" fillId="2" borderId="47" xfId="0" applyFont="1" applyFill="1" applyBorder="1" applyAlignment="1">
      <alignment horizontal="center" vertical="center"/>
    </xf>
    <xf numFmtId="0" fontId="7" fillId="2" borderId="39" xfId="0" applyFont="1" applyFill="1" applyBorder="1" applyAlignment="1">
      <alignment horizontal="center" vertical="center" wrapText="1"/>
    </xf>
    <xf numFmtId="0" fontId="7" fillId="2" borderId="48"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36" xfId="0" applyFont="1" applyFill="1" applyBorder="1" applyAlignment="1">
      <alignment horizontal="center" vertical="center"/>
    </xf>
    <xf numFmtId="0" fontId="7" fillId="2" borderId="46" xfId="0" applyFont="1" applyFill="1" applyBorder="1" applyAlignment="1">
      <alignment horizontal="center" vertical="center"/>
    </xf>
    <xf numFmtId="0" fontId="6" fillId="2" borderId="17" xfId="0" applyFont="1" applyFill="1" applyBorder="1" applyAlignment="1">
      <alignment horizontal="center" vertical="center"/>
    </xf>
    <xf numFmtId="0" fontId="7" fillId="2" borderId="49" xfId="0" applyFont="1" applyFill="1" applyBorder="1" applyAlignment="1">
      <alignment horizontal="center" vertical="center"/>
    </xf>
    <xf numFmtId="0" fontId="7" fillId="2" borderId="50" xfId="0" applyFont="1" applyFill="1" applyBorder="1" applyAlignment="1">
      <alignment horizontal="center" vertical="center"/>
    </xf>
    <xf numFmtId="0" fontId="6" fillId="2" borderId="51" xfId="0" applyFont="1" applyFill="1" applyBorder="1" applyAlignment="1">
      <alignment horizontal="center" vertical="center" wrapText="1"/>
    </xf>
    <xf numFmtId="14" fontId="7" fillId="2" borderId="15" xfId="0" applyNumberFormat="1" applyFont="1" applyFill="1" applyBorder="1" applyAlignment="1">
      <alignment horizontal="center" vertical="center"/>
    </xf>
    <xf numFmtId="0" fontId="7" fillId="2" borderId="16" xfId="0" applyFont="1" applyFill="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10" fillId="0" borderId="52" xfId="0" applyFont="1" applyBorder="1" applyAlignment="1">
      <alignment vertical="top"/>
    </xf>
    <xf numFmtId="0" fontId="15" fillId="0" borderId="52" xfId="0" applyFont="1" applyBorder="1" applyAlignment="1">
      <alignment vertical="top"/>
    </xf>
    <xf numFmtId="0" fontId="10" fillId="0" borderId="53" xfId="0" applyFont="1" applyBorder="1" applyAlignment="1">
      <alignment vertical="top"/>
    </xf>
    <xf numFmtId="0" fontId="15" fillId="0" borderId="53" xfId="0" applyFont="1" applyBorder="1" applyAlignment="1">
      <alignment vertical="top"/>
    </xf>
    <xf numFmtId="0" fontId="10" fillId="0" borderId="50" xfId="0" applyFont="1" applyBorder="1" applyAlignment="1">
      <alignment vertical="top"/>
    </xf>
    <xf numFmtId="0" fontId="15" fillId="0" borderId="50" xfId="0" applyFont="1" applyBorder="1" applyAlignment="1">
      <alignment vertical="top"/>
    </xf>
    <xf numFmtId="0" fontId="15" fillId="0" borderId="0" xfId="0" applyFont="1" applyBorder="1" applyAlignment="1">
      <alignment vertical="top"/>
    </xf>
    <xf numFmtId="0" fontId="2" fillId="0" borderId="37" xfId="0" applyFont="1" applyBorder="1"/>
    <xf numFmtId="0" fontId="2" fillId="0" borderId="40" xfId="0" applyFont="1" applyBorder="1"/>
    <xf numFmtId="0" fontId="10" fillId="0" borderId="0" xfId="0" applyFont="1"/>
    <xf numFmtId="0" fontId="16" fillId="0" borderId="0" xfId="0" applyFont="1"/>
    <xf numFmtId="0" fontId="17" fillId="0" borderId="0" xfId="0" applyFont="1"/>
    <xf numFmtId="0" fontId="18" fillId="0" borderId="0" xfId="0" applyFont="1"/>
    <xf numFmtId="0" fontId="3" fillId="0" borderId="0" xfId="0" applyFont="1" applyAlignment="1">
      <alignment horizontal="center"/>
    </xf>
    <xf numFmtId="0" fontId="0" fillId="0" borderId="27" xfId="0" applyFont="1" applyBorder="1" applyAlignment="1">
      <alignment horizontal="right" vertical="center"/>
    </xf>
    <xf numFmtId="0" fontId="10" fillId="3" borderId="28" xfId="0" applyFont="1" applyFill="1" applyBorder="1" applyAlignment="1">
      <alignment horizontal="center" vertical="center"/>
    </xf>
    <xf numFmtId="0" fontId="9" fillId="0" borderId="20" xfId="0" applyFont="1" applyFill="1" applyBorder="1" applyAlignment="1">
      <alignment vertical="center"/>
    </xf>
    <xf numFmtId="0" fontId="11" fillId="0" borderId="20" xfId="0" applyFont="1" applyFill="1" applyBorder="1" applyAlignment="1">
      <alignment vertical="center"/>
    </xf>
    <xf numFmtId="0" fontId="9" fillId="0" borderId="20" xfId="0" applyFont="1" applyBorder="1" applyAlignment="1">
      <alignment vertical="center"/>
    </xf>
    <xf numFmtId="0" fontId="0" fillId="0" borderId="30" xfId="0" applyFont="1" applyBorder="1" applyAlignment="1">
      <alignment horizontal="center" vertical="center"/>
    </xf>
    <xf numFmtId="0" fontId="0" fillId="0" borderId="30" xfId="0" applyBorder="1"/>
    <xf numFmtId="0" fontId="0" fillId="0" borderId="36" xfId="0" applyBorder="1" applyAlignment="1">
      <alignment horizontal="left" wrapText="1"/>
    </xf>
    <xf numFmtId="0" fontId="0" fillId="0" borderId="38" xfId="0" applyBorder="1" applyAlignment="1">
      <alignment horizontal="left"/>
    </xf>
    <xf numFmtId="0" fontId="0" fillId="0" borderId="54" xfId="0" applyBorder="1" applyAlignment="1">
      <alignment horizontal="left" vertical="top" wrapText="1"/>
    </xf>
    <xf numFmtId="0" fontId="0" fillId="0" borderId="0" xfId="0" applyBorder="1" applyAlignment="1">
      <alignment horizontal="left" vertical="top" wrapText="1"/>
    </xf>
    <xf numFmtId="0" fontId="19" fillId="0" borderId="0" xfId="0" applyFont="1"/>
    <xf numFmtId="0" fontId="20" fillId="0" borderId="0" xfId="0" applyFont="1" applyAlignment="1">
      <alignment vertical="center"/>
    </xf>
    <xf numFmtId="0" fontId="20" fillId="0" borderId="0" xfId="0" applyFont="1"/>
    <xf numFmtId="0" fontId="4" fillId="0" borderId="0" xfId="0" applyFont="1"/>
    <xf numFmtId="0" fontId="21" fillId="0" borderId="0" xfId="0" applyFont="1"/>
    <xf numFmtId="0" fontId="22" fillId="0" borderId="0" xfId="0" applyFont="1"/>
    <xf numFmtId="0" fontId="23" fillId="0" borderId="0" xfId="0" applyFont="1"/>
    <xf numFmtId="0" fontId="23" fillId="0" borderId="41" xfId="0" applyFont="1" applyBorder="1"/>
    <xf numFmtId="0" fontId="24" fillId="0" borderId="1" xfId="0" applyFont="1" applyBorder="1" applyAlignment="1">
      <alignment horizontal="center" vertical="center"/>
    </xf>
    <xf numFmtId="0" fontId="24" fillId="0" borderId="55" xfId="0" applyFont="1" applyBorder="1"/>
    <xf numFmtId="0" fontId="24" fillId="0" borderId="1" xfId="0" applyFont="1" applyBorder="1"/>
    <xf numFmtId="0" fontId="5" fillId="0" borderId="56" xfId="0" applyFont="1" applyBorder="1" applyAlignment="1">
      <alignment vertical="center"/>
    </xf>
    <xf numFmtId="0" fontId="25" fillId="0" borderId="1" xfId="0" applyFont="1" applyBorder="1" applyAlignment="1">
      <alignment vertical="center"/>
    </xf>
    <xf numFmtId="0" fontId="25" fillId="0" borderId="1" xfId="0" applyFont="1" applyBorder="1" applyAlignment="1">
      <alignment horizontal="left" vertical="center" wrapText="1"/>
    </xf>
    <xf numFmtId="0" fontId="26" fillId="0" borderId="1" xfId="0" applyFont="1" applyBorder="1" applyAlignment="1">
      <alignment horizontal="left" vertical="center"/>
    </xf>
    <xf numFmtId="0" fontId="5" fillId="0" borderId="57" xfId="0" applyFont="1" applyBorder="1" applyAlignment="1">
      <alignment vertical="center"/>
    </xf>
    <xf numFmtId="0" fontId="26" fillId="0" borderId="1" xfId="0" applyFont="1" applyBorder="1" applyAlignment="1">
      <alignment vertical="center"/>
    </xf>
    <xf numFmtId="0" fontId="27" fillId="0" borderId="1" xfId="0" applyFont="1" applyBorder="1" applyAlignment="1">
      <alignment vertical="center"/>
    </xf>
    <xf numFmtId="0" fontId="25" fillId="3" borderId="1" xfId="0" applyFont="1" applyFill="1" applyBorder="1" applyAlignment="1">
      <alignment vertical="center"/>
    </xf>
    <xf numFmtId="0" fontId="25" fillId="0" borderId="1" xfId="0" applyFont="1" applyBorder="1" applyAlignment="1">
      <alignment vertical="center" wrapText="1"/>
    </xf>
    <xf numFmtId="0" fontId="25" fillId="0" borderId="56" xfId="0" applyFont="1" applyBorder="1" applyAlignment="1"/>
    <xf numFmtId="0" fontId="25" fillId="0" borderId="57" xfId="0" applyFont="1" applyBorder="1" applyAlignment="1"/>
    <xf numFmtId="0" fontId="25" fillId="0" borderId="58" xfId="0" applyFont="1" applyBorder="1" applyAlignment="1">
      <alignment horizontal="left" vertical="center"/>
    </xf>
    <xf numFmtId="0" fontId="25" fillId="3" borderId="58" xfId="0" applyFont="1" applyFill="1" applyBorder="1" applyAlignment="1">
      <alignment horizontal="left" vertical="center"/>
    </xf>
    <xf numFmtId="0" fontId="25" fillId="0" borderId="56" xfId="0" applyFont="1" applyBorder="1" applyAlignment="1">
      <alignment vertical="center"/>
    </xf>
    <xf numFmtId="0" fontId="25" fillId="0" borderId="1" xfId="0" applyFont="1" applyFill="1" applyBorder="1" applyAlignment="1">
      <alignment vertical="center"/>
    </xf>
    <xf numFmtId="0" fontId="25" fillId="0" borderId="56" xfId="0" applyFont="1" applyBorder="1" applyAlignment="1">
      <alignment horizontal="left" vertical="center"/>
    </xf>
    <xf numFmtId="0" fontId="25" fillId="0" borderId="1" xfId="0" applyFont="1" applyBorder="1" applyAlignment="1">
      <alignment horizontal="left" vertical="center"/>
    </xf>
    <xf numFmtId="0" fontId="28" fillId="0" borderId="1" xfId="0" applyFont="1" applyBorder="1" applyAlignment="1">
      <alignment horizontal="left" vertical="center"/>
    </xf>
    <xf numFmtId="0" fontId="5" fillId="0" borderId="58" xfId="0" applyFont="1" applyBorder="1" applyAlignment="1">
      <alignment vertical="center"/>
    </xf>
    <xf numFmtId="0" fontId="5" fillId="0" borderId="56" xfId="0" applyFont="1" applyBorder="1" applyAlignment="1">
      <alignment vertical="center" wrapText="1"/>
    </xf>
    <xf numFmtId="0" fontId="25" fillId="3" borderId="1" xfId="0" applyFont="1" applyFill="1" applyBorder="1" applyAlignment="1">
      <alignment horizontal="left" vertical="center"/>
    </xf>
    <xf numFmtId="0" fontId="27" fillId="0" borderId="1" xfId="0" applyFont="1" applyBorder="1" applyAlignment="1">
      <alignment horizontal="left" vertical="center"/>
    </xf>
    <xf numFmtId="0" fontId="27" fillId="0" borderId="1" xfId="0" applyFont="1" applyBorder="1" applyAlignment="1">
      <alignment horizontal="left" vertical="center" wrapText="1"/>
    </xf>
    <xf numFmtId="0" fontId="5" fillId="0" borderId="56" xfId="0" applyFont="1" applyBorder="1" applyAlignment="1">
      <alignment vertical="top" wrapText="1"/>
    </xf>
    <xf numFmtId="0" fontId="5" fillId="0" borderId="57" xfId="0" applyFont="1" applyBorder="1" applyAlignment="1">
      <alignment vertical="top" wrapText="1"/>
    </xf>
    <xf numFmtId="0" fontId="5" fillId="0" borderId="57" xfId="0" applyFont="1" applyBorder="1" applyAlignment="1">
      <alignment vertical="top"/>
    </xf>
    <xf numFmtId="0" fontId="5" fillId="0" borderId="58" xfId="0" applyFont="1" applyBorder="1" applyAlignment="1">
      <alignment vertical="top"/>
    </xf>
    <xf numFmtId="0" fontId="5" fillId="0" borderId="56" xfId="0" applyFont="1" applyBorder="1" applyAlignment="1">
      <alignment vertical="top"/>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Sheet1" xfId="49"/>
  </cellStyles>
  <dxfs count="3">
    <dxf>
      <font>
        <color auto="1"/>
      </font>
      <fill>
        <patternFill patternType="solid">
          <bgColor rgb="FFFF0000"/>
        </patternFill>
      </fill>
    </dxf>
    <dxf>
      <font>
        <color auto="1"/>
      </font>
      <fill>
        <patternFill patternType="solid">
          <bgColor rgb="FFFFFF00"/>
        </patternFill>
      </fill>
    </dxf>
    <dxf>
      <fill>
        <patternFill patternType="solid">
          <bgColor rgb="FFFF0000"/>
        </patternFill>
      </fill>
    </dxf>
  </dxfs>
  <tableStyles count="0" defaultTableStyle="TableStyleMedium2" defaultPivotStyle="PivotStyleLight16"/>
  <colors>
    <mruColors>
      <color rgb="00DCDCD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2:G44"/>
  <sheetViews>
    <sheetView showGridLines="0" zoomScale="70" zoomScaleNormal="70" topLeftCell="A22" workbookViewId="0">
      <selection activeCell="C37" sqref="C37"/>
    </sheetView>
  </sheetViews>
  <sheetFormatPr defaultColWidth="8.81666666666667" defaultRowHeight="18" outlineLevelCol="6"/>
  <cols>
    <col min="1" max="1" width="8.81666666666667" style="148"/>
    <col min="2" max="3" width="26.1833333333333" style="148" customWidth="1"/>
    <col min="4" max="4" width="112.183333333333" style="148" customWidth="1"/>
    <col min="5" max="5" width="25.8166666666667" style="148" customWidth="1"/>
    <col min="6" max="6" width="75.8166666666667" style="148" hidden="1" customWidth="1"/>
    <col min="7" max="7" width="8.81666666666667" style="148" customWidth="1"/>
    <col min="8" max="16384" width="8.81666666666667" style="148"/>
  </cols>
  <sheetData>
    <row r="2" ht="38.25" spans="2:3">
      <c r="B2" s="149" t="s">
        <v>0</v>
      </c>
      <c r="C2" s="150"/>
    </row>
    <row r="3" ht="7.5" customHeight="1" spans="2:3">
      <c r="B3" s="151"/>
      <c r="C3" s="150"/>
    </row>
    <row r="4" ht="22.5" spans="2:3">
      <c r="B4" s="152" t="s">
        <v>1</v>
      </c>
      <c r="C4" s="153"/>
    </row>
    <row r="5" ht="22.5" spans="2:3">
      <c r="B5" s="152" t="s">
        <v>2</v>
      </c>
      <c r="C5" s="153"/>
    </row>
    <row r="6" ht="22.5" spans="2:3">
      <c r="B6" s="152" t="s">
        <v>3</v>
      </c>
      <c r="C6" s="153"/>
    </row>
    <row r="8" s="146" customFormat="1" ht="33" spans="2:6">
      <c r="B8" s="154" t="s">
        <v>4</v>
      </c>
      <c r="C8" s="155" t="s">
        <v>5</v>
      </c>
      <c r="D8" s="156" t="s">
        <v>6</v>
      </c>
      <c r="E8" s="156" t="s">
        <v>7</v>
      </c>
      <c r="F8" s="156" t="s">
        <v>8</v>
      </c>
    </row>
    <row r="9" s="147" customFormat="1" ht="20.25" spans="2:6">
      <c r="B9" s="157" t="s">
        <v>9</v>
      </c>
      <c r="C9" s="158" t="s">
        <v>10</v>
      </c>
      <c r="D9" s="159" t="s">
        <v>11</v>
      </c>
      <c r="E9" s="159" t="s">
        <v>12</v>
      </c>
      <c r="F9" s="160" t="str">
        <f>"托盘的材料是否为"&amp;D9&amp;"?"</f>
        <v>托盘的材料是否为实木或胶合板?</v>
      </c>
    </row>
    <row r="10" s="147" customFormat="1" ht="20.25" spans="2:6">
      <c r="B10" s="161"/>
      <c r="C10" s="158" t="s">
        <v>13</v>
      </c>
      <c r="D10" s="158" t="s">
        <v>14</v>
      </c>
      <c r="E10" s="159" t="s">
        <v>12</v>
      </c>
      <c r="F10" s="162" t="str">
        <f>"托盘的样式是否为"&amp;D10&amp;"?"</f>
        <v>托盘的样式是否为美式?</v>
      </c>
    </row>
    <row r="11" s="147" customFormat="1" ht="20.25" spans="2:6">
      <c r="B11" s="161"/>
      <c r="C11" s="158" t="s">
        <v>15</v>
      </c>
      <c r="D11" s="158" t="s">
        <v>16</v>
      </c>
      <c r="E11" s="159" t="s">
        <v>12</v>
      </c>
      <c r="F11" s="162" t="s">
        <v>17</v>
      </c>
    </row>
    <row r="12" s="147" customFormat="1" ht="20.25" spans="2:6">
      <c r="B12" s="161"/>
      <c r="C12" s="158" t="s">
        <v>18</v>
      </c>
      <c r="D12" s="158" t="s">
        <v>19</v>
      </c>
      <c r="E12" s="159" t="s">
        <v>12</v>
      </c>
      <c r="F12" s="162" t="s">
        <v>20</v>
      </c>
    </row>
    <row r="13" s="147" customFormat="1" ht="20.25" spans="2:6">
      <c r="B13" s="161"/>
      <c r="C13" s="158" t="s">
        <v>21</v>
      </c>
      <c r="D13" s="163" t="s">
        <v>22</v>
      </c>
      <c r="E13" s="159" t="s">
        <v>12</v>
      </c>
      <c r="F13" s="162" t="s">
        <v>23</v>
      </c>
    </row>
    <row r="14" s="147" customFormat="1" ht="20.25" spans="2:6">
      <c r="B14" s="161"/>
      <c r="C14" s="164" t="s">
        <v>24</v>
      </c>
      <c r="D14" s="165" t="s">
        <v>25</v>
      </c>
      <c r="E14" s="165" t="s">
        <v>26</v>
      </c>
      <c r="F14" s="160" t="str">
        <f>"托盘尺寸是否为"&amp;D14&amp;"?"</f>
        <v>托盘尺寸是否为L101 x W81 x H63.5 cm?</v>
      </c>
    </row>
    <row r="15" s="147" customFormat="1" ht="20.25" spans="2:6">
      <c r="B15" s="161"/>
      <c r="C15" s="158" t="s">
        <v>27</v>
      </c>
      <c r="D15" s="159" t="s">
        <v>28</v>
      </c>
      <c r="E15" s="159" t="s">
        <v>12</v>
      </c>
      <c r="F15" s="160" t="s">
        <v>29</v>
      </c>
    </row>
    <row r="16" s="147" customFormat="1" ht="20.25" spans="2:6">
      <c r="B16" s="166" t="s">
        <v>30</v>
      </c>
      <c r="C16" s="158" t="s">
        <v>10</v>
      </c>
      <c r="D16" s="159" t="s">
        <v>31</v>
      </c>
      <c r="E16" s="159" t="s">
        <v>12</v>
      </c>
      <c r="F16" s="160" t="str">
        <f>"护角的材料是否为"&amp;D16&amp;"?"</f>
        <v>护角的材料是否为纸板?</v>
      </c>
    </row>
    <row r="17" s="147" customFormat="1" ht="20.25" spans="2:6">
      <c r="B17" s="167"/>
      <c r="C17" s="158" t="s">
        <v>27</v>
      </c>
      <c r="D17" s="159" t="s">
        <v>32</v>
      </c>
      <c r="E17" s="159" t="s">
        <v>12</v>
      </c>
      <c r="F17" s="160" t="s">
        <v>29</v>
      </c>
    </row>
    <row r="18" s="147" customFormat="1" ht="20.25" spans="2:6">
      <c r="B18" s="157" t="s">
        <v>33</v>
      </c>
      <c r="C18" s="168" t="s">
        <v>34</v>
      </c>
      <c r="D18" s="158" t="s">
        <v>35</v>
      </c>
      <c r="E18" s="159" t="s">
        <v>12</v>
      </c>
      <c r="F18" s="160" t="s">
        <v>36</v>
      </c>
    </row>
    <row r="19" s="147" customFormat="1" ht="20.25" spans="2:6">
      <c r="B19" s="161"/>
      <c r="C19" s="169" t="s">
        <v>37</v>
      </c>
      <c r="D19" s="158"/>
      <c r="E19" s="165" t="s">
        <v>26</v>
      </c>
      <c r="F19" s="160" t="s">
        <v>38</v>
      </c>
    </row>
    <row r="20" s="147" customFormat="1" ht="20.25" spans="2:6">
      <c r="B20" s="161"/>
      <c r="C20" s="168" t="s">
        <v>39</v>
      </c>
      <c r="D20" s="158" t="s">
        <v>40</v>
      </c>
      <c r="E20" s="159" t="s">
        <v>12</v>
      </c>
      <c r="F20" s="160" t="s">
        <v>41</v>
      </c>
    </row>
    <row r="21" s="147" customFormat="1" ht="20.25" spans="2:6">
      <c r="B21" s="157" t="s">
        <v>42</v>
      </c>
      <c r="C21" s="170" t="s">
        <v>43</v>
      </c>
      <c r="D21" s="171" t="s">
        <v>44</v>
      </c>
      <c r="E21" s="159" t="s">
        <v>12</v>
      </c>
      <c r="F21" s="160" t="s">
        <v>45</v>
      </c>
    </row>
    <row r="22" s="147" customFormat="1" ht="20.25" spans="2:6">
      <c r="B22" s="161"/>
      <c r="C22" s="172" t="s">
        <v>46</v>
      </c>
      <c r="D22" s="171" t="s">
        <v>47</v>
      </c>
      <c r="E22" s="159" t="s">
        <v>12</v>
      </c>
      <c r="F22" s="160" t="s">
        <v>48</v>
      </c>
    </row>
    <row r="23" s="147" customFormat="1" ht="20.25" spans="2:6">
      <c r="B23" s="161"/>
      <c r="C23" s="173" t="s">
        <v>30</v>
      </c>
      <c r="D23" s="158" t="s">
        <v>49</v>
      </c>
      <c r="E23" s="159" t="s">
        <v>12</v>
      </c>
      <c r="F23" s="160" t="s">
        <v>50</v>
      </c>
    </row>
    <row r="24" s="147" customFormat="1" ht="20.25" spans="2:6">
      <c r="B24" s="161"/>
      <c r="C24" s="174" t="s">
        <v>51</v>
      </c>
      <c r="D24" s="158" t="s">
        <v>52</v>
      </c>
      <c r="E24" s="165"/>
      <c r="F24" s="160" t="s">
        <v>53</v>
      </c>
    </row>
    <row r="25" s="147" customFormat="1" ht="20.25" spans="2:6">
      <c r="B25" s="175"/>
      <c r="C25" s="173" t="s">
        <v>54</v>
      </c>
      <c r="D25" s="158" t="s">
        <v>55</v>
      </c>
      <c r="E25" s="159" t="s">
        <v>12</v>
      </c>
      <c r="F25" s="160" t="s">
        <v>56</v>
      </c>
    </row>
    <row r="26" s="147" customFormat="1" ht="20.25" spans="2:6">
      <c r="B26" s="157" t="s">
        <v>57</v>
      </c>
      <c r="C26" s="173" t="s">
        <v>58</v>
      </c>
      <c r="D26" s="165" t="s">
        <v>59</v>
      </c>
      <c r="E26" s="159" t="s">
        <v>12</v>
      </c>
      <c r="F26" s="160" t="s">
        <v>60</v>
      </c>
    </row>
    <row r="27" s="147" customFormat="1" ht="20.25" spans="2:6">
      <c r="B27" s="175"/>
      <c r="C27" s="173" t="s">
        <v>61</v>
      </c>
      <c r="D27" s="159" t="s">
        <v>62</v>
      </c>
      <c r="E27" s="159" t="s">
        <v>12</v>
      </c>
      <c r="F27" s="160" t="s">
        <v>63</v>
      </c>
    </row>
    <row r="28" ht="30" spans="2:7">
      <c r="B28" s="176" t="s">
        <v>64</v>
      </c>
      <c r="C28" s="173" t="s">
        <v>10</v>
      </c>
      <c r="D28" s="173" t="s">
        <v>65</v>
      </c>
      <c r="E28" s="159" t="s">
        <v>12</v>
      </c>
      <c r="F28" s="160" t="s">
        <v>66</v>
      </c>
      <c r="G28" s="147"/>
    </row>
    <row r="29" ht="20.25" spans="2:7">
      <c r="B29" s="161"/>
      <c r="C29" s="177" t="s">
        <v>13</v>
      </c>
      <c r="D29" s="173" t="s">
        <v>67</v>
      </c>
      <c r="E29" s="165" t="s">
        <v>26</v>
      </c>
      <c r="F29" s="160" t="str">
        <f>"外箱样式是否为"&amp;D29&amp;"?"</f>
        <v>外箱样式是否为C8?</v>
      </c>
      <c r="G29" s="147"/>
    </row>
    <row r="30" ht="20.25" spans="2:7">
      <c r="B30" s="161"/>
      <c r="C30" s="177" t="s">
        <v>24</v>
      </c>
      <c r="D30" s="159" t="s">
        <v>68</v>
      </c>
      <c r="E30" s="165" t="s">
        <v>26</v>
      </c>
      <c r="F30" s="160" t="str">
        <f>"外箱尺寸是否为"&amp;D30&amp;"?"</f>
        <v>外箱尺寸是否为L25 x W24 x H15 cm?</v>
      </c>
      <c r="G30" s="147"/>
    </row>
    <row r="31" ht="20.25" spans="2:7">
      <c r="B31" s="161"/>
      <c r="C31" s="178" t="s">
        <v>69</v>
      </c>
      <c r="D31" s="179" t="s">
        <v>70</v>
      </c>
      <c r="E31" s="159" t="s">
        <v>12</v>
      </c>
      <c r="F31" s="160" t="s">
        <v>71</v>
      </c>
      <c r="G31" s="147"/>
    </row>
    <row r="32" ht="20.25" spans="2:7">
      <c r="B32" s="161"/>
      <c r="C32" s="178" t="s">
        <v>72</v>
      </c>
      <c r="D32" s="179" t="s">
        <v>73</v>
      </c>
      <c r="E32" s="159" t="s">
        <v>12</v>
      </c>
      <c r="F32" s="160" t="str">
        <f>"重量是否"&amp;D32&amp;"？"</f>
        <v>重量是否不超过22.5kg？</v>
      </c>
      <c r="G32" s="147"/>
    </row>
    <row r="33" ht="20.25" spans="2:7">
      <c r="B33" s="161"/>
      <c r="C33" s="177" t="s">
        <v>74</v>
      </c>
      <c r="D33" s="159"/>
      <c r="E33" s="165" t="s">
        <v>26</v>
      </c>
      <c r="F33" s="160" t="str">
        <f>"装箱数量是否是"&amp;D33&amp;"？"</f>
        <v>装箱数量是否是？</v>
      </c>
      <c r="G33" s="147"/>
    </row>
    <row r="34" ht="20.25" spans="2:7">
      <c r="B34" s="161"/>
      <c r="C34" s="173" t="s">
        <v>75</v>
      </c>
      <c r="D34" s="159" t="s">
        <v>76</v>
      </c>
      <c r="E34" s="159"/>
      <c r="F34" s="160" t="str">
        <f>"标签的位置是否"&amp;D34&amp;"?"</f>
        <v>标签的位置是否贴在外箱指定侧面，只有一个?</v>
      </c>
      <c r="G34" s="147"/>
    </row>
    <row r="35" ht="20.25" spans="2:7">
      <c r="B35" s="161"/>
      <c r="C35" s="173" t="s">
        <v>77</v>
      </c>
      <c r="D35" s="159"/>
      <c r="E35" s="159"/>
      <c r="F35" s="160" t="s">
        <v>78</v>
      </c>
      <c r="G35" s="147"/>
    </row>
    <row r="36" ht="20.25" spans="2:7">
      <c r="B36" s="175"/>
      <c r="C36" s="173" t="s">
        <v>61</v>
      </c>
      <c r="D36" s="159" t="s">
        <v>62</v>
      </c>
      <c r="E36" s="159"/>
      <c r="F36" s="160" t="s">
        <v>63</v>
      </c>
      <c r="G36" s="147"/>
    </row>
    <row r="37" ht="30" spans="2:7">
      <c r="B37" s="180" t="s">
        <v>79</v>
      </c>
      <c r="C37" s="177" t="s">
        <v>13</v>
      </c>
      <c r="D37" s="173" t="s">
        <v>80</v>
      </c>
      <c r="E37" s="165" t="s">
        <v>26</v>
      </c>
      <c r="F37" s="160" t="str">
        <f>"小包装样式是否为"&amp;D37&amp;"?"</f>
        <v>小包装样式是否为P3?</v>
      </c>
      <c r="G37" s="147"/>
    </row>
    <row r="38" ht="20.25" spans="2:7">
      <c r="B38" s="181"/>
      <c r="C38" s="177" t="s">
        <v>24</v>
      </c>
      <c r="D38" s="159" t="s">
        <v>81</v>
      </c>
      <c r="E38" s="165" t="s">
        <v>26</v>
      </c>
      <c r="F38" s="160" t="str">
        <f>"小包装尺寸是否为"&amp;D38&amp;"?"</f>
        <v>小包装尺寸是否为L16 x W16 cm?</v>
      </c>
      <c r="G38" s="147"/>
    </row>
    <row r="39" ht="20.25" spans="2:7">
      <c r="B39" s="181"/>
      <c r="C39" s="173" t="s">
        <v>82</v>
      </c>
      <c r="D39" s="173" t="s">
        <v>83</v>
      </c>
      <c r="E39" s="173"/>
      <c r="F39" s="160" t="str">
        <f>"小包装厚度是否在"&amp;D39&amp;"之间?"</f>
        <v>小包装厚度是否在0.08mm~0.1mm之间?</v>
      </c>
      <c r="G39" s="147"/>
    </row>
    <row r="40" ht="20.25" spans="2:7">
      <c r="B40" s="182"/>
      <c r="C40" s="173" t="s">
        <v>77</v>
      </c>
      <c r="D40" s="159"/>
      <c r="E40" s="159"/>
      <c r="F40" s="160" t="s">
        <v>78</v>
      </c>
      <c r="G40" s="147"/>
    </row>
    <row r="41" ht="20.25" spans="2:7">
      <c r="B41" s="183"/>
      <c r="C41" s="173" t="s">
        <v>61</v>
      </c>
      <c r="D41" s="159" t="s">
        <v>62</v>
      </c>
      <c r="E41" s="159"/>
      <c r="F41" s="160" t="s">
        <v>63</v>
      </c>
      <c r="G41" s="147"/>
    </row>
    <row r="42" ht="20.25" spans="2:7">
      <c r="B42" s="184" t="s">
        <v>84</v>
      </c>
      <c r="C42" s="173" t="s">
        <v>85</v>
      </c>
      <c r="D42" s="173"/>
      <c r="E42" s="173"/>
      <c r="F42" s="160" t="s">
        <v>86</v>
      </c>
      <c r="G42" s="147"/>
    </row>
    <row r="43" ht="20.25" spans="2:7">
      <c r="B43" s="182"/>
      <c r="C43" s="173" t="s">
        <v>87</v>
      </c>
      <c r="D43" s="173"/>
      <c r="E43" s="173"/>
      <c r="F43" s="160"/>
      <c r="G43" s="147"/>
    </row>
    <row r="44" ht="20.25" spans="2:7">
      <c r="B44" s="183"/>
      <c r="C44" s="173" t="s">
        <v>88</v>
      </c>
      <c r="D44" s="159"/>
      <c r="E44" s="159"/>
      <c r="F44" s="160" t="s">
        <v>89</v>
      </c>
      <c r="G44" s="147"/>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V164"/>
  <sheetViews>
    <sheetView showGridLines="0" tabSelected="1" zoomScaleSheetLayoutView="70" topLeftCell="A5" workbookViewId="0">
      <selection activeCell="H20" sqref="H20"/>
    </sheetView>
  </sheetViews>
  <sheetFormatPr defaultColWidth="9" defaultRowHeight="14.25"/>
  <cols>
    <col min="1" max="1" width="5.54166666666667" customWidth="1"/>
    <col min="2" max="3" width="15.8166666666667" customWidth="1"/>
    <col min="4" max="4" width="16.5416666666667" customWidth="1"/>
    <col min="5" max="5" width="25.5416666666667" customWidth="1"/>
    <col min="6" max="7" width="15.8166666666667" customWidth="1"/>
    <col min="8" max="8" width="57.5416666666667" customWidth="1"/>
    <col min="9" max="10" width="15.8166666666667" customWidth="1"/>
    <col min="11" max="11" width="70.45" customWidth="1"/>
    <col min="12" max="15" width="15.8166666666667" customWidth="1"/>
    <col min="16" max="16" width="16.725" style="8" customWidth="1"/>
    <col min="17" max="24" width="3.81666666666667" style="8" customWidth="1"/>
    <col min="25" max="27" width="3.81666666666667" style="9" customWidth="1"/>
    <col min="28" max="28" width="78.1833333333333" style="9" customWidth="1"/>
    <col min="29" max="29" width="9" style="9" customWidth="1"/>
    <col min="30" max="30" width="1.45" style="9" customWidth="1"/>
    <col min="31" max="35" width="9" style="9" customWidth="1"/>
    <col min="36" max="41" width="9" style="9"/>
    <col min="42" max="48" width="9" style="8"/>
  </cols>
  <sheetData>
    <row r="1" ht="5" customHeight="1"/>
    <row r="2" ht="54.5" customHeight="1" spans="2:28">
      <c r="B2" s="10" t="s">
        <v>90</v>
      </c>
      <c r="P2" s="97" t="s">
        <v>91</v>
      </c>
      <c r="AB2" s="9">
        <f>IF(P2="EN",3,2)</f>
        <v>3</v>
      </c>
    </row>
    <row r="3" ht="15" customHeight="1"/>
    <row r="4" ht="40.25" customHeight="1" spans="2:29">
      <c r="B4" s="11" t="s">
        <v>92</v>
      </c>
      <c r="C4" s="12"/>
      <c r="D4" s="13"/>
      <c r="F4" s="14" t="s">
        <v>93</v>
      </c>
      <c r="G4" s="15"/>
      <c r="H4" s="16"/>
      <c r="J4" s="14" t="s">
        <v>94</v>
      </c>
      <c r="K4" s="15"/>
      <c r="L4" s="16"/>
      <c r="N4" s="14" t="s">
        <v>95</v>
      </c>
      <c r="O4" s="15"/>
      <c r="P4" s="16"/>
      <c r="AB4" s="9" t="s">
        <v>96</v>
      </c>
      <c r="AC4" s="9" t="s">
        <v>97</v>
      </c>
    </row>
    <row r="5" ht="40.25" customHeight="1" spans="2:33">
      <c r="B5" s="17" t="s">
        <v>98</v>
      </c>
      <c r="C5" s="18"/>
      <c r="D5" s="19"/>
      <c r="F5" s="20" t="s">
        <v>99</v>
      </c>
      <c r="G5" s="21" t="s">
        <v>100</v>
      </c>
      <c r="H5" s="22"/>
      <c r="J5" s="98" t="s">
        <v>101</v>
      </c>
      <c r="K5" s="99"/>
      <c r="L5" s="100"/>
      <c r="N5" s="20" t="s">
        <v>102</v>
      </c>
      <c r="O5" s="101"/>
      <c r="P5" s="102"/>
      <c r="T5" s="9" t="s">
        <v>103</v>
      </c>
      <c r="AB5" s="9" t="s">
        <v>104</v>
      </c>
      <c r="AC5" s="9" t="s">
        <v>105</v>
      </c>
      <c r="AF5" s="9" t="s">
        <v>106</v>
      </c>
      <c r="AG5" s="9" t="s">
        <v>107</v>
      </c>
    </row>
    <row r="6" ht="40.25" customHeight="1" spans="2:33">
      <c r="B6" s="17" t="s">
        <v>108</v>
      </c>
      <c r="C6" s="23"/>
      <c r="D6" s="24"/>
      <c r="F6" s="25">
        <v>922444251</v>
      </c>
      <c r="G6" s="26"/>
      <c r="H6" s="27"/>
      <c r="J6" s="103"/>
      <c r="K6" s="104"/>
      <c r="L6" s="105"/>
      <c r="N6" s="20" t="s">
        <v>109</v>
      </c>
      <c r="O6" s="106"/>
      <c r="P6" s="107"/>
      <c r="T6" s="9" t="s">
        <v>110</v>
      </c>
      <c r="AB6" s="9" t="s">
        <v>111</v>
      </c>
      <c r="AC6" s="9" t="s">
        <v>112</v>
      </c>
      <c r="AF6" s="9" t="s">
        <v>113</v>
      </c>
      <c r="AG6" s="9" t="s">
        <v>114</v>
      </c>
    </row>
    <row r="7" ht="40.25" customHeight="1" spans="2:29">
      <c r="B7" s="28" t="s">
        <v>115</v>
      </c>
      <c r="C7" s="23"/>
      <c r="D7" s="24"/>
      <c r="F7" s="25">
        <v>922444252</v>
      </c>
      <c r="G7" s="29"/>
      <c r="H7" s="30"/>
      <c r="J7" s="98" t="s">
        <v>116</v>
      </c>
      <c r="K7" s="108"/>
      <c r="L7" s="109"/>
      <c r="N7" s="98" t="s">
        <v>117</v>
      </c>
      <c r="O7" s="101"/>
      <c r="P7" s="107"/>
      <c r="T7" s="9" t="s">
        <v>118</v>
      </c>
      <c r="AB7" s="9" t="s">
        <v>14</v>
      </c>
      <c r="AC7" s="9" t="s">
        <v>119</v>
      </c>
    </row>
    <row r="8" ht="40.25" customHeight="1" spans="2:29">
      <c r="B8" s="31" t="s">
        <v>120</v>
      </c>
      <c r="C8" s="32"/>
      <c r="D8" s="33"/>
      <c r="F8" s="25">
        <v>922444253</v>
      </c>
      <c r="G8" s="29"/>
      <c r="H8" s="30"/>
      <c r="J8" s="110"/>
      <c r="K8" s="111"/>
      <c r="L8" s="112"/>
      <c r="N8" s="113" t="s">
        <v>121</v>
      </c>
      <c r="O8" s="114"/>
      <c r="P8" s="115"/>
      <c r="T8" s="9" t="s">
        <v>122</v>
      </c>
      <c r="AB8" s="9" t="s">
        <v>123</v>
      </c>
      <c r="AC8" s="9" t="s">
        <v>124</v>
      </c>
    </row>
    <row r="9" ht="40.25" customHeight="1" spans="2:20">
      <c r="B9" s="34"/>
      <c r="C9" s="35"/>
      <c r="D9" s="36"/>
      <c r="F9" s="25">
        <v>922444254</v>
      </c>
      <c r="G9" s="29"/>
      <c r="H9" s="30"/>
      <c r="J9" s="116"/>
      <c r="K9" s="117"/>
      <c r="L9" s="117"/>
      <c r="N9" s="34"/>
      <c r="O9" s="118"/>
      <c r="P9" s="117"/>
      <c r="T9" s="9"/>
    </row>
    <row r="10" ht="40.25" customHeight="1" spans="2:20">
      <c r="B10" s="34"/>
      <c r="C10" s="35"/>
      <c r="D10" s="36"/>
      <c r="F10" s="25">
        <v>922444255</v>
      </c>
      <c r="G10" s="29"/>
      <c r="H10" s="30"/>
      <c r="J10" s="116"/>
      <c r="K10" s="117"/>
      <c r="L10" s="117"/>
      <c r="N10" s="34"/>
      <c r="O10" s="118"/>
      <c r="P10" s="117"/>
      <c r="T10" s="9"/>
    </row>
    <row r="11" ht="40.25" customHeight="1" spans="2:20">
      <c r="B11" s="34"/>
      <c r="C11" s="35"/>
      <c r="D11" s="36"/>
      <c r="F11" s="25">
        <v>922444256</v>
      </c>
      <c r="G11" s="29"/>
      <c r="H11" s="30"/>
      <c r="J11" s="116"/>
      <c r="K11" s="117"/>
      <c r="L11" s="117"/>
      <c r="N11" s="34"/>
      <c r="O11" s="118"/>
      <c r="P11" s="117"/>
      <c r="T11" s="9"/>
    </row>
    <row r="12" ht="40.25" customHeight="1" spans="2:20">
      <c r="B12" s="34"/>
      <c r="C12" s="35"/>
      <c r="D12" s="36"/>
      <c r="F12" s="37">
        <v>922444257</v>
      </c>
      <c r="G12" s="38"/>
      <c r="H12" s="39"/>
      <c r="J12" s="116"/>
      <c r="K12" s="117"/>
      <c r="L12" s="117"/>
      <c r="N12" s="34"/>
      <c r="O12" s="118"/>
      <c r="P12" s="117"/>
      <c r="T12" s="9"/>
    </row>
    <row r="13" customFormat="1" ht="40.25" customHeight="1" spans="2:48">
      <c r="B13" s="34"/>
      <c r="C13" s="35"/>
      <c r="D13" s="36"/>
      <c r="E13"/>
      <c r="F13" s="37">
        <v>922444257</v>
      </c>
      <c r="G13" s="38"/>
      <c r="H13" s="39"/>
      <c r="I13"/>
      <c r="J13" s="116"/>
      <c r="K13" s="117"/>
      <c r="L13" s="117"/>
      <c r="M13"/>
      <c r="N13" s="34"/>
      <c r="O13" s="118"/>
      <c r="P13" s="117"/>
      <c r="Q13" s="8"/>
      <c r="R13" s="8"/>
      <c r="S13" s="8"/>
      <c r="T13" s="9"/>
      <c r="U13" s="8"/>
      <c r="V13" s="8"/>
      <c r="W13" s="8"/>
      <c r="X13" s="8"/>
      <c r="Y13" s="9"/>
      <c r="Z13" s="9"/>
      <c r="AA13" s="9"/>
      <c r="AB13" s="9"/>
      <c r="AC13" s="9"/>
      <c r="AD13" s="9"/>
      <c r="AE13" s="9"/>
      <c r="AF13" s="9"/>
      <c r="AG13" s="9"/>
      <c r="AH13" s="9"/>
      <c r="AI13" s="9"/>
      <c r="AJ13" s="9"/>
      <c r="AK13" s="9"/>
      <c r="AL13" s="9"/>
      <c r="AM13" s="9"/>
      <c r="AN13" s="9"/>
      <c r="AO13" s="9"/>
      <c r="AP13" s="8"/>
      <c r="AQ13" s="8"/>
      <c r="AR13" s="8"/>
      <c r="AS13" s="8"/>
      <c r="AT13" s="8"/>
      <c r="AU13" s="8"/>
      <c r="AV13" s="8"/>
    </row>
    <row r="14" customFormat="1" ht="40.25" customHeight="1" spans="2:48">
      <c r="B14" s="34"/>
      <c r="C14" s="35"/>
      <c r="D14" s="36"/>
      <c r="E14"/>
      <c r="F14" s="37">
        <v>922444257</v>
      </c>
      <c r="G14" s="38"/>
      <c r="H14" s="39"/>
      <c r="I14"/>
      <c r="J14" s="116"/>
      <c r="K14" s="117"/>
      <c r="L14" s="117"/>
      <c r="M14"/>
      <c r="N14" s="34"/>
      <c r="O14" s="118"/>
      <c r="P14" s="117"/>
      <c r="Q14" s="8"/>
      <c r="R14" s="8"/>
      <c r="S14" s="8"/>
      <c r="T14" s="9"/>
      <c r="U14" s="8"/>
      <c r="V14" s="8"/>
      <c r="W14" s="8"/>
      <c r="X14" s="8"/>
      <c r="Y14" s="9"/>
      <c r="Z14" s="9"/>
      <c r="AA14" s="9"/>
      <c r="AB14" s="9"/>
      <c r="AC14" s="9"/>
      <c r="AD14" s="9"/>
      <c r="AE14" s="9"/>
      <c r="AF14" s="9"/>
      <c r="AG14" s="9"/>
      <c r="AH14" s="9"/>
      <c r="AI14" s="9"/>
      <c r="AJ14" s="9"/>
      <c r="AK14" s="9"/>
      <c r="AL14" s="9"/>
      <c r="AM14" s="9"/>
      <c r="AN14" s="9"/>
      <c r="AO14" s="9"/>
      <c r="AP14" s="8"/>
      <c r="AQ14" s="8"/>
      <c r="AR14" s="8"/>
      <c r="AS14" s="8"/>
      <c r="AT14" s="8"/>
      <c r="AU14" s="8"/>
      <c r="AV14" s="8"/>
    </row>
    <row r="15" ht="16.5" customHeight="1" spans="2:29">
      <c r="B15" s="34"/>
      <c r="C15" s="36"/>
      <c r="D15" s="36"/>
      <c r="E15" s="40"/>
      <c r="F15" s="34"/>
      <c r="G15" s="36"/>
      <c r="H15" s="36"/>
      <c r="I15" s="40"/>
      <c r="J15" s="116"/>
      <c r="K15" s="119"/>
      <c r="L15" s="119"/>
      <c r="M15" s="40"/>
      <c r="N15" s="34"/>
      <c r="O15" s="118"/>
      <c r="P15" s="120"/>
      <c r="T15" s="9" t="s">
        <v>125</v>
      </c>
      <c r="AB15" s="134" t="s">
        <v>111</v>
      </c>
      <c r="AC15" s="134" t="s">
        <v>112</v>
      </c>
    </row>
    <row r="16" s="7" customFormat="1" ht="18.75" spans="1:48">
      <c r="A16" s="41" t="s">
        <v>126</v>
      </c>
      <c r="B16" s="41"/>
      <c r="C16" s="41"/>
      <c r="D16" s="41"/>
      <c r="E16" s="41"/>
      <c r="F16" s="41"/>
      <c r="G16" s="42" t="s">
        <v>127</v>
      </c>
      <c r="H16" s="42"/>
      <c r="I16" s="42"/>
      <c r="J16" s="42"/>
      <c r="K16" s="42"/>
      <c r="L16" s="42" t="s">
        <v>128</v>
      </c>
      <c r="M16" s="42"/>
      <c r="N16" s="42"/>
      <c r="O16" s="42"/>
      <c r="P16" s="42"/>
      <c r="Q16" s="131"/>
      <c r="R16" s="131"/>
      <c r="S16" s="131"/>
      <c r="T16" s="132"/>
      <c r="U16" s="131"/>
      <c r="V16" s="131"/>
      <c r="W16" s="131"/>
      <c r="X16" s="131"/>
      <c r="Y16" s="132"/>
      <c r="Z16" s="132"/>
      <c r="AA16" s="132">
        <v>2</v>
      </c>
      <c r="AB16" s="132" t="s">
        <v>6</v>
      </c>
      <c r="AC16" s="132" t="s">
        <v>129</v>
      </c>
      <c r="AD16" s="132"/>
      <c r="AE16" s="132"/>
      <c r="AF16" s="132"/>
      <c r="AG16" s="132"/>
      <c r="AH16" s="132"/>
      <c r="AI16" s="132"/>
      <c r="AJ16" s="132"/>
      <c r="AK16" s="132"/>
      <c r="AL16" s="132"/>
      <c r="AM16" s="132"/>
      <c r="AN16" s="132"/>
      <c r="AO16" s="132"/>
      <c r="AP16" s="131"/>
      <c r="AQ16" s="131"/>
      <c r="AR16" s="131"/>
      <c r="AS16" s="131"/>
      <c r="AT16" s="131"/>
      <c r="AU16" s="131"/>
      <c r="AV16" s="131"/>
    </row>
    <row r="17" s="7" customFormat="1" ht="18.5" customHeight="1" spans="1:48">
      <c r="A17" s="43" t="s">
        <v>130</v>
      </c>
      <c r="B17" s="44" t="str">
        <f>IF($AB$2=3,"Requirements","要求")</f>
        <v>Requirements</v>
      </c>
      <c r="C17" s="45"/>
      <c r="D17" s="46"/>
      <c r="E17" s="47"/>
      <c r="F17" s="48" t="str">
        <f>IF($AB$2=3,"Judgement","判定")</f>
        <v>Judgement</v>
      </c>
      <c r="G17" s="49"/>
      <c r="H17" s="50"/>
      <c r="I17" s="50"/>
      <c r="J17" s="50"/>
      <c r="K17" s="121"/>
      <c r="L17" s="49"/>
      <c r="M17" s="50"/>
      <c r="N17" s="50"/>
      <c r="O17" s="50"/>
      <c r="P17" s="122"/>
      <c r="Q17" s="131"/>
      <c r="R17" s="131"/>
      <c r="S17" s="131"/>
      <c r="T17" s="132"/>
      <c r="U17" s="131"/>
      <c r="V17" s="131"/>
      <c r="W17" s="131"/>
      <c r="X17" s="131"/>
      <c r="Y17" s="132"/>
      <c r="Z17" s="132"/>
      <c r="AA17" s="132">
        <v>3</v>
      </c>
      <c r="AB17" s="132" t="s">
        <v>131</v>
      </c>
      <c r="AC17" s="132" t="s">
        <v>132</v>
      </c>
      <c r="AD17" s="132"/>
      <c r="AE17" s="132"/>
      <c r="AF17" s="132"/>
      <c r="AG17" s="132"/>
      <c r="AH17" s="132"/>
      <c r="AI17" s="132"/>
      <c r="AJ17" s="132"/>
      <c r="AK17" s="132"/>
      <c r="AL17" s="132"/>
      <c r="AM17" s="132"/>
      <c r="AN17" s="132"/>
      <c r="AO17" s="132"/>
      <c r="AP17" s="131"/>
      <c r="AQ17" s="131"/>
      <c r="AR17" s="131"/>
      <c r="AS17" s="131"/>
      <c r="AT17" s="131"/>
      <c r="AU17" s="131"/>
      <c r="AV17" s="131"/>
    </row>
    <row r="18" s="7" customFormat="1" ht="18.5" customHeight="1" spans="1:48">
      <c r="A18" s="51">
        <v>1</v>
      </c>
      <c r="B18" s="52" t="str">
        <f>VLOOKUP($A18,$AA18:$AC18,$AB$2,FALSE)</f>
        <v>Pallet material</v>
      </c>
      <c r="C18" s="53"/>
      <c r="D18" s="54"/>
      <c r="E18" s="55"/>
      <c r="F18" s="56"/>
      <c r="G18" s="57"/>
      <c r="H18" s="58"/>
      <c r="I18" s="58"/>
      <c r="J18" s="58"/>
      <c r="K18" s="123"/>
      <c r="L18" s="57"/>
      <c r="M18" s="58"/>
      <c r="N18" s="58"/>
      <c r="O18" s="58"/>
      <c r="P18" s="124"/>
      <c r="Q18" s="131"/>
      <c r="R18" s="131"/>
      <c r="S18" s="131"/>
      <c r="T18" s="132" t="s">
        <v>133</v>
      </c>
      <c r="U18" s="131"/>
      <c r="V18" s="131"/>
      <c r="W18" s="131"/>
      <c r="X18" s="131"/>
      <c r="Y18" s="132"/>
      <c r="Z18" s="132"/>
      <c r="AA18" s="132">
        <v>1</v>
      </c>
      <c r="AB18" s="132" t="s">
        <v>134</v>
      </c>
      <c r="AC18" s="132" t="s">
        <v>135</v>
      </c>
      <c r="AD18" s="132"/>
      <c r="AE18" s="132"/>
      <c r="AF18" s="132"/>
      <c r="AG18" s="132"/>
      <c r="AH18" s="132"/>
      <c r="AI18" s="132"/>
      <c r="AJ18" s="132"/>
      <c r="AK18" s="132"/>
      <c r="AL18" s="132"/>
      <c r="AM18" s="132"/>
      <c r="AN18" s="132"/>
      <c r="AO18" s="132"/>
      <c r="AP18" s="131"/>
      <c r="AQ18" s="131"/>
      <c r="AR18" s="131"/>
      <c r="AS18" s="131"/>
      <c r="AT18" s="131"/>
      <c r="AU18" s="131"/>
      <c r="AV18" s="131"/>
    </row>
    <row r="19" s="7" customFormat="1" ht="18.5" customHeight="1" spans="1:48">
      <c r="A19" s="59">
        <v>2</v>
      </c>
      <c r="B19" s="52" t="str">
        <f t="shared" ref="B19:B36" si="0">VLOOKUP($A19,$AA19:$AC19,$AB$2,FALSE)</f>
        <v>Pallet design</v>
      </c>
      <c r="C19" s="53"/>
      <c r="D19" s="54"/>
      <c r="E19" s="55"/>
      <c r="F19" s="56"/>
      <c r="G19" s="57"/>
      <c r="H19" s="58"/>
      <c r="I19" s="58"/>
      <c r="J19" s="58"/>
      <c r="K19" s="123"/>
      <c r="L19" s="57"/>
      <c r="M19" s="58"/>
      <c r="N19" s="58"/>
      <c r="O19" s="58"/>
      <c r="P19" s="124"/>
      <c r="Q19" s="131"/>
      <c r="R19" s="131"/>
      <c r="S19" s="131"/>
      <c r="T19" s="132" t="s">
        <v>136</v>
      </c>
      <c r="U19" s="131"/>
      <c r="V19" s="131"/>
      <c r="W19" s="131"/>
      <c r="X19" s="131"/>
      <c r="Y19" s="132"/>
      <c r="Z19" s="132"/>
      <c r="AA19" s="132">
        <v>2</v>
      </c>
      <c r="AB19" s="132" t="s">
        <v>137</v>
      </c>
      <c r="AC19" s="132" t="s">
        <v>138</v>
      </c>
      <c r="AD19" s="132"/>
      <c r="AE19" s="132"/>
      <c r="AF19" s="132"/>
      <c r="AG19" s="132"/>
      <c r="AH19" s="132"/>
      <c r="AI19" s="132"/>
      <c r="AJ19" s="132"/>
      <c r="AK19" s="132"/>
      <c r="AL19" s="132"/>
      <c r="AM19" s="132"/>
      <c r="AN19" s="132"/>
      <c r="AO19" s="132"/>
      <c r="AP19" s="131"/>
      <c r="AQ19" s="131"/>
      <c r="AR19" s="131"/>
      <c r="AS19" s="131"/>
      <c r="AT19" s="131"/>
      <c r="AU19" s="131"/>
      <c r="AV19" s="131"/>
    </row>
    <row r="20" s="7" customFormat="1" ht="18.5" customHeight="1" spans="1:48">
      <c r="A20" s="59">
        <v>3</v>
      </c>
      <c r="B20" s="52" t="str">
        <f t="shared" si="0"/>
        <v>4-way pallet</v>
      </c>
      <c r="C20" s="53"/>
      <c r="D20" s="54"/>
      <c r="E20" s="55"/>
      <c r="F20" s="56"/>
      <c r="G20" s="57"/>
      <c r="H20" s="58"/>
      <c r="I20" s="58"/>
      <c r="J20" s="58"/>
      <c r="K20" s="123"/>
      <c r="L20" s="57"/>
      <c r="M20" s="58"/>
      <c r="N20" s="58"/>
      <c r="O20" s="58"/>
      <c r="P20" s="124"/>
      <c r="Q20" s="131"/>
      <c r="R20" s="131"/>
      <c r="S20" s="131"/>
      <c r="T20" s="131"/>
      <c r="U20" s="131"/>
      <c r="V20" s="131"/>
      <c r="W20" s="131"/>
      <c r="X20" s="131"/>
      <c r="Y20" s="132"/>
      <c r="Z20" s="132"/>
      <c r="AA20" s="132">
        <v>3</v>
      </c>
      <c r="AB20" s="132" t="s">
        <v>139</v>
      </c>
      <c r="AC20" s="132" t="s">
        <v>140</v>
      </c>
      <c r="AD20" s="132"/>
      <c r="AE20" s="132"/>
      <c r="AF20" s="132"/>
      <c r="AG20" s="132"/>
      <c r="AH20" s="132"/>
      <c r="AI20" s="132"/>
      <c r="AJ20" s="132"/>
      <c r="AK20" s="132"/>
      <c r="AL20" s="132"/>
      <c r="AM20" s="132"/>
      <c r="AN20" s="132"/>
      <c r="AO20" s="132"/>
      <c r="AP20" s="131"/>
      <c r="AQ20" s="131"/>
      <c r="AR20" s="131"/>
      <c r="AS20" s="131"/>
      <c r="AT20" s="131"/>
      <c r="AU20" s="131"/>
      <c r="AV20" s="131"/>
    </row>
    <row r="21" s="7" customFormat="1" ht="18.5" customHeight="1" spans="1:48">
      <c r="A21" s="59">
        <v>4</v>
      </c>
      <c r="B21" s="52" t="str">
        <f t="shared" si="0"/>
        <v>The bottom deckboard shall be perpendicular to stringers</v>
      </c>
      <c r="C21" s="60"/>
      <c r="D21" s="54"/>
      <c r="E21" s="55"/>
      <c r="F21" s="56"/>
      <c r="G21" s="57"/>
      <c r="H21" s="58"/>
      <c r="I21" s="58"/>
      <c r="J21" s="58"/>
      <c r="K21" s="123"/>
      <c r="L21" s="57"/>
      <c r="M21" s="58"/>
      <c r="N21" s="58"/>
      <c r="O21" s="58"/>
      <c r="P21" s="124"/>
      <c r="Q21" s="131"/>
      <c r="R21" s="131"/>
      <c r="S21" s="131"/>
      <c r="T21" s="131"/>
      <c r="U21" s="131"/>
      <c r="V21" s="131"/>
      <c r="W21" s="131"/>
      <c r="X21" s="131"/>
      <c r="Y21" s="132"/>
      <c r="Z21" s="132"/>
      <c r="AA21" s="132">
        <v>4</v>
      </c>
      <c r="AB21" s="132" t="s">
        <v>141</v>
      </c>
      <c r="AC21" s="132" t="s">
        <v>142</v>
      </c>
      <c r="AD21" s="132"/>
      <c r="AE21" s="132"/>
      <c r="AF21" s="132"/>
      <c r="AG21" s="132"/>
      <c r="AH21" s="132"/>
      <c r="AI21" s="132"/>
      <c r="AJ21" s="132"/>
      <c r="AK21" s="132"/>
      <c r="AL21" s="132"/>
      <c r="AM21" s="132"/>
      <c r="AN21" s="132"/>
      <c r="AO21" s="132"/>
      <c r="AP21" s="131"/>
      <c r="AQ21" s="131"/>
      <c r="AR21" s="131"/>
      <c r="AS21" s="131"/>
      <c r="AT21" s="131"/>
      <c r="AU21" s="131"/>
      <c r="AV21" s="131"/>
    </row>
    <row r="22" s="7" customFormat="1" ht="18.5" customHeight="1" spans="1:48">
      <c r="A22" s="59">
        <v>5</v>
      </c>
      <c r="B22" s="52" t="str">
        <f t="shared" si="0"/>
        <v>Pallet dimensions(Including cargoes) L*W*H cm</v>
      </c>
      <c r="C22" s="61"/>
      <c r="D22" s="54"/>
      <c r="E22" s="62" t="str">
        <f>IF($AB$2=3,"Measurements","实际测量")</f>
        <v>Measurements</v>
      </c>
      <c r="F22" s="63"/>
      <c r="G22" s="57"/>
      <c r="H22" s="58"/>
      <c r="I22" s="58"/>
      <c r="J22" s="58"/>
      <c r="K22" s="123"/>
      <c r="L22" s="57"/>
      <c r="M22" s="58"/>
      <c r="N22" s="58"/>
      <c r="O22" s="58"/>
      <c r="P22" s="124"/>
      <c r="Q22" s="131"/>
      <c r="R22" s="131"/>
      <c r="S22" s="131"/>
      <c r="T22" s="131"/>
      <c r="U22" s="131"/>
      <c r="V22" s="131"/>
      <c r="W22" s="131"/>
      <c r="X22" s="131"/>
      <c r="Y22" s="132"/>
      <c r="Z22" s="132"/>
      <c r="AA22" s="132">
        <v>5</v>
      </c>
      <c r="AB22" s="132" t="s">
        <v>143</v>
      </c>
      <c r="AC22" s="132" t="s">
        <v>144</v>
      </c>
      <c r="AD22" s="132"/>
      <c r="AE22" s="132"/>
      <c r="AF22" s="132"/>
      <c r="AG22" s="132"/>
      <c r="AH22" s="132"/>
      <c r="AI22" s="132"/>
      <c r="AJ22" s="132"/>
      <c r="AK22" s="132"/>
      <c r="AL22" s="132"/>
      <c r="AM22" s="132"/>
      <c r="AN22" s="132"/>
      <c r="AO22" s="132"/>
      <c r="AP22" s="131"/>
      <c r="AQ22" s="131"/>
      <c r="AR22" s="131"/>
      <c r="AS22" s="131"/>
      <c r="AT22" s="131"/>
      <c r="AU22" s="131"/>
      <c r="AV22" s="131"/>
    </row>
    <row r="23" s="7" customFormat="1" ht="18.5" customHeight="1" spans="1:48">
      <c r="A23" s="59">
        <v>6</v>
      </c>
      <c r="B23" s="52" t="str">
        <f t="shared" si="0"/>
        <v>4-Corner brackets shall be solidwood or plywood</v>
      </c>
      <c r="C23" s="64"/>
      <c r="D23" s="61"/>
      <c r="E23" s="61"/>
      <c r="F23" s="56"/>
      <c r="G23" s="57"/>
      <c r="H23" s="58"/>
      <c r="I23" s="58"/>
      <c r="J23" s="58"/>
      <c r="K23" s="123"/>
      <c r="L23" s="57"/>
      <c r="M23" s="58"/>
      <c r="N23" s="58"/>
      <c r="O23" s="58"/>
      <c r="P23" s="124"/>
      <c r="Q23" s="131"/>
      <c r="R23" s="131"/>
      <c r="S23" s="131"/>
      <c r="T23" s="131"/>
      <c r="U23" s="131"/>
      <c r="V23" s="131"/>
      <c r="W23" s="131"/>
      <c r="X23" s="131"/>
      <c r="Y23" s="132"/>
      <c r="Z23" s="132"/>
      <c r="AA23" s="132">
        <v>6</v>
      </c>
      <c r="AB23" s="132" t="s">
        <v>145</v>
      </c>
      <c r="AC23" s="132" t="s">
        <v>146</v>
      </c>
      <c r="AD23" s="132"/>
      <c r="AE23" s="132"/>
      <c r="AF23" s="132"/>
      <c r="AG23" s="132"/>
      <c r="AH23" s="132"/>
      <c r="AI23" s="132"/>
      <c r="AJ23" s="132"/>
      <c r="AK23" s="132"/>
      <c r="AL23" s="132"/>
      <c r="AM23" s="132"/>
      <c r="AN23" s="132"/>
      <c r="AO23" s="132"/>
      <c r="AP23" s="131"/>
      <c r="AQ23" s="131"/>
      <c r="AR23" s="131"/>
      <c r="AS23" s="131"/>
      <c r="AT23" s="131"/>
      <c r="AU23" s="131"/>
      <c r="AV23" s="131"/>
    </row>
    <row r="24" s="7" customFormat="1" ht="18.5" customHeight="1" spans="1:48">
      <c r="A24" s="59">
        <v>7</v>
      </c>
      <c r="B24" s="52" t="str">
        <f t="shared" si="0"/>
        <v>IPPC logo shall be stamped on all solidwood</v>
      </c>
      <c r="C24" s="64"/>
      <c r="D24" s="54"/>
      <c r="E24" s="54"/>
      <c r="F24" s="56"/>
      <c r="G24" s="57"/>
      <c r="H24" s="58"/>
      <c r="I24" s="58"/>
      <c r="J24" s="58"/>
      <c r="K24" s="123"/>
      <c r="L24" s="57"/>
      <c r="M24" s="58"/>
      <c r="N24" s="58"/>
      <c r="O24" s="58"/>
      <c r="P24" s="124"/>
      <c r="Q24" s="131"/>
      <c r="R24" s="131"/>
      <c r="S24" s="131"/>
      <c r="T24" s="131"/>
      <c r="U24" s="131"/>
      <c r="V24" s="131"/>
      <c r="W24" s="131"/>
      <c r="X24" s="131"/>
      <c r="Y24" s="132"/>
      <c r="Z24" s="132"/>
      <c r="AA24" s="132">
        <v>7</v>
      </c>
      <c r="AB24" s="132" t="s">
        <v>147</v>
      </c>
      <c r="AC24" s="132" t="s">
        <v>148</v>
      </c>
      <c r="AD24" s="132"/>
      <c r="AE24" s="132"/>
      <c r="AF24" s="132"/>
      <c r="AG24" s="132"/>
      <c r="AH24" s="132"/>
      <c r="AI24" s="132"/>
      <c r="AJ24" s="132"/>
      <c r="AK24" s="132"/>
      <c r="AL24" s="132"/>
      <c r="AM24" s="132"/>
      <c r="AN24" s="132"/>
      <c r="AO24" s="132"/>
      <c r="AP24" s="131"/>
      <c r="AQ24" s="131"/>
      <c r="AR24" s="131"/>
      <c r="AS24" s="131"/>
      <c r="AT24" s="131"/>
      <c r="AU24" s="131"/>
      <c r="AV24" s="131"/>
    </row>
    <row r="25" s="7" customFormat="1" ht="18.5" customHeight="1" spans="1:48">
      <c r="A25" s="59">
        <v>8</v>
      </c>
      <c r="B25" s="52" t="str">
        <f t="shared" si="0"/>
        <v>Barcode label on the cartons shall face the same side</v>
      </c>
      <c r="C25" s="64"/>
      <c r="D25" s="54"/>
      <c r="E25" s="54"/>
      <c r="F25" s="56"/>
      <c r="G25" s="57"/>
      <c r="H25" s="58"/>
      <c r="I25" s="58"/>
      <c r="J25" s="58"/>
      <c r="K25" s="123"/>
      <c r="L25" s="57"/>
      <c r="M25" s="58"/>
      <c r="N25" s="58"/>
      <c r="O25" s="58"/>
      <c r="P25" s="124"/>
      <c r="Q25" s="131"/>
      <c r="R25" s="131"/>
      <c r="S25" s="131"/>
      <c r="T25" s="131"/>
      <c r="U25" s="131"/>
      <c r="V25" s="131"/>
      <c r="W25" s="131"/>
      <c r="X25" s="131"/>
      <c r="Y25" s="132"/>
      <c r="Z25" s="132"/>
      <c r="AA25" s="132">
        <v>8</v>
      </c>
      <c r="AB25" s="132" t="s">
        <v>149</v>
      </c>
      <c r="AC25" s="132" t="s">
        <v>150</v>
      </c>
      <c r="AD25" s="132"/>
      <c r="AE25" s="132"/>
      <c r="AF25" s="132"/>
      <c r="AG25" s="132"/>
      <c r="AH25" s="132"/>
      <c r="AI25" s="132"/>
      <c r="AJ25" s="132"/>
      <c r="AK25" s="132"/>
      <c r="AL25" s="132"/>
      <c r="AM25" s="132"/>
      <c r="AN25" s="132"/>
      <c r="AO25" s="132"/>
      <c r="AP25" s="131"/>
      <c r="AQ25" s="131"/>
      <c r="AR25" s="131"/>
      <c r="AS25" s="131"/>
      <c r="AT25" s="131"/>
      <c r="AU25" s="131"/>
      <c r="AV25" s="131"/>
    </row>
    <row r="26" s="7" customFormat="1" ht="18.5" customHeight="1" spans="1:48">
      <c r="A26" s="59">
        <v>9</v>
      </c>
      <c r="B26" s="52" t="str">
        <f t="shared" si="0"/>
        <v>No more than 2000lbs(907kgs) including pallets and products</v>
      </c>
      <c r="C26" s="64"/>
      <c r="D26" s="54"/>
      <c r="E26" s="54"/>
      <c r="F26" s="56"/>
      <c r="G26" s="57"/>
      <c r="H26" s="58"/>
      <c r="I26" s="58"/>
      <c r="J26" s="58"/>
      <c r="K26" s="123"/>
      <c r="L26" s="57"/>
      <c r="M26" s="58"/>
      <c r="N26" s="58"/>
      <c r="O26" s="58"/>
      <c r="P26" s="124"/>
      <c r="Q26" s="131"/>
      <c r="R26" s="131"/>
      <c r="S26" s="131"/>
      <c r="T26" s="131"/>
      <c r="U26" s="131"/>
      <c r="V26" s="131"/>
      <c r="W26" s="131"/>
      <c r="X26" s="131"/>
      <c r="Y26" s="132"/>
      <c r="Z26" s="132"/>
      <c r="AA26" s="132">
        <v>9</v>
      </c>
      <c r="AB26" s="132" t="s">
        <v>151</v>
      </c>
      <c r="AC26" s="132" t="s">
        <v>152</v>
      </c>
      <c r="AD26" s="132"/>
      <c r="AE26" s="132"/>
      <c r="AF26" s="132"/>
      <c r="AG26" s="132"/>
      <c r="AH26" s="132"/>
      <c r="AI26" s="132"/>
      <c r="AJ26" s="132"/>
      <c r="AK26" s="132"/>
      <c r="AL26" s="132"/>
      <c r="AM26" s="132"/>
      <c r="AN26" s="132"/>
      <c r="AO26" s="132"/>
      <c r="AP26" s="131"/>
      <c r="AQ26" s="131"/>
      <c r="AR26" s="131"/>
      <c r="AS26" s="131"/>
      <c r="AT26" s="131"/>
      <c r="AU26" s="131"/>
      <c r="AV26" s="131"/>
    </row>
    <row r="27" s="7" customFormat="1" ht="18.5" customHeight="1" spans="1:48">
      <c r="A27" s="59">
        <v>10</v>
      </c>
      <c r="B27" s="52" t="str">
        <f t="shared" si="0"/>
        <v>At least 7 layer shrink-wrapped</v>
      </c>
      <c r="C27" s="64"/>
      <c r="D27" s="54"/>
      <c r="E27" s="54"/>
      <c r="F27" s="56"/>
      <c r="G27" s="57"/>
      <c r="H27" s="58"/>
      <c r="I27" s="58"/>
      <c r="J27" s="58"/>
      <c r="K27" s="123"/>
      <c r="L27" s="57"/>
      <c r="M27" s="58"/>
      <c r="N27" s="58"/>
      <c r="O27" s="58"/>
      <c r="P27" s="124"/>
      <c r="Q27" s="131"/>
      <c r="R27" s="131"/>
      <c r="S27" s="131"/>
      <c r="T27" s="131"/>
      <c r="U27" s="131"/>
      <c r="V27" s="131"/>
      <c r="W27" s="131"/>
      <c r="X27" s="131"/>
      <c r="Y27" s="132"/>
      <c r="Z27" s="132"/>
      <c r="AA27" s="132">
        <v>10</v>
      </c>
      <c r="AB27" s="132" t="s">
        <v>153</v>
      </c>
      <c r="AC27" s="132" t="s">
        <v>154</v>
      </c>
      <c r="AD27" s="132"/>
      <c r="AE27" s="132"/>
      <c r="AF27" s="132"/>
      <c r="AG27" s="132"/>
      <c r="AH27" s="132"/>
      <c r="AI27" s="132"/>
      <c r="AJ27" s="132"/>
      <c r="AK27" s="132"/>
      <c r="AL27" s="132"/>
      <c r="AM27" s="132"/>
      <c r="AN27" s="132"/>
      <c r="AO27" s="132"/>
      <c r="AP27" s="131"/>
      <c r="AQ27" s="131"/>
      <c r="AR27" s="131"/>
      <c r="AS27" s="131"/>
      <c r="AT27" s="131"/>
      <c r="AU27" s="131"/>
      <c r="AV27" s="131"/>
    </row>
    <row r="28" s="7" customFormat="1" ht="18.5" customHeight="1" spans="1:48">
      <c r="A28" s="59">
        <v>11</v>
      </c>
      <c r="B28" s="52" t="str">
        <f t="shared" si="0"/>
        <v>Pallet label should be affixed on two long sides of pallet</v>
      </c>
      <c r="C28" s="64"/>
      <c r="D28" s="54"/>
      <c r="E28" s="54"/>
      <c r="F28" s="56"/>
      <c r="G28" s="57"/>
      <c r="H28" s="58"/>
      <c r="I28" s="58"/>
      <c r="J28" s="58"/>
      <c r="K28" s="123"/>
      <c r="L28" s="57"/>
      <c r="M28" s="58"/>
      <c r="N28" s="58"/>
      <c r="O28" s="58"/>
      <c r="P28" s="124"/>
      <c r="Q28" s="131"/>
      <c r="R28" s="131"/>
      <c r="S28" s="131"/>
      <c r="T28" s="131"/>
      <c r="U28" s="131"/>
      <c r="V28" s="131"/>
      <c r="W28" s="131"/>
      <c r="X28" s="131"/>
      <c r="Y28" s="132"/>
      <c r="Z28" s="132"/>
      <c r="AA28" s="132">
        <v>11</v>
      </c>
      <c r="AB28" s="132" t="s">
        <v>155</v>
      </c>
      <c r="AC28" s="132" t="s">
        <v>156</v>
      </c>
      <c r="AD28" s="132"/>
      <c r="AE28" s="132"/>
      <c r="AF28" s="132"/>
      <c r="AG28" s="132"/>
      <c r="AH28" s="132"/>
      <c r="AI28" s="132"/>
      <c r="AJ28" s="132"/>
      <c r="AK28" s="132"/>
      <c r="AL28" s="132"/>
      <c r="AM28" s="132"/>
      <c r="AN28" s="132"/>
      <c r="AO28" s="132"/>
      <c r="AP28" s="131"/>
      <c r="AQ28" s="131"/>
      <c r="AR28" s="131"/>
      <c r="AS28" s="131"/>
      <c r="AT28" s="131"/>
      <c r="AU28" s="131"/>
      <c r="AV28" s="131"/>
    </row>
    <row r="29" s="7" customFormat="1" ht="18.5" customHeight="1" spans="1:48">
      <c r="A29" s="59">
        <v>12</v>
      </c>
      <c r="B29" s="52" t="str">
        <f t="shared" si="0"/>
        <v>4 wooden corners to be nailed on the pallet</v>
      </c>
      <c r="C29" s="64"/>
      <c r="D29" s="54"/>
      <c r="E29" s="65" t="s">
        <v>157</v>
      </c>
      <c r="F29" s="56"/>
      <c r="G29" s="57"/>
      <c r="H29" s="58"/>
      <c r="I29" s="58"/>
      <c r="J29" s="58"/>
      <c r="K29" s="123"/>
      <c r="L29" s="57"/>
      <c r="M29" s="58"/>
      <c r="N29" s="58"/>
      <c r="O29" s="58"/>
      <c r="P29" s="124"/>
      <c r="Q29" s="131"/>
      <c r="R29" s="131"/>
      <c r="S29" s="131"/>
      <c r="T29" s="131"/>
      <c r="U29" s="131"/>
      <c r="V29" s="131"/>
      <c r="W29" s="131"/>
      <c r="X29" s="131"/>
      <c r="Y29" s="132"/>
      <c r="Z29" s="132"/>
      <c r="AA29" s="132">
        <v>12</v>
      </c>
      <c r="AB29" s="132" t="s">
        <v>158</v>
      </c>
      <c r="AC29" s="132" t="s">
        <v>159</v>
      </c>
      <c r="AD29" s="132"/>
      <c r="AE29" s="132"/>
      <c r="AF29" s="132"/>
      <c r="AG29" s="132"/>
      <c r="AH29" s="132"/>
      <c r="AI29" s="132"/>
      <c r="AJ29" s="132"/>
      <c r="AK29" s="132"/>
      <c r="AL29" s="132"/>
      <c r="AM29" s="132"/>
      <c r="AN29" s="132"/>
      <c r="AO29" s="132"/>
      <c r="AP29" s="131"/>
      <c r="AQ29" s="131"/>
      <c r="AR29" s="131"/>
      <c r="AS29" s="131"/>
      <c r="AT29" s="131"/>
      <c r="AU29" s="131"/>
      <c r="AV29" s="131"/>
    </row>
    <row r="30" s="7" customFormat="1" ht="18.5" customHeight="1" spans="1:48">
      <c r="A30" s="59">
        <v>13</v>
      </c>
      <c r="B30" s="52" t="str">
        <f t="shared" si="0"/>
        <v>Pallet label shall be placed in the last two layers of the wrapping film.</v>
      </c>
      <c r="C30" s="64"/>
      <c r="D30" s="54"/>
      <c r="E30" s="54"/>
      <c r="F30" s="56"/>
      <c r="G30" s="57"/>
      <c r="H30" s="58"/>
      <c r="I30" s="58"/>
      <c r="J30" s="58"/>
      <c r="K30" s="123"/>
      <c r="L30" s="57"/>
      <c r="M30" s="58"/>
      <c r="N30" s="58"/>
      <c r="O30" s="58"/>
      <c r="P30" s="124"/>
      <c r="Q30" s="131"/>
      <c r="R30" s="131"/>
      <c r="S30" s="131"/>
      <c r="T30" s="131"/>
      <c r="U30" s="131"/>
      <c r="V30" s="131"/>
      <c r="W30" s="131"/>
      <c r="X30" s="131"/>
      <c r="Y30" s="132"/>
      <c r="Z30" s="132"/>
      <c r="AA30" s="132">
        <v>13</v>
      </c>
      <c r="AB30" s="132" t="s">
        <v>160</v>
      </c>
      <c r="AC30" s="132" t="s">
        <v>161</v>
      </c>
      <c r="AD30" s="132"/>
      <c r="AE30" s="132"/>
      <c r="AF30" s="132"/>
      <c r="AG30" s="132"/>
      <c r="AH30" s="132"/>
      <c r="AI30" s="132"/>
      <c r="AJ30" s="132"/>
      <c r="AK30" s="132"/>
      <c r="AL30" s="132"/>
      <c r="AM30" s="132"/>
      <c r="AN30" s="132"/>
      <c r="AO30" s="132"/>
      <c r="AP30" s="131"/>
      <c r="AQ30" s="131"/>
      <c r="AR30" s="131"/>
      <c r="AS30" s="131"/>
      <c r="AT30" s="131"/>
      <c r="AU30" s="131"/>
      <c r="AV30" s="131"/>
    </row>
    <row r="31" s="7" customFormat="1" ht="18.5" customHeight="1" spans="1:48">
      <c r="A31" s="59">
        <v>14</v>
      </c>
      <c r="B31" s="52" t="str">
        <f t="shared" si="0"/>
        <v>No wooden cover</v>
      </c>
      <c r="C31" s="64"/>
      <c r="D31" s="54"/>
      <c r="E31" s="54"/>
      <c r="F31" s="56"/>
      <c r="G31" s="57"/>
      <c r="H31" s="58"/>
      <c r="I31" s="58"/>
      <c r="J31" s="58"/>
      <c r="K31" s="123"/>
      <c r="L31" s="57"/>
      <c r="M31" s="58"/>
      <c r="N31" s="58"/>
      <c r="O31" s="58"/>
      <c r="P31" s="124"/>
      <c r="Q31" s="131"/>
      <c r="R31" s="131"/>
      <c r="S31" s="131"/>
      <c r="T31" s="131"/>
      <c r="U31" s="131"/>
      <c r="V31" s="131"/>
      <c r="W31" s="131"/>
      <c r="X31" s="131"/>
      <c r="Y31" s="132"/>
      <c r="Z31" s="132"/>
      <c r="AA31" s="132">
        <v>14</v>
      </c>
      <c r="AB31" s="132" t="s">
        <v>162</v>
      </c>
      <c r="AC31" s="132" t="s">
        <v>163</v>
      </c>
      <c r="AD31" s="132"/>
      <c r="AE31" s="132"/>
      <c r="AF31" s="132"/>
      <c r="AG31" s="132"/>
      <c r="AH31" s="132"/>
      <c r="AI31" s="132"/>
      <c r="AJ31" s="132"/>
      <c r="AK31" s="132"/>
      <c r="AL31" s="132"/>
      <c r="AM31" s="132"/>
      <c r="AN31" s="132"/>
      <c r="AO31" s="132"/>
      <c r="AP31" s="131"/>
      <c r="AQ31" s="131"/>
      <c r="AR31" s="131"/>
      <c r="AS31" s="131"/>
      <c r="AT31" s="131"/>
      <c r="AU31" s="131"/>
      <c r="AV31" s="131"/>
    </row>
    <row r="32" s="7" customFormat="1" ht="18.5" customHeight="1" spans="1:48">
      <c r="A32" s="59">
        <v>15</v>
      </c>
      <c r="B32" s="52" t="str">
        <f t="shared" si="0"/>
        <v>No metal banding</v>
      </c>
      <c r="C32" s="64"/>
      <c r="D32" s="54"/>
      <c r="E32" s="54"/>
      <c r="F32" s="56"/>
      <c r="G32" s="57"/>
      <c r="H32" s="58"/>
      <c r="I32" s="58"/>
      <c r="J32" s="58"/>
      <c r="K32" s="123"/>
      <c r="L32" s="57"/>
      <c r="M32" s="58"/>
      <c r="N32" s="58"/>
      <c r="O32" s="58"/>
      <c r="P32" s="124"/>
      <c r="Q32" s="131"/>
      <c r="R32" s="131"/>
      <c r="S32" s="131"/>
      <c r="T32" s="131"/>
      <c r="U32" s="131"/>
      <c r="V32" s="131"/>
      <c r="W32" s="131"/>
      <c r="X32" s="131"/>
      <c r="Y32" s="132"/>
      <c r="Z32" s="132"/>
      <c r="AA32" s="132">
        <v>15</v>
      </c>
      <c r="AB32" s="132" t="s">
        <v>55</v>
      </c>
      <c r="AC32" s="132" t="s">
        <v>164</v>
      </c>
      <c r="AD32" s="132"/>
      <c r="AE32" s="132"/>
      <c r="AF32" s="132"/>
      <c r="AG32" s="132"/>
      <c r="AH32" s="132"/>
      <c r="AI32" s="132"/>
      <c r="AJ32" s="132"/>
      <c r="AK32" s="132"/>
      <c r="AL32" s="132"/>
      <c r="AM32" s="132"/>
      <c r="AN32" s="132"/>
      <c r="AO32" s="132"/>
      <c r="AP32" s="131"/>
      <c r="AQ32" s="131"/>
      <c r="AR32" s="131"/>
      <c r="AS32" s="131"/>
      <c r="AT32" s="131"/>
      <c r="AU32" s="131"/>
      <c r="AV32" s="131"/>
    </row>
    <row r="33" s="7" customFormat="1" ht="18.5" customHeight="1" spans="1:48">
      <c r="A33" s="59">
        <v>16</v>
      </c>
      <c r="B33" s="52" t="str">
        <f t="shared" si="0"/>
        <v>Pallet label information shall be correct</v>
      </c>
      <c r="C33" s="64"/>
      <c r="D33" s="54"/>
      <c r="E33" s="54"/>
      <c r="F33" s="56"/>
      <c r="G33" s="57"/>
      <c r="H33" s="58"/>
      <c r="I33" s="58"/>
      <c r="J33" s="58"/>
      <c r="K33" s="123"/>
      <c r="L33" s="57"/>
      <c r="M33" s="58"/>
      <c r="N33" s="58"/>
      <c r="O33" s="58"/>
      <c r="P33" s="124"/>
      <c r="Q33" s="131"/>
      <c r="R33" s="131"/>
      <c r="S33" s="131"/>
      <c r="T33" s="131"/>
      <c r="U33" s="131"/>
      <c r="V33" s="131"/>
      <c r="W33" s="131"/>
      <c r="X33" s="131"/>
      <c r="Y33" s="132"/>
      <c r="Z33" s="132"/>
      <c r="AA33" s="132">
        <v>16</v>
      </c>
      <c r="AB33" s="132" t="s">
        <v>165</v>
      </c>
      <c r="AC33" s="132" t="s">
        <v>166</v>
      </c>
      <c r="AD33" s="132"/>
      <c r="AE33" s="132"/>
      <c r="AF33" s="132"/>
      <c r="AG33" s="132"/>
      <c r="AH33" s="132"/>
      <c r="AI33" s="132"/>
      <c r="AJ33" s="132"/>
      <c r="AK33" s="132"/>
      <c r="AL33" s="132"/>
      <c r="AM33" s="132"/>
      <c r="AN33" s="132"/>
      <c r="AO33" s="132"/>
      <c r="AP33" s="131"/>
      <c r="AQ33" s="131"/>
      <c r="AR33" s="131"/>
      <c r="AS33" s="131"/>
      <c r="AT33" s="131"/>
      <c r="AU33" s="131"/>
      <c r="AV33" s="131"/>
    </row>
    <row r="34" s="7" customFormat="1" ht="18.5" customHeight="1" spans="1:48">
      <c r="A34" s="59">
        <v>17</v>
      </c>
      <c r="B34" s="52" t="str">
        <f t="shared" si="0"/>
        <v>Different PO prefixes cannot be placed on the same pallet</v>
      </c>
      <c r="C34" s="64"/>
      <c r="D34" s="54"/>
      <c r="E34" s="54"/>
      <c r="F34" s="56"/>
      <c r="G34" s="57"/>
      <c r="H34" s="58"/>
      <c r="I34" s="58"/>
      <c r="J34" s="58"/>
      <c r="K34" s="123"/>
      <c r="L34" s="57"/>
      <c r="M34" s="58"/>
      <c r="N34" s="58"/>
      <c r="O34" s="58"/>
      <c r="P34" s="124"/>
      <c r="Q34" s="131"/>
      <c r="R34" s="131"/>
      <c r="S34" s="131"/>
      <c r="T34" s="131"/>
      <c r="U34" s="131"/>
      <c r="V34" s="131"/>
      <c r="W34" s="131"/>
      <c r="X34" s="131"/>
      <c r="Y34" s="132"/>
      <c r="Z34" s="132"/>
      <c r="AA34" s="132">
        <v>17</v>
      </c>
      <c r="AB34" s="132" t="s">
        <v>167</v>
      </c>
      <c r="AC34" s="132" t="s">
        <v>168</v>
      </c>
      <c r="AD34" s="132"/>
      <c r="AE34" s="132"/>
      <c r="AF34" s="132"/>
      <c r="AG34" s="132"/>
      <c r="AH34" s="132"/>
      <c r="AI34" s="132"/>
      <c r="AJ34" s="132"/>
      <c r="AK34" s="132"/>
      <c r="AL34" s="132"/>
      <c r="AM34" s="132"/>
      <c r="AN34" s="132"/>
      <c r="AO34" s="132"/>
      <c r="AP34" s="131"/>
      <c r="AQ34" s="131"/>
      <c r="AR34" s="131"/>
      <c r="AS34" s="131"/>
      <c r="AT34" s="131"/>
      <c r="AU34" s="131"/>
      <c r="AV34" s="131"/>
    </row>
    <row r="35" s="7" customFormat="1" ht="18.5" customHeight="1" spans="1:48">
      <c r="A35" s="59">
        <v>18</v>
      </c>
      <c r="B35" s="52" t="str">
        <f t="shared" si="0"/>
        <v>There can be no spider webs and live spiders, bugs, mold on the pallet</v>
      </c>
      <c r="C35" s="64"/>
      <c r="D35" s="54"/>
      <c r="E35" s="54"/>
      <c r="F35" s="56"/>
      <c r="G35" s="57"/>
      <c r="H35" s="58"/>
      <c r="I35" s="58"/>
      <c r="J35" s="58"/>
      <c r="K35" s="123"/>
      <c r="L35" s="57"/>
      <c r="M35" s="58"/>
      <c r="N35" s="58"/>
      <c r="O35" s="58"/>
      <c r="P35" s="124"/>
      <c r="Q35" s="131"/>
      <c r="R35" s="131"/>
      <c r="S35" s="131"/>
      <c r="T35" s="131"/>
      <c r="U35" s="131"/>
      <c r="V35" s="131"/>
      <c r="W35" s="131"/>
      <c r="X35" s="131"/>
      <c r="Y35" s="132"/>
      <c r="Z35" s="132"/>
      <c r="AA35" s="132">
        <v>18</v>
      </c>
      <c r="AB35" s="132" t="s">
        <v>169</v>
      </c>
      <c r="AC35" s="132" t="s">
        <v>170</v>
      </c>
      <c r="AD35" s="132"/>
      <c r="AE35" s="132"/>
      <c r="AF35" s="132"/>
      <c r="AG35" s="132"/>
      <c r="AH35" s="132"/>
      <c r="AI35" s="132"/>
      <c r="AJ35" s="132"/>
      <c r="AK35" s="132"/>
      <c r="AL35" s="132"/>
      <c r="AM35" s="132"/>
      <c r="AN35" s="132"/>
      <c r="AO35" s="132"/>
      <c r="AP35" s="131"/>
      <c r="AQ35" s="131"/>
      <c r="AR35" s="131"/>
      <c r="AS35" s="131"/>
      <c r="AT35" s="131"/>
      <c r="AU35" s="131"/>
      <c r="AV35" s="131"/>
    </row>
    <row r="36" s="7" customFormat="1" ht="28.75" customHeight="1" spans="1:48">
      <c r="A36" s="66">
        <v>19</v>
      </c>
      <c r="B36" s="67" t="str">
        <f t="shared" si="0"/>
        <v>Pallet label information shall be included"RoHS Cr3+ Compliance"marking for clear Zinc plated product.</v>
      </c>
      <c r="C36" s="67"/>
      <c r="D36" s="67"/>
      <c r="E36" s="68"/>
      <c r="F36" s="69"/>
      <c r="G36" s="70"/>
      <c r="H36" s="71"/>
      <c r="I36" s="71"/>
      <c r="J36" s="71"/>
      <c r="K36" s="125"/>
      <c r="L36" s="70"/>
      <c r="M36" s="71"/>
      <c r="N36" s="71"/>
      <c r="O36" s="71"/>
      <c r="P36" s="126"/>
      <c r="Q36" s="131"/>
      <c r="R36" s="131"/>
      <c r="S36" s="131"/>
      <c r="T36" s="131"/>
      <c r="U36" s="131"/>
      <c r="V36" s="131"/>
      <c r="W36" s="131"/>
      <c r="X36" s="131"/>
      <c r="Y36" s="132"/>
      <c r="Z36" s="132"/>
      <c r="AA36" s="132">
        <v>19</v>
      </c>
      <c r="AB36" s="132" t="s">
        <v>171</v>
      </c>
      <c r="AC36" s="132" t="s">
        <v>172</v>
      </c>
      <c r="AD36" s="132"/>
      <c r="AE36" s="132"/>
      <c r="AF36" s="132"/>
      <c r="AG36" s="132"/>
      <c r="AH36" s="132"/>
      <c r="AI36" s="132"/>
      <c r="AJ36" s="132"/>
      <c r="AK36" s="132"/>
      <c r="AL36" s="132"/>
      <c r="AM36" s="132"/>
      <c r="AN36" s="132"/>
      <c r="AO36" s="132"/>
      <c r="AP36" s="131"/>
      <c r="AQ36" s="131"/>
      <c r="AR36" s="131"/>
      <c r="AS36" s="131"/>
      <c r="AT36" s="131"/>
      <c r="AU36" s="131"/>
      <c r="AV36" s="131"/>
    </row>
    <row r="37" s="7" customFormat="1" ht="18.5" customHeight="1" spans="1:48">
      <c r="A37" s="72"/>
      <c r="B37" s="73"/>
      <c r="C37" s="74"/>
      <c r="D37" s="61"/>
      <c r="E37" s="74"/>
      <c r="F37" s="74"/>
      <c r="G37" s="58"/>
      <c r="H37" s="58"/>
      <c r="I37" s="58"/>
      <c r="J37" s="58"/>
      <c r="K37" s="58"/>
      <c r="L37" s="58"/>
      <c r="M37" s="58"/>
      <c r="N37" s="58"/>
      <c r="O37" s="58"/>
      <c r="P37" s="127"/>
      <c r="Q37" s="131"/>
      <c r="R37" s="131"/>
      <c r="S37" s="131"/>
      <c r="T37" s="131"/>
      <c r="U37" s="131"/>
      <c r="V37" s="131"/>
      <c r="W37" s="131"/>
      <c r="X37" s="131"/>
      <c r="Y37" s="132"/>
      <c r="Z37" s="132"/>
      <c r="AA37" s="132"/>
      <c r="AB37" s="132"/>
      <c r="AC37" s="132"/>
      <c r="AD37" s="132"/>
      <c r="AE37" s="132"/>
      <c r="AF37" s="132"/>
      <c r="AG37" s="132"/>
      <c r="AH37" s="132"/>
      <c r="AI37" s="132"/>
      <c r="AJ37" s="132"/>
      <c r="AK37" s="132"/>
      <c r="AL37" s="132"/>
      <c r="AM37" s="132"/>
      <c r="AN37" s="132"/>
      <c r="AO37" s="132"/>
      <c r="AP37" s="131"/>
      <c r="AQ37" s="131"/>
      <c r="AR37" s="131"/>
      <c r="AS37" s="131"/>
      <c r="AT37" s="131"/>
      <c r="AU37" s="131"/>
      <c r="AV37" s="131"/>
    </row>
    <row r="38" ht="31.25" customHeight="1" spans="1:16">
      <c r="A38" s="75" t="s">
        <v>173</v>
      </c>
      <c r="B38" s="76"/>
      <c r="C38" s="77" t="s">
        <v>174</v>
      </c>
      <c r="D38" s="77"/>
      <c r="E38" s="77"/>
      <c r="F38" s="77"/>
      <c r="G38" s="77"/>
      <c r="H38" s="77"/>
      <c r="I38" s="77"/>
      <c r="J38" s="77"/>
      <c r="K38" s="77"/>
      <c r="L38" s="77"/>
      <c r="M38" s="77"/>
      <c r="N38" s="77"/>
      <c r="O38" s="77"/>
      <c r="P38" s="128"/>
    </row>
    <row r="39" ht="29" customHeight="1" spans="1:16">
      <c r="A39" s="78"/>
      <c r="B39" s="79"/>
      <c r="C39" s="80"/>
      <c r="D39" s="80"/>
      <c r="E39" s="80"/>
      <c r="F39" s="80"/>
      <c r="G39" s="80"/>
      <c r="H39" s="80"/>
      <c r="I39" s="80"/>
      <c r="J39" s="80"/>
      <c r="K39" s="80"/>
      <c r="L39" s="80"/>
      <c r="M39" s="80"/>
      <c r="N39" s="80"/>
      <c r="O39" s="80"/>
      <c r="P39" s="129"/>
    </row>
    <row r="40" s="7" customFormat="1" ht="18" spans="3:48">
      <c r="C40" s="81"/>
      <c r="D40" s="81"/>
      <c r="E40" s="81"/>
      <c r="L40" s="130"/>
      <c r="P40" s="131"/>
      <c r="Q40" s="131"/>
      <c r="R40" s="131"/>
      <c r="S40" s="131"/>
      <c r="T40" s="131"/>
      <c r="U40" s="131"/>
      <c r="V40" s="131"/>
      <c r="W40" s="131"/>
      <c r="X40" s="131"/>
      <c r="Y40" s="132"/>
      <c r="Z40" s="132"/>
      <c r="AA40" s="132"/>
      <c r="AB40" s="132"/>
      <c r="AC40" s="132"/>
      <c r="AD40" s="132"/>
      <c r="AE40" s="132"/>
      <c r="AF40" s="132"/>
      <c r="AG40" s="132"/>
      <c r="AH40" s="132"/>
      <c r="AI40" s="132"/>
      <c r="AJ40" s="132"/>
      <c r="AK40" s="132"/>
      <c r="AL40" s="132"/>
      <c r="AM40" s="132"/>
      <c r="AN40" s="132"/>
      <c r="AO40" s="132"/>
      <c r="AP40" s="131"/>
      <c r="AQ40" s="131"/>
      <c r="AR40" s="131"/>
      <c r="AS40" s="131"/>
      <c r="AT40" s="131"/>
      <c r="AU40" s="131"/>
      <c r="AV40" s="131"/>
    </row>
    <row r="41" s="7" customFormat="1" ht="17" customHeight="1" spans="1:48">
      <c r="A41" s="41" t="s">
        <v>175</v>
      </c>
      <c r="B41" s="41"/>
      <c r="C41" s="41"/>
      <c r="D41" s="41"/>
      <c r="E41" s="41"/>
      <c r="F41" s="41"/>
      <c r="G41" s="42" t="s">
        <v>176</v>
      </c>
      <c r="H41" s="42"/>
      <c r="I41" s="42"/>
      <c r="J41" s="42"/>
      <c r="K41" s="42"/>
      <c r="L41" s="42" t="s">
        <v>177</v>
      </c>
      <c r="M41" s="42"/>
      <c r="N41" s="42"/>
      <c r="O41" s="42"/>
      <c r="P41" s="42"/>
      <c r="Q41" s="131"/>
      <c r="R41" s="131"/>
      <c r="S41" s="131"/>
      <c r="T41" s="131"/>
      <c r="U41" s="131"/>
      <c r="V41" s="131"/>
      <c r="W41" s="131"/>
      <c r="X41" s="131"/>
      <c r="Y41" s="132"/>
      <c r="Z41" s="132"/>
      <c r="AA41" s="132"/>
      <c r="AB41" s="132"/>
      <c r="AC41" s="132"/>
      <c r="AD41" s="132"/>
      <c r="AE41" s="132"/>
      <c r="AF41" s="132"/>
      <c r="AG41" s="132"/>
      <c r="AH41" s="132"/>
      <c r="AI41" s="132"/>
      <c r="AJ41" s="132"/>
      <c r="AK41" s="132"/>
      <c r="AL41" s="132"/>
      <c r="AM41" s="132"/>
      <c r="AN41" s="132"/>
      <c r="AO41" s="132"/>
      <c r="AP41" s="131"/>
      <c r="AQ41" s="131"/>
      <c r="AR41" s="131"/>
      <c r="AS41" s="131"/>
      <c r="AT41" s="131"/>
      <c r="AU41" s="131"/>
      <c r="AV41" s="131"/>
    </row>
    <row r="42" ht="18.5" customHeight="1" spans="1:29">
      <c r="A42" s="43" t="s">
        <v>130</v>
      </c>
      <c r="B42" s="44" t="str">
        <f>IF($AB$2=3,"Requirements","要求")</f>
        <v>Requirements</v>
      </c>
      <c r="C42" s="45"/>
      <c r="D42" s="46"/>
      <c r="E42" s="47"/>
      <c r="F42" s="82" t="str">
        <f>IF($AB$2=3,"Judgement","判定")</f>
        <v>Judgement</v>
      </c>
      <c r="G42" s="49"/>
      <c r="H42" s="50"/>
      <c r="I42" s="50"/>
      <c r="J42" s="50"/>
      <c r="K42" s="121"/>
      <c r="L42" s="49"/>
      <c r="M42" s="50"/>
      <c r="N42" s="50"/>
      <c r="O42" s="50"/>
      <c r="P42" s="122"/>
      <c r="AC42" s="132"/>
    </row>
    <row r="43" ht="18.5" customHeight="1" spans="1:29">
      <c r="A43" s="59">
        <v>1</v>
      </c>
      <c r="B43" s="52" t="str">
        <f>VLOOKUP($A43,$AA43:$AC43,$AB$2,FALSE)</f>
        <v>Package dimension L*W*H cm</v>
      </c>
      <c r="C43" s="83"/>
      <c r="D43" s="84"/>
      <c r="E43" s="62" t="str">
        <f>IF($AB$2=3,"Measurements","实际测量")</f>
        <v>Measurements</v>
      </c>
      <c r="F43" s="85"/>
      <c r="G43" s="57"/>
      <c r="H43" s="58"/>
      <c r="I43" s="58"/>
      <c r="J43" s="58"/>
      <c r="K43" s="123"/>
      <c r="L43" s="57"/>
      <c r="M43" s="58"/>
      <c r="N43" s="58"/>
      <c r="O43" s="58"/>
      <c r="P43" s="124"/>
      <c r="AA43" s="9">
        <v>1</v>
      </c>
      <c r="AB43" s="9" t="s">
        <v>178</v>
      </c>
      <c r="AC43" s="132" t="s">
        <v>179</v>
      </c>
    </row>
    <row r="44" ht="18.5" customHeight="1" spans="1:29">
      <c r="A44" s="59">
        <v>2</v>
      </c>
      <c r="B44" s="52" t="str">
        <f t="shared" ref="B44:B51" si="1">VLOOKUP($A44,$AA44:$AC44,$AB$2,FALSE)</f>
        <v>Packed quantity</v>
      </c>
      <c r="C44" s="83"/>
      <c r="D44" s="84"/>
      <c r="E44" s="62" t="str">
        <f>IF($AB$2=3,"Quantity","实际数量")</f>
        <v>Quantity</v>
      </c>
      <c r="F44" s="85"/>
      <c r="G44" s="57"/>
      <c r="H44" s="58"/>
      <c r="I44" s="58"/>
      <c r="J44" s="58"/>
      <c r="K44" s="123"/>
      <c r="L44" s="57"/>
      <c r="M44" s="58"/>
      <c r="N44" s="58"/>
      <c r="O44" s="58"/>
      <c r="P44" s="124"/>
      <c r="AA44" s="9">
        <v>2</v>
      </c>
      <c r="AB44" s="9" t="s">
        <v>180</v>
      </c>
      <c r="AC44" s="132" t="s">
        <v>181</v>
      </c>
    </row>
    <row r="45" ht="18.5" customHeight="1" spans="1:29">
      <c r="A45" s="59">
        <v>3</v>
      </c>
      <c r="B45" s="52" t="str">
        <f t="shared" si="1"/>
        <v>The label shall be on the side of box</v>
      </c>
      <c r="C45" s="83"/>
      <c r="F45" s="56"/>
      <c r="G45" s="57"/>
      <c r="H45" s="58"/>
      <c r="I45" s="58"/>
      <c r="J45" s="58"/>
      <c r="K45" s="123"/>
      <c r="L45" s="57"/>
      <c r="M45" s="58"/>
      <c r="N45" s="58"/>
      <c r="O45" s="58"/>
      <c r="P45" s="124"/>
      <c r="AA45" s="9">
        <v>3</v>
      </c>
      <c r="AB45" s="9" t="s">
        <v>182</v>
      </c>
      <c r="AC45" s="132" t="s">
        <v>183</v>
      </c>
    </row>
    <row r="46" ht="18.5" customHeight="1" spans="1:29">
      <c r="A46" s="59">
        <v>4</v>
      </c>
      <c r="B46" s="52" t="str">
        <f t="shared" si="1"/>
        <v>Label information shall be correct</v>
      </c>
      <c r="C46" s="83"/>
      <c r="D46" s="84"/>
      <c r="E46" s="84"/>
      <c r="F46" s="56"/>
      <c r="G46" s="57"/>
      <c r="H46" s="58"/>
      <c r="I46" s="58"/>
      <c r="J46" s="58"/>
      <c r="K46" s="123"/>
      <c r="L46" s="57"/>
      <c r="M46" s="58"/>
      <c r="N46" s="58"/>
      <c r="O46" s="58"/>
      <c r="P46" s="124"/>
      <c r="AA46" s="9">
        <v>4</v>
      </c>
      <c r="AB46" s="9" t="s">
        <v>184</v>
      </c>
      <c r="AC46" s="132" t="s">
        <v>185</v>
      </c>
    </row>
    <row r="47" ht="18.5" customHeight="1" spans="1:29">
      <c r="A47" s="59">
        <v>5</v>
      </c>
      <c r="B47" s="52" t="str">
        <f t="shared" si="1"/>
        <v>Fastenal company information shall conform to NOM regulation</v>
      </c>
      <c r="C47" s="83"/>
      <c r="D47" s="84"/>
      <c r="E47" s="84"/>
      <c r="F47" s="56"/>
      <c r="G47" s="57"/>
      <c r="H47" s="58"/>
      <c r="I47" s="58"/>
      <c r="J47" s="58"/>
      <c r="K47" s="123"/>
      <c r="L47" s="57"/>
      <c r="M47" s="58"/>
      <c r="N47" s="58"/>
      <c r="O47" s="58"/>
      <c r="P47" s="124"/>
      <c r="AA47" s="9">
        <v>5</v>
      </c>
      <c r="AB47" s="9" t="s">
        <v>186</v>
      </c>
      <c r="AC47" s="132" t="s">
        <v>187</v>
      </c>
    </row>
    <row r="48" ht="18.5" customHeight="1" spans="1:29">
      <c r="A48" s="59">
        <v>6</v>
      </c>
      <c r="B48" s="52" t="str">
        <f t="shared" si="1"/>
        <v>Label information shall conform to NOM regulation</v>
      </c>
      <c r="C48" s="83"/>
      <c r="D48" s="84"/>
      <c r="E48" s="84"/>
      <c r="F48" s="56"/>
      <c r="G48" s="57"/>
      <c r="H48" s="58"/>
      <c r="I48" s="58"/>
      <c r="J48" s="58"/>
      <c r="K48" s="123"/>
      <c r="L48" s="57"/>
      <c r="M48" s="58"/>
      <c r="N48" s="58"/>
      <c r="O48" s="58"/>
      <c r="P48" s="124"/>
      <c r="AA48" s="9">
        <v>6</v>
      </c>
      <c r="AB48" s="9" t="s">
        <v>188</v>
      </c>
      <c r="AC48" s="132" t="s">
        <v>189</v>
      </c>
    </row>
    <row r="49" ht="18.5" customHeight="1" spans="1:29">
      <c r="A49" s="59">
        <v>7</v>
      </c>
      <c r="B49" s="52" t="str">
        <f t="shared" si="1"/>
        <v>Quality of printing</v>
      </c>
      <c r="C49" s="83"/>
      <c r="D49" s="84"/>
      <c r="E49" s="84"/>
      <c r="F49" s="56"/>
      <c r="G49" s="57"/>
      <c r="H49" s="58"/>
      <c r="I49" s="58"/>
      <c r="J49" s="58"/>
      <c r="K49" s="123"/>
      <c r="L49" s="57"/>
      <c r="M49" s="58"/>
      <c r="N49" s="58"/>
      <c r="O49" s="58"/>
      <c r="P49" s="124"/>
      <c r="AA49" s="9">
        <v>7</v>
      </c>
      <c r="AB49" s="9" t="s">
        <v>190</v>
      </c>
      <c r="AC49" s="132" t="s">
        <v>191</v>
      </c>
    </row>
    <row r="50" ht="18.5" customHeight="1" spans="1:29">
      <c r="A50" s="59">
        <v>8</v>
      </c>
      <c r="B50" s="52" t="str">
        <f t="shared" si="1"/>
        <v>Does the QR code work? Can it go to the product introduction page after scanning?</v>
      </c>
      <c r="C50" s="83"/>
      <c r="D50" s="84"/>
      <c r="E50" s="86"/>
      <c r="F50" s="56"/>
      <c r="G50" s="57"/>
      <c r="H50" s="58"/>
      <c r="I50" s="58"/>
      <c r="J50" s="58"/>
      <c r="K50" s="123"/>
      <c r="L50" s="57"/>
      <c r="M50" s="58"/>
      <c r="N50" s="58"/>
      <c r="O50" s="58"/>
      <c r="P50" s="124"/>
      <c r="AA50" s="9">
        <v>8</v>
      </c>
      <c r="AB50" s="9" t="s">
        <v>192</v>
      </c>
      <c r="AC50" s="132" t="s">
        <v>193</v>
      </c>
    </row>
    <row r="51" ht="28.75" customHeight="1" spans="1:29">
      <c r="A51" s="59">
        <v>9</v>
      </c>
      <c r="B51" s="87" t="str">
        <f t="shared" si="1"/>
        <v>Label information shall be included"RoHS Cr3+ Compliance"marking for clear Zinc plated product.</v>
      </c>
      <c r="C51" s="87"/>
      <c r="D51" s="87"/>
      <c r="E51" s="88"/>
      <c r="F51" s="56"/>
      <c r="G51" s="57"/>
      <c r="H51" s="58"/>
      <c r="I51" s="58"/>
      <c r="J51" s="58"/>
      <c r="K51" s="123"/>
      <c r="L51" s="57"/>
      <c r="M51" s="58"/>
      <c r="N51" s="58"/>
      <c r="O51" s="58"/>
      <c r="P51" s="124"/>
      <c r="AA51" s="9">
        <v>9</v>
      </c>
      <c r="AB51" s="9" t="s">
        <v>194</v>
      </c>
      <c r="AC51" s="132" t="s">
        <v>195</v>
      </c>
    </row>
    <row r="52" ht="18.5" customHeight="1" spans="1:29">
      <c r="A52" s="59"/>
      <c r="B52" s="89"/>
      <c r="C52" s="83"/>
      <c r="D52" s="84"/>
      <c r="E52" s="84"/>
      <c r="F52" s="90"/>
      <c r="G52" s="57"/>
      <c r="H52" s="58"/>
      <c r="I52" s="58"/>
      <c r="J52" s="58"/>
      <c r="K52" s="123"/>
      <c r="L52" s="57"/>
      <c r="M52" s="58"/>
      <c r="N52" s="58"/>
      <c r="O52" s="58"/>
      <c r="P52" s="124"/>
      <c r="AC52" s="132"/>
    </row>
    <row r="53" ht="18.5" customHeight="1" spans="1:29">
      <c r="A53" s="59"/>
      <c r="B53" s="89"/>
      <c r="C53" s="83"/>
      <c r="D53" s="84"/>
      <c r="E53" s="84"/>
      <c r="F53" s="90"/>
      <c r="G53" s="57"/>
      <c r="H53" s="58"/>
      <c r="I53" s="58"/>
      <c r="J53" s="58"/>
      <c r="K53" s="123"/>
      <c r="L53" s="57"/>
      <c r="M53" s="58"/>
      <c r="N53" s="58"/>
      <c r="O53" s="58"/>
      <c r="P53" s="124"/>
      <c r="AC53" s="132"/>
    </row>
    <row r="54" ht="18.5" customHeight="1" spans="1:29">
      <c r="A54" s="59"/>
      <c r="B54" s="89"/>
      <c r="C54" s="83"/>
      <c r="D54" s="84"/>
      <c r="E54" s="84"/>
      <c r="F54" s="90"/>
      <c r="G54" s="57"/>
      <c r="H54" s="58"/>
      <c r="I54" s="58"/>
      <c r="J54" s="58"/>
      <c r="K54" s="123"/>
      <c r="L54" s="57"/>
      <c r="M54" s="58"/>
      <c r="N54" s="58"/>
      <c r="O54" s="58"/>
      <c r="P54" s="124"/>
      <c r="AC54" s="132"/>
    </row>
    <row r="55" ht="18.5" customHeight="1" spans="1:29">
      <c r="A55" s="91"/>
      <c r="B55" s="54"/>
      <c r="C55" s="84"/>
      <c r="D55" s="84"/>
      <c r="E55" s="84"/>
      <c r="F55" s="90"/>
      <c r="G55" s="57"/>
      <c r="H55" s="58"/>
      <c r="I55" s="58"/>
      <c r="J55" s="58"/>
      <c r="K55" s="123"/>
      <c r="L55" s="57"/>
      <c r="M55" s="58"/>
      <c r="N55" s="58"/>
      <c r="O55" s="58"/>
      <c r="P55" s="124"/>
      <c r="U55" s="133" t="s">
        <v>196</v>
      </c>
      <c r="AC55" s="132"/>
    </row>
    <row r="56" ht="18.5" customHeight="1" spans="1:29">
      <c r="A56" s="91"/>
      <c r="B56" s="54"/>
      <c r="C56" s="84"/>
      <c r="D56" s="84"/>
      <c r="E56" s="84"/>
      <c r="F56" s="90"/>
      <c r="G56" s="57"/>
      <c r="H56" s="58"/>
      <c r="I56" s="58"/>
      <c r="J56" s="58"/>
      <c r="K56" s="123"/>
      <c r="L56" s="57"/>
      <c r="M56" s="58"/>
      <c r="N56" s="58"/>
      <c r="O56" s="58"/>
      <c r="P56" s="124"/>
      <c r="AC56" s="132"/>
    </row>
    <row r="57" ht="18.5" customHeight="1" spans="1:29">
      <c r="A57" s="91"/>
      <c r="B57" s="54"/>
      <c r="C57" s="84"/>
      <c r="D57" s="84"/>
      <c r="E57" s="84"/>
      <c r="F57" s="90"/>
      <c r="G57" s="57"/>
      <c r="H57" s="58"/>
      <c r="I57" s="58"/>
      <c r="J57" s="58"/>
      <c r="K57" s="123"/>
      <c r="L57" s="57"/>
      <c r="M57" s="58"/>
      <c r="N57" s="58"/>
      <c r="O57" s="58"/>
      <c r="P57" s="124"/>
      <c r="AC57" s="132"/>
    </row>
    <row r="58" ht="18.5" customHeight="1" spans="1:29">
      <c r="A58" s="91"/>
      <c r="B58" s="54"/>
      <c r="C58" s="84"/>
      <c r="D58" s="84"/>
      <c r="E58" s="84"/>
      <c r="F58" s="90"/>
      <c r="G58" s="57"/>
      <c r="H58" s="58"/>
      <c r="I58" s="58"/>
      <c r="J58" s="58"/>
      <c r="K58" s="123"/>
      <c r="L58" s="57"/>
      <c r="M58" s="58"/>
      <c r="N58" s="58"/>
      <c r="O58" s="58"/>
      <c r="P58" s="124"/>
      <c r="AC58" s="132"/>
    </row>
    <row r="59" ht="18.5" customHeight="1" spans="1:29">
      <c r="A59" s="91"/>
      <c r="B59" s="54"/>
      <c r="C59" s="84"/>
      <c r="D59" s="84"/>
      <c r="E59" s="84"/>
      <c r="F59" s="90"/>
      <c r="G59" s="57"/>
      <c r="H59" s="58"/>
      <c r="I59" s="58"/>
      <c r="J59" s="58"/>
      <c r="K59" s="123"/>
      <c r="L59" s="57"/>
      <c r="M59" s="58"/>
      <c r="N59" s="58"/>
      <c r="O59" s="58"/>
      <c r="P59" s="124"/>
      <c r="AC59" s="132"/>
    </row>
    <row r="60" ht="18.5" customHeight="1" spans="1:29">
      <c r="A60" s="91"/>
      <c r="B60" s="54"/>
      <c r="C60" s="84"/>
      <c r="D60" s="84"/>
      <c r="E60" s="84"/>
      <c r="F60" s="90"/>
      <c r="G60" s="57"/>
      <c r="H60" s="58"/>
      <c r="I60" s="58"/>
      <c r="J60" s="58"/>
      <c r="K60" s="123"/>
      <c r="L60" s="57"/>
      <c r="M60" s="58"/>
      <c r="N60" s="58"/>
      <c r="O60" s="58"/>
      <c r="P60" s="124"/>
      <c r="AC60" s="132"/>
    </row>
    <row r="61" ht="18.5" customHeight="1" spans="1:29">
      <c r="A61" s="92"/>
      <c r="B61" s="93"/>
      <c r="C61" s="94"/>
      <c r="D61" s="94"/>
      <c r="E61" s="94"/>
      <c r="F61" s="95"/>
      <c r="G61" s="70"/>
      <c r="H61" s="71"/>
      <c r="I61" s="71"/>
      <c r="J61" s="71"/>
      <c r="K61" s="125"/>
      <c r="L61" s="70"/>
      <c r="M61" s="71"/>
      <c r="N61" s="71"/>
      <c r="O61" s="71"/>
      <c r="P61" s="126"/>
      <c r="AC61" s="132"/>
    </row>
    <row r="62" ht="18.5" customHeight="1" spans="7:29">
      <c r="G62" s="96"/>
      <c r="AC62" s="132"/>
    </row>
    <row r="63" ht="31.25" customHeight="1" spans="1:29">
      <c r="A63" s="75" t="s">
        <v>173</v>
      </c>
      <c r="B63" s="76"/>
      <c r="C63" s="77"/>
      <c r="D63" s="77"/>
      <c r="E63" s="77"/>
      <c r="F63" s="77"/>
      <c r="G63" s="77"/>
      <c r="H63" s="77"/>
      <c r="I63" s="77"/>
      <c r="J63" s="77"/>
      <c r="K63" s="77"/>
      <c r="L63" s="77"/>
      <c r="M63" s="77"/>
      <c r="N63" s="77"/>
      <c r="O63" s="77"/>
      <c r="P63" s="128"/>
      <c r="AC63" s="132"/>
    </row>
    <row r="64" ht="29" customHeight="1" spans="1:29">
      <c r="A64" s="78"/>
      <c r="B64" s="79"/>
      <c r="C64" s="80"/>
      <c r="D64" s="80"/>
      <c r="E64" s="80"/>
      <c r="F64" s="80"/>
      <c r="G64" s="80"/>
      <c r="H64" s="80"/>
      <c r="I64" s="80"/>
      <c r="J64" s="80"/>
      <c r="K64" s="80"/>
      <c r="L64" s="80"/>
      <c r="M64" s="80"/>
      <c r="N64" s="80"/>
      <c r="O64" s="80"/>
      <c r="P64" s="129"/>
      <c r="AC64" s="132"/>
    </row>
    <row r="65" ht="18.5" customHeight="1" spans="29:29">
      <c r="AC65" s="132"/>
    </row>
    <row r="66" ht="18.5" customHeight="1" spans="1:29">
      <c r="A66" s="41" t="s">
        <v>197</v>
      </c>
      <c r="B66" s="41"/>
      <c r="C66" s="41"/>
      <c r="D66" s="41"/>
      <c r="E66" s="41"/>
      <c r="F66" s="41"/>
      <c r="G66" s="42" t="s">
        <v>198</v>
      </c>
      <c r="H66" s="42"/>
      <c r="I66" s="42"/>
      <c r="J66" s="42"/>
      <c r="K66" s="42"/>
      <c r="L66" s="42" t="s">
        <v>199</v>
      </c>
      <c r="M66" s="42"/>
      <c r="N66" s="42"/>
      <c r="O66" s="42"/>
      <c r="P66" s="42"/>
      <c r="AC66" s="132"/>
    </row>
    <row r="67" ht="18.5" customHeight="1" spans="1:29">
      <c r="A67" s="43" t="s">
        <v>130</v>
      </c>
      <c r="B67" s="44" t="str">
        <f>IF($AB$2=3,"Requirements","要求")</f>
        <v>Requirements</v>
      </c>
      <c r="C67" s="45"/>
      <c r="D67" s="46"/>
      <c r="E67" s="47"/>
      <c r="F67" s="82" t="str">
        <f>IF($AB$2=3,"Judgement","判定")</f>
        <v>Judgement</v>
      </c>
      <c r="G67" s="49"/>
      <c r="H67" s="50"/>
      <c r="I67" s="50"/>
      <c r="J67" s="50"/>
      <c r="K67" s="121"/>
      <c r="L67" s="49"/>
      <c r="M67" s="50"/>
      <c r="N67" s="50"/>
      <c r="O67" s="50"/>
      <c r="P67" s="122"/>
      <c r="AC67" s="132"/>
    </row>
    <row r="68" ht="18.5" customHeight="1" spans="1:29">
      <c r="A68" s="59">
        <v>1</v>
      </c>
      <c r="B68" s="52" t="str">
        <f>VLOOKUP($A68,$AA68:$AC68,$AB$2,FALSE)</f>
        <v>Package dimension L*W*H cm</v>
      </c>
      <c r="C68" s="84"/>
      <c r="D68" s="135"/>
      <c r="E68" s="62" t="str">
        <f>IF($AB$2=3,"Measurements","实际测量")</f>
        <v>Measurements</v>
      </c>
      <c r="F68" s="85"/>
      <c r="G68" s="57"/>
      <c r="H68" s="58"/>
      <c r="I68" s="58"/>
      <c r="J68" s="58"/>
      <c r="K68" s="123"/>
      <c r="L68" s="57"/>
      <c r="M68" s="58"/>
      <c r="N68" s="58"/>
      <c r="O68" s="58"/>
      <c r="P68" s="124"/>
      <c r="AA68" s="9">
        <v>1</v>
      </c>
      <c r="AB68" s="9" t="s">
        <v>178</v>
      </c>
      <c r="AC68" s="132" t="s">
        <v>179</v>
      </c>
    </row>
    <row r="69" ht="18.5" customHeight="1" spans="1:29">
      <c r="A69" s="59">
        <v>2</v>
      </c>
      <c r="B69" s="52" t="str">
        <f t="shared" ref="B69:B75" si="2">VLOOKUP($A69,$AA69:$AC69,$AB$2,FALSE)</f>
        <v>Packed quantity</v>
      </c>
      <c r="C69" s="84"/>
      <c r="D69" s="84"/>
      <c r="E69" s="62" t="str">
        <f>IF($AB$2=3,"Quantity","实际数量")</f>
        <v>Quantity</v>
      </c>
      <c r="F69" s="136"/>
      <c r="G69" s="57"/>
      <c r="H69" s="58"/>
      <c r="I69" s="58"/>
      <c r="J69" s="58"/>
      <c r="K69" s="123"/>
      <c r="L69" s="57"/>
      <c r="M69" s="58"/>
      <c r="N69" s="58"/>
      <c r="O69" s="58"/>
      <c r="P69" s="124"/>
      <c r="AA69" s="9">
        <v>2</v>
      </c>
      <c r="AB69" s="9" t="s">
        <v>180</v>
      </c>
      <c r="AC69" s="132" t="s">
        <v>181</v>
      </c>
    </row>
    <row r="70" ht="18.5" customHeight="1" spans="1:29">
      <c r="A70" s="59">
        <v>3</v>
      </c>
      <c r="B70" s="52" t="str">
        <f t="shared" si="2"/>
        <v>Label information shall be correct</v>
      </c>
      <c r="C70" s="84"/>
      <c r="D70" s="84"/>
      <c r="E70" s="84"/>
      <c r="F70" s="56"/>
      <c r="G70" s="57"/>
      <c r="H70" s="58"/>
      <c r="I70" s="58"/>
      <c r="J70" s="58"/>
      <c r="K70" s="123"/>
      <c r="L70" s="57"/>
      <c r="M70" s="58"/>
      <c r="N70" s="58"/>
      <c r="O70" s="58"/>
      <c r="P70" s="124"/>
      <c r="AA70" s="9">
        <v>3</v>
      </c>
      <c r="AB70" s="9" t="s">
        <v>184</v>
      </c>
      <c r="AC70" s="132" t="s">
        <v>185</v>
      </c>
    </row>
    <row r="71" ht="18.5" customHeight="1" spans="1:29">
      <c r="A71" s="59">
        <v>4</v>
      </c>
      <c r="B71" s="52" t="str">
        <f t="shared" si="2"/>
        <v>Fastenal company information shall conform to NOM regulation</v>
      </c>
      <c r="C71" s="84"/>
      <c r="D71" s="84"/>
      <c r="E71" s="84"/>
      <c r="F71" s="56"/>
      <c r="G71" s="57"/>
      <c r="H71" s="58"/>
      <c r="I71" s="58"/>
      <c r="J71" s="58"/>
      <c r="K71" s="123"/>
      <c r="L71" s="57"/>
      <c r="M71" s="58"/>
      <c r="N71" s="58"/>
      <c r="O71" s="58"/>
      <c r="P71" s="124"/>
      <c r="AA71" s="9">
        <v>4</v>
      </c>
      <c r="AB71" s="9" t="s">
        <v>186</v>
      </c>
      <c r="AC71" s="132" t="s">
        <v>187</v>
      </c>
    </row>
    <row r="72" ht="18.5" customHeight="1" spans="1:29">
      <c r="A72" s="59">
        <v>5</v>
      </c>
      <c r="B72" s="52" t="str">
        <f t="shared" si="2"/>
        <v>Label information shall conform to NOM regulation</v>
      </c>
      <c r="C72" s="84"/>
      <c r="D72" s="84"/>
      <c r="E72" s="84"/>
      <c r="F72" s="56"/>
      <c r="G72" s="57"/>
      <c r="H72" s="58"/>
      <c r="I72" s="58"/>
      <c r="J72" s="58"/>
      <c r="K72" s="123"/>
      <c r="L72" s="57"/>
      <c r="M72" s="58"/>
      <c r="N72" s="58"/>
      <c r="O72" s="58"/>
      <c r="P72" s="124"/>
      <c r="AA72" s="9">
        <v>5</v>
      </c>
      <c r="AB72" s="9" t="s">
        <v>188</v>
      </c>
      <c r="AC72" s="132" t="s">
        <v>189</v>
      </c>
    </row>
    <row r="73" ht="18.5" customHeight="1" spans="1:29">
      <c r="A73" s="59">
        <v>6</v>
      </c>
      <c r="B73" s="52" t="str">
        <f t="shared" si="2"/>
        <v>Quality of printing</v>
      </c>
      <c r="C73" s="84"/>
      <c r="D73" s="84"/>
      <c r="E73" s="84"/>
      <c r="F73" s="56"/>
      <c r="G73" s="57"/>
      <c r="H73" s="58"/>
      <c r="I73" s="58"/>
      <c r="J73" s="58"/>
      <c r="K73" s="123"/>
      <c r="L73" s="57"/>
      <c r="M73" s="58"/>
      <c r="N73" s="58"/>
      <c r="O73" s="58"/>
      <c r="P73" s="124"/>
      <c r="AA73" s="9">
        <v>6</v>
      </c>
      <c r="AB73" s="9" t="s">
        <v>190</v>
      </c>
      <c r="AC73" s="132" t="s">
        <v>191</v>
      </c>
    </row>
    <row r="74" ht="18.5" customHeight="1" spans="1:29">
      <c r="A74" s="59">
        <v>7</v>
      </c>
      <c r="B74" s="52" t="str">
        <f t="shared" si="2"/>
        <v>Does the QR code work? Can it go to the product introduction page after scanning?</v>
      </c>
      <c r="C74" s="84"/>
      <c r="D74" s="84"/>
      <c r="E74" s="84"/>
      <c r="F74" s="56"/>
      <c r="G74" s="57"/>
      <c r="H74" s="58"/>
      <c r="I74" s="58"/>
      <c r="J74" s="58"/>
      <c r="K74" s="123"/>
      <c r="L74" s="57"/>
      <c r="M74" s="58"/>
      <c r="N74" s="58"/>
      <c r="O74" s="58"/>
      <c r="P74" s="124"/>
      <c r="AA74" s="9">
        <v>7</v>
      </c>
      <c r="AB74" s="9" t="s">
        <v>192</v>
      </c>
      <c r="AC74" s="132" t="s">
        <v>193</v>
      </c>
    </row>
    <row r="75" ht="28.25" customHeight="1" spans="1:29">
      <c r="A75" s="59">
        <v>8</v>
      </c>
      <c r="B75" s="87" t="str">
        <f t="shared" si="2"/>
        <v>Label information shall be included"RoHS Cr3+ Compliance"marking for clear Zinc plated product.</v>
      </c>
      <c r="C75" s="87"/>
      <c r="D75" s="87"/>
      <c r="E75" s="88"/>
      <c r="F75" s="56"/>
      <c r="G75" s="57"/>
      <c r="H75" s="58"/>
      <c r="I75" s="58"/>
      <c r="J75" s="58"/>
      <c r="K75" s="123"/>
      <c r="L75" s="57"/>
      <c r="M75" s="58"/>
      <c r="N75" s="58"/>
      <c r="O75" s="58"/>
      <c r="P75" s="124"/>
      <c r="AA75" s="9">
        <v>8</v>
      </c>
      <c r="AB75" s="9" t="s">
        <v>194</v>
      </c>
      <c r="AC75" s="132" t="s">
        <v>195</v>
      </c>
    </row>
    <row r="76" ht="18.5" customHeight="1" spans="1:29">
      <c r="A76" s="91"/>
      <c r="B76" s="89"/>
      <c r="C76" s="84"/>
      <c r="D76" s="84"/>
      <c r="E76" s="84"/>
      <c r="F76" s="90"/>
      <c r="G76" s="57"/>
      <c r="H76" s="58"/>
      <c r="I76" s="58"/>
      <c r="J76" s="58"/>
      <c r="K76" s="123"/>
      <c r="L76" s="57"/>
      <c r="M76" s="58"/>
      <c r="N76" s="58"/>
      <c r="O76" s="58"/>
      <c r="P76" s="124"/>
      <c r="AC76" s="132"/>
    </row>
    <row r="77" ht="18.5" customHeight="1" spans="1:29">
      <c r="A77" s="91"/>
      <c r="B77" s="54"/>
      <c r="C77" s="84"/>
      <c r="D77" s="84"/>
      <c r="E77" s="84"/>
      <c r="F77" s="90"/>
      <c r="G77" s="57"/>
      <c r="H77" s="58"/>
      <c r="I77" s="58"/>
      <c r="J77" s="58"/>
      <c r="K77" s="123"/>
      <c r="L77" s="57"/>
      <c r="M77" s="58"/>
      <c r="N77" s="58"/>
      <c r="O77" s="58"/>
      <c r="P77" s="124"/>
      <c r="AC77" s="132"/>
    </row>
    <row r="78" ht="18.5" customHeight="1" spans="1:29">
      <c r="A78" s="91"/>
      <c r="B78" s="54"/>
      <c r="C78" s="84"/>
      <c r="D78" s="84"/>
      <c r="E78" s="84"/>
      <c r="F78" s="90"/>
      <c r="G78" s="57"/>
      <c r="H78" s="58"/>
      <c r="I78" s="58"/>
      <c r="J78" s="58"/>
      <c r="K78" s="123"/>
      <c r="L78" s="57"/>
      <c r="M78" s="58"/>
      <c r="N78" s="58"/>
      <c r="O78" s="58"/>
      <c r="P78" s="124"/>
      <c r="AC78" s="132"/>
    </row>
    <row r="79" ht="18.5" customHeight="1" spans="1:29">
      <c r="A79" s="91"/>
      <c r="B79" s="54"/>
      <c r="C79" s="84"/>
      <c r="D79" s="84"/>
      <c r="E79" s="84"/>
      <c r="F79" s="90"/>
      <c r="G79" s="57"/>
      <c r="H79" s="58"/>
      <c r="I79" s="58"/>
      <c r="J79" s="58"/>
      <c r="K79" s="123"/>
      <c r="L79" s="57"/>
      <c r="M79" s="58"/>
      <c r="N79" s="58"/>
      <c r="O79" s="58"/>
      <c r="P79" s="124"/>
      <c r="AC79" s="132"/>
    </row>
    <row r="80" ht="18.5" customHeight="1" spans="1:29">
      <c r="A80" s="91"/>
      <c r="B80" s="54"/>
      <c r="C80" s="84"/>
      <c r="D80" s="84"/>
      <c r="E80" s="84"/>
      <c r="F80" s="90"/>
      <c r="G80" s="57"/>
      <c r="H80" s="58"/>
      <c r="I80" s="58"/>
      <c r="J80" s="58"/>
      <c r="K80" s="123"/>
      <c r="L80" s="57"/>
      <c r="M80" s="58"/>
      <c r="N80" s="58"/>
      <c r="O80" s="58"/>
      <c r="P80" s="124"/>
      <c r="AC80" s="132"/>
    </row>
    <row r="81" ht="18.5" customHeight="1" spans="1:29">
      <c r="A81" s="91"/>
      <c r="B81" s="54"/>
      <c r="C81" s="84"/>
      <c r="D81" s="84"/>
      <c r="E81" s="84"/>
      <c r="F81" s="90"/>
      <c r="G81" s="57"/>
      <c r="H81" s="58"/>
      <c r="I81" s="58"/>
      <c r="J81" s="58"/>
      <c r="K81" s="123"/>
      <c r="L81" s="57"/>
      <c r="M81" s="58"/>
      <c r="N81" s="58"/>
      <c r="O81" s="58"/>
      <c r="P81" s="124"/>
      <c r="AC81" s="132"/>
    </row>
    <row r="82" ht="18.5" customHeight="1" spans="1:29">
      <c r="A82" s="91"/>
      <c r="B82" s="54"/>
      <c r="C82" s="84"/>
      <c r="D82" s="84"/>
      <c r="E82" s="84"/>
      <c r="F82" s="90"/>
      <c r="G82" s="57"/>
      <c r="H82" s="58"/>
      <c r="I82" s="58"/>
      <c r="J82" s="58"/>
      <c r="K82" s="123"/>
      <c r="L82" s="57"/>
      <c r="M82" s="58"/>
      <c r="N82" s="58"/>
      <c r="O82" s="58"/>
      <c r="P82" s="124"/>
      <c r="AC82" s="132"/>
    </row>
    <row r="83" ht="18.5" customHeight="1" spans="1:29">
      <c r="A83" s="91"/>
      <c r="B83" s="54"/>
      <c r="C83" s="84"/>
      <c r="D83" s="84"/>
      <c r="E83" s="84"/>
      <c r="F83" s="90"/>
      <c r="G83" s="57"/>
      <c r="H83" s="58"/>
      <c r="I83" s="58"/>
      <c r="J83" s="58"/>
      <c r="K83" s="123"/>
      <c r="L83" s="57"/>
      <c r="M83" s="58"/>
      <c r="N83" s="58"/>
      <c r="O83" s="58"/>
      <c r="P83" s="124"/>
      <c r="AC83" s="132"/>
    </row>
    <row r="84" ht="18.5" customHeight="1" spans="1:29">
      <c r="A84" s="91"/>
      <c r="B84" s="54"/>
      <c r="C84" s="84"/>
      <c r="D84" s="84"/>
      <c r="E84" s="84"/>
      <c r="F84" s="90"/>
      <c r="G84" s="57"/>
      <c r="H84" s="58"/>
      <c r="I84" s="58"/>
      <c r="J84" s="58"/>
      <c r="K84" s="123"/>
      <c r="L84" s="57"/>
      <c r="M84" s="58"/>
      <c r="N84" s="58"/>
      <c r="O84" s="58"/>
      <c r="P84" s="124"/>
      <c r="AC84" s="132"/>
    </row>
    <row r="85" ht="18.5" customHeight="1" spans="1:29">
      <c r="A85" s="91"/>
      <c r="B85" s="54"/>
      <c r="C85" s="84"/>
      <c r="D85" s="84"/>
      <c r="E85" s="84"/>
      <c r="F85" s="90"/>
      <c r="G85" s="57"/>
      <c r="H85" s="58"/>
      <c r="I85" s="58"/>
      <c r="J85" s="58"/>
      <c r="K85" s="123"/>
      <c r="L85" s="57"/>
      <c r="M85" s="58"/>
      <c r="N85" s="58"/>
      <c r="O85" s="58"/>
      <c r="P85" s="124"/>
      <c r="AC85" s="132"/>
    </row>
    <row r="86" ht="18" customHeight="1" spans="1:29">
      <c r="A86" s="92"/>
      <c r="B86" s="93"/>
      <c r="C86" s="94"/>
      <c r="D86" s="94"/>
      <c r="E86" s="94"/>
      <c r="F86" s="95"/>
      <c r="G86" s="70"/>
      <c r="H86" s="71"/>
      <c r="I86" s="71"/>
      <c r="J86" s="71"/>
      <c r="K86" s="125"/>
      <c r="L86" s="70"/>
      <c r="M86" s="71"/>
      <c r="N86" s="71"/>
      <c r="O86" s="71"/>
      <c r="P86" s="126"/>
      <c r="AC86" s="132"/>
    </row>
    <row r="87" ht="18.5" customHeight="1" spans="7:29">
      <c r="G87" s="96"/>
      <c r="AC87" s="132"/>
    </row>
    <row r="88" ht="31.25" customHeight="1" spans="1:29">
      <c r="A88" s="75" t="s">
        <v>173</v>
      </c>
      <c r="B88" s="76"/>
      <c r="C88" s="77"/>
      <c r="D88" s="77"/>
      <c r="E88" s="77"/>
      <c r="F88" s="77"/>
      <c r="G88" s="77"/>
      <c r="H88" s="77"/>
      <c r="I88" s="77"/>
      <c r="J88" s="77"/>
      <c r="K88" s="77"/>
      <c r="L88" s="77"/>
      <c r="M88" s="77"/>
      <c r="N88" s="77"/>
      <c r="O88" s="77"/>
      <c r="P88" s="128"/>
      <c r="AC88" s="132"/>
    </row>
    <row r="89" ht="29" customHeight="1" spans="1:29">
      <c r="A89" s="78"/>
      <c r="B89" s="79"/>
      <c r="C89" s="80"/>
      <c r="D89" s="80"/>
      <c r="E89" s="80"/>
      <c r="F89" s="80"/>
      <c r="G89" s="80"/>
      <c r="H89" s="80"/>
      <c r="I89" s="80"/>
      <c r="J89" s="80"/>
      <c r="K89" s="80"/>
      <c r="L89" s="80"/>
      <c r="M89" s="80"/>
      <c r="N89" s="80"/>
      <c r="O89" s="80"/>
      <c r="P89" s="129"/>
      <c r="AC89" s="132"/>
    </row>
    <row r="90" ht="18.5" customHeight="1" spans="29:29">
      <c r="AC90" s="132"/>
    </row>
    <row r="91" ht="18.5" customHeight="1" spans="1:29">
      <c r="A91" s="41" t="s">
        <v>200</v>
      </c>
      <c r="B91" s="41"/>
      <c r="C91" s="41"/>
      <c r="D91" s="41"/>
      <c r="E91" s="41"/>
      <c r="F91" s="41"/>
      <c r="G91" s="42" t="s">
        <v>201</v>
      </c>
      <c r="H91" s="42"/>
      <c r="I91" s="42"/>
      <c r="J91" s="42"/>
      <c r="K91" s="42"/>
      <c r="L91" s="42" t="s">
        <v>202</v>
      </c>
      <c r="M91" s="42"/>
      <c r="N91" s="42"/>
      <c r="O91" s="42"/>
      <c r="P91" s="42"/>
      <c r="AC91" s="132"/>
    </row>
    <row r="92" ht="18.5" customHeight="1" spans="1:29">
      <c r="A92" s="43" t="s">
        <v>130</v>
      </c>
      <c r="B92" s="44" t="str">
        <f>IF($AB$2=3,"Requirements","要求")</f>
        <v>Requirements</v>
      </c>
      <c r="C92" s="45"/>
      <c r="D92" s="46"/>
      <c r="E92" s="47"/>
      <c r="F92" s="82" t="str">
        <f>IF($AB$2=3,"Judgement","判定")</f>
        <v>Judgement</v>
      </c>
      <c r="G92" s="49"/>
      <c r="H92" s="50"/>
      <c r="I92" s="50"/>
      <c r="J92" s="50"/>
      <c r="K92" s="121"/>
      <c r="L92" s="49" t="s">
        <v>203</v>
      </c>
      <c r="M92" s="50"/>
      <c r="N92" s="50"/>
      <c r="O92" s="50"/>
      <c r="P92" s="122"/>
      <c r="AC92" s="132"/>
    </row>
    <row r="93" ht="18.5" customHeight="1" spans="1:29">
      <c r="A93" s="59">
        <v>1</v>
      </c>
      <c r="B93" s="52" t="str">
        <f t="shared" ref="B93:B100" si="3">VLOOKUP($A93,$AA93:$AC93,$AB$2,FALSE)</f>
        <v>Package dimension L*W*H cm</v>
      </c>
      <c r="C93" s="84"/>
      <c r="D93" s="135"/>
      <c r="E93" s="62" t="str">
        <f>IF($AB$2=3,"Measurements","实际测量")</f>
        <v>Measurements</v>
      </c>
      <c r="F93" s="85"/>
      <c r="G93" s="57"/>
      <c r="H93" s="58"/>
      <c r="I93" s="58"/>
      <c r="J93" s="58"/>
      <c r="K93" s="123"/>
      <c r="L93" s="57"/>
      <c r="M93" s="58"/>
      <c r="N93" s="58"/>
      <c r="O93" s="58"/>
      <c r="P93" s="124"/>
      <c r="AA93" s="9">
        <v>1</v>
      </c>
      <c r="AB93" s="9" t="s">
        <v>178</v>
      </c>
      <c r="AC93" s="132" t="s">
        <v>179</v>
      </c>
    </row>
    <row r="94" ht="18.5" customHeight="1" spans="1:29">
      <c r="A94" s="59">
        <v>2</v>
      </c>
      <c r="B94" s="52" t="str">
        <f t="shared" si="3"/>
        <v>Packed quantity</v>
      </c>
      <c r="C94" s="84"/>
      <c r="D94" s="84"/>
      <c r="E94" s="62" t="str">
        <f>IF($AB$2=3,"Quantity","实际数量")</f>
        <v>Quantity</v>
      </c>
      <c r="F94" s="136"/>
      <c r="G94" s="57"/>
      <c r="H94" s="58"/>
      <c r="I94" s="58"/>
      <c r="J94" s="58"/>
      <c r="K94" s="123"/>
      <c r="L94" s="57"/>
      <c r="M94" s="58"/>
      <c r="N94" s="58"/>
      <c r="O94" s="58"/>
      <c r="P94" s="124"/>
      <c r="AA94" s="9">
        <v>2</v>
      </c>
      <c r="AB94" s="9" t="s">
        <v>180</v>
      </c>
      <c r="AC94" s="132" t="s">
        <v>181</v>
      </c>
    </row>
    <row r="95" ht="18.5" customHeight="1" spans="1:29">
      <c r="A95" s="59">
        <v>3</v>
      </c>
      <c r="B95" s="52" t="str">
        <f t="shared" si="3"/>
        <v>Label information shall be correct</v>
      </c>
      <c r="C95" s="84"/>
      <c r="D95" s="84"/>
      <c r="E95" s="84"/>
      <c r="F95" s="56"/>
      <c r="G95" s="57"/>
      <c r="H95" s="58"/>
      <c r="I95" s="58"/>
      <c r="J95" s="58"/>
      <c r="K95" s="123"/>
      <c r="L95" s="57"/>
      <c r="M95" s="58"/>
      <c r="N95" s="58"/>
      <c r="O95" s="58"/>
      <c r="P95" s="124"/>
      <c r="AA95" s="9">
        <v>3</v>
      </c>
      <c r="AB95" s="9" t="s">
        <v>184</v>
      </c>
      <c r="AC95" s="132" t="s">
        <v>185</v>
      </c>
    </row>
    <row r="96" ht="18.5" customHeight="1" spans="1:29">
      <c r="A96" s="59">
        <v>4</v>
      </c>
      <c r="B96" s="52" t="str">
        <f t="shared" si="3"/>
        <v>Fastenal company information shall conform to NOM regulation</v>
      </c>
      <c r="C96" s="84"/>
      <c r="D96" s="84"/>
      <c r="E96" s="84"/>
      <c r="F96" s="56"/>
      <c r="G96" s="57"/>
      <c r="H96" s="58"/>
      <c r="I96" s="58"/>
      <c r="J96" s="58"/>
      <c r="K96" s="123"/>
      <c r="L96" s="57"/>
      <c r="M96" s="58"/>
      <c r="N96" s="58"/>
      <c r="O96" s="58"/>
      <c r="P96" s="124"/>
      <c r="AA96" s="9">
        <v>4</v>
      </c>
      <c r="AB96" s="9" t="s">
        <v>186</v>
      </c>
      <c r="AC96" s="132" t="s">
        <v>187</v>
      </c>
    </row>
    <row r="97" ht="18.5" customHeight="1" spans="1:29">
      <c r="A97" s="59">
        <v>5</v>
      </c>
      <c r="B97" s="52" t="str">
        <f t="shared" si="3"/>
        <v>Label information shall conform to NOM regulation</v>
      </c>
      <c r="C97" s="84"/>
      <c r="D97" s="84"/>
      <c r="E97" s="84"/>
      <c r="F97" s="56"/>
      <c r="G97" s="57"/>
      <c r="H97" s="58"/>
      <c r="I97" s="58"/>
      <c r="J97" s="58"/>
      <c r="K97" s="123"/>
      <c r="L97" s="57"/>
      <c r="M97" s="58"/>
      <c r="N97" s="58"/>
      <c r="O97" s="58"/>
      <c r="P97" s="124"/>
      <c r="AA97" s="9">
        <v>5</v>
      </c>
      <c r="AB97" s="9" t="s">
        <v>188</v>
      </c>
      <c r="AC97" s="132" t="s">
        <v>189</v>
      </c>
    </row>
    <row r="98" ht="18.5" customHeight="1" spans="1:29">
      <c r="A98" s="59">
        <v>6</v>
      </c>
      <c r="B98" s="52" t="str">
        <f t="shared" si="3"/>
        <v>Quality of printing</v>
      </c>
      <c r="C98" s="84"/>
      <c r="D98" s="84"/>
      <c r="E98" s="84"/>
      <c r="F98" s="56"/>
      <c r="G98" s="57"/>
      <c r="H98" s="58"/>
      <c r="I98" s="58"/>
      <c r="J98" s="58"/>
      <c r="K98" s="123"/>
      <c r="L98" s="57"/>
      <c r="M98" s="58"/>
      <c r="N98" s="58"/>
      <c r="O98" s="58"/>
      <c r="P98" s="124"/>
      <c r="AA98" s="9">
        <v>6</v>
      </c>
      <c r="AB98" s="9" t="s">
        <v>190</v>
      </c>
      <c r="AC98" s="132" t="s">
        <v>191</v>
      </c>
    </row>
    <row r="99" ht="18.5" customHeight="1" spans="1:29">
      <c r="A99" s="59">
        <v>7</v>
      </c>
      <c r="B99" s="52" t="str">
        <f t="shared" si="3"/>
        <v>Does the QR code work? Can it go to the product introduction page after scanning?</v>
      </c>
      <c r="C99" s="84"/>
      <c r="D99" s="84"/>
      <c r="E99" s="84"/>
      <c r="F99" s="56"/>
      <c r="G99" s="57"/>
      <c r="H99" s="58"/>
      <c r="I99" s="58"/>
      <c r="J99" s="58"/>
      <c r="K99" s="123"/>
      <c r="L99" s="57"/>
      <c r="M99" s="58"/>
      <c r="N99" s="58"/>
      <c r="O99" s="58"/>
      <c r="P99" s="124"/>
      <c r="AA99" s="9">
        <v>7</v>
      </c>
      <c r="AB99" s="9" t="s">
        <v>192</v>
      </c>
      <c r="AC99" s="132" t="s">
        <v>193</v>
      </c>
    </row>
    <row r="100" ht="34.25" customHeight="1" spans="1:29">
      <c r="A100" s="59">
        <v>8</v>
      </c>
      <c r="B100" s="87" t="str">
        <f t="shared" si="3"/>
        <v>Label information shall be included"RoHS Cr3+ Compliance"marking for clear Zinc plated product.</v>
      </c>
      <c r="C100" s="87"/>
      <c r="D100" s="87"/>
      <c r="E100" s="88"/>
      <c r="F100" s="56"/>
      <c r="G100" s="57"/>
      <c r="H100" s="58"/>
      <c r="I100" s="58"/>
      <c r="J100" s="58"/>
      <c r="K100" s="123"/>
      <c r="L100" s="57"/>
      <c r="M100" s="58"/>
      <c r="N100" s="58"/>
      <c r="O100" s="58"/>
      <c r="P100" s="124"/>
      <c r="AA100" s="9">
        <v>8</v>
      </c>
      <c r="AB100" s="9" t="s">
        <v>194</v>
      </c>
      <c r="AC100" s="132" t="s">
        <v>195</v>
      </c>
    </row>
    <row r="101" ht="18.5" customHeight="1" spans="1:29">
      <c r="A101" s="91"/>
      <c r="B101" s="89"/>
      <c r="C101" s="84"/>
      <c r="D101" s="84"/>
      <c r="E101" s="84"/>
      <c r="F101" s="90"/>
      <c r="G101" s="57"/>
      <c r="H101" s="58"/>
      <c r="I101" s="58"/>
      <c r="J101" s="58"/>
      <c r="K101" s="123"/>
      <c r="L101" s="57"/>
      <c r="M101" s="58"/>
      <c r="N101" s="58"/>
      <c r="O101" s="58"/>
      <c r="P101" s="124"/>
      <c r="AC101" s="132"/>
    </row>
    <row r="102" ht="18.5" customHeight="1" spans="1:29">
      <c r="A102" s="91"/>
      <c r="B102" s="54"/>
      <c r="C102" s="84"/>
      <c r="D102" s="84"/>
      <c r="E102" s="84"/>
      <c r="F102" s="90"/>
      <c r="G102" s="57"/>
      <c r="H102" s="58"/>
      <c r="I102" s="58"/>
      <c r="J102" s="58"/>
      <c r="K102" s="123"/>
      <c r="L102" s="57"/>
      <c r="M102" s="58"/>
      <c r="N102" s="58"/>
      <c r="O102" s="58"/>
      <c r="P102" s="124"/>
      <c r="AC102" s="132"/>
    </row>
    <row r="103" ht="18.5" customHeight="1" spans="1:29">
      <c r="A103" s="91"/>
      <c r="B103" s="54"/>
      <c r="C103" s="84"/>
      <c r="D103" s="84"/>
      <c r="E103" s="84"/>
      <c r="F103" s="90"/>
      <c r="G103" s="57"/>
      <c r="H103" s="58"/>
      <c r="I103" s="58"/>
      <c r="J103" s="58"/>
      <c r="K103" s="123"/>
      <c r="L103" s="57"/>
      <c r="M103" s="58"/>
      <c r="N103" s="58"/>
      <c r="O103" s="58"/>
      <c r="P103" s="124"/>
      <c r="AC103" s="132"/>
    </row>
    <row r="104" ht="18.5" customHeight="1" spans="1:29">
      <c r="A104" s="91"/>
      <c r="B104" s="54"/>
      <c r="C104" s="84"/>
      <c r="D104" s="84"/>
      <c r="E104" s="84"/>
      <c r="F104" s="90"/>
      <c r="G104" s="57"/>
      <c r="H104" s="58"/>
      <c r="I104" s="58"/>
      <c r="J104" s="58"/>
      <c r="K104" s="123"/>
      <c r="L104" s="57"/>
      <c r="M104" s="58"/>
      <c r="N104" s="58"/>
      <c r="O104" s="58"/>
      <c r="P104" s="124"/>
      <c r="AC104" s="132"/>
    </row>
    <row r="105" ht="18.5" customHeight="1" spans="1:29">
      <c r="A105" s="91"/>
      <c r="B105" s="54"/>
      <c r="C105" s="84"/>
      <c r="D105" s="84"/>
      <c r="E105" s="84"/>
      <c r="F105" s="90"/>
      <c r="G105" s="57"/>
      <c r="H105" s="58"/>
      <c r="I105" s="58"/>
      <c r="J105" s="58"/>
      <c r="K105" s="123"/>
      <c r="L105" s="57"/>
      <c r="M105" s="58"/>
      <c r="N105" s="58"/>
      <c r="O105" s="58"/>
      <c r="P105" s="124"/>
      <c r="AC105" s="132"/>
    </row>
    <row r="106" ht="18.5" customHeight="1" spans="1:29">
      <c r="A106" s="91"/>
      <c r="B106" s="54"/>
      <c r="C106" s="84"/>
      <c r="D106" s="84"/>
      <c r="E106" s="84"/>
      <c r="F106" s="90"/>
      <c r="G106" s="57"/>
      <c r="H106" s="58"/>
      <c r="I106" s="58"/>
      <c r="J106" s="58"/>
      <c r="K106" s="123"/>
      <c r="L106" s="57"/>
      <c r="M106" s="58"/>
      <c r="N106" s="58"/>
      <c r="O106" s="58"/>
      <c r="P106" s="124"/>
      <c r="AC106" s="132"/>
    </row>
    <row r="107" ht="18.5" customHeight="1" spans="1:29">
      <c r="A107" s="91"/>
      <c r="B107" s="54"/>
      <c r="C107" s="84"/>
      <c r="D107" s="84"/>
      <c r="E107" s="84"/>
      <c r="F107" s="90"/>
      <c r="G107" s="57"/>
      <c r="H107" s="58"/>
      <c r="I107" s="58"/>
      <c r="J107" s="58"/>
      <c r="K107" s="123"/>
      <c r="L107" s="57"/>
      <c r="M107" s="58"/>
      <c r="N107" s="58"/>
      <c r="O107" s="58"/>
      <c r="P107" s="124"/>
      <c r="AC107" s="132"/>
    </row>
    <row r="108" ht="18.5" customHeight="1" spans="1:29">
      <c r="A108" s="91"/>
      <c r="B108" s="54"/>
      <c r="C108" s="84"/>
      <c r="D108" s="84"/>
      <c r="E108" s="84"/>
      <c r="F108" s="90"/>
      <c r="G108" s="57"/>
      <c r="H108" s="58"/>
      <c r="I108" s="58"/>
      <c r="J108" s="58"/>
      <c r="K108" s="123"/>
      <c r="L108" s="57"/>
      <c r="M108" s="58"/>
      <c r="N108" s="58"/>
      <c r="O108" s="58"/>
      <c r="P108" s="124"/>
      <c r="AC108" s="132"/>
    </row>
    <row r="109" ht="18.5" customHeight="1" spans="1:29">
      <c r="A109" s="91"/>
      <c r="B109" s="54"/>
      <c r="C109" s="84"/>
      <c r="D109" s="84"/>
      <c r="E109" s="84"/>
      <c r="F109" s="90"/>
      <c r="G109" s="57"/>
      <c r="H109" s="58"/>
      <c r="I109" s="58"/>
      <c r="J109" s="58"/>
      <c r="K109" s="123"/>
      <c r="L109" s="57"/>
      <c r="M109" s="58"/>
      <c r="N109" s="58"/>
      <c r="O109" s="58"/>
      <c r="P109" s="124"/>
      <c r="AC109" s="132"/>
    </row>
    <row r="110" ht="18.5" customHeight="1" spans="1:29">
      <c r="A110" s="91"/>
      <c r="B110" s="54"/>
      <c r="C110" s="84"/>
      <c r="D110" s="84"/>
      <c r="E110" s="84"/>
      <c r="F110" s="90"/>
      <c r="G110" s="57"/>
      <c r="H110" s="58"/>
      <c r="I110" s="58"/>
      <c r="J110" s="58"/>
      <c r="K110" s="123"/>
      <c r="L110" s="57"/>
      <c r="M110" s="58"/>
      <c r="N110" s="58"/>
      <c r="O110" s="58"/>
      <c r="P110" s="124"/>
      <c r="AC110" s="132"/>
    </row>
    <row r="111" ht="18" customHeight="1" spans="1:29">
      <c r="A111" s="92"/>
      <c r="B111" s="93"/>
      <c r="C111" s="94"/>
      <c r="D111" s="94"/>
      <c r="E111" s="94"/>
      <c r="F111" s="95"/>
      <c r="G111" s="70"/>
      <c r="H111" s="71"/>
      <c r="I111" s="71"/>
      <c r="J111" s="71"/>
      <c r="K111" s="125"/>
      <c r="L111" s="70"/>
      <c r="M111" s="71"/>
      <c r="N111" s="71"/>
      <c r="O111" s="71"/>
      <c r="P111" s="126"/>
      <c r="AC111" s="132"/>
    </row>
    <row r="112" ht="18" customHeight="1" spans="7:29">
      <c r="G112" s="96"/>
      <c r="AC112" s="132"/>
    </row>
    <row r="113" ht="31.25" customHeight="1" spans="1:29">
      <c r="A113" s="75" t="s">
        <v>173</v>
      </c>
      <c r="B113" s="76"/>
      <c r="C113" s="77"/>
      <c r="D113" s="77"/>
      <c r="E113" s="77"/>
      <c r="F113" s="77"/>
      <c r="G113" s="77"/>
      <c r="H113" s="77"/>
      <c r="I113" s="77"/>
      <c r="J113" s="77"/>
      <c r="K113" s="77"/>
      <c r="L113" s="77"/>
      <c r="M113" s="77"/>
      <c r="N113" s="77"/>
      <c r="O113" s="77"/>
      <c r="P113" s="128"/>
      <c r="AC113" s="132"/>
    </row>
    <row r="114" ht="28.75" customHeight="1" spans="1:29">
      <c r="A114" s="78"/>
      <c r="B114" s="79"/>
      <c r="C114" s="80"/>
      <c r="D114" s="80"/>
      <c r="E114" s="80"/>
      <c r="F114" s="80"/>
      <c r="G114" s="80"/>
      <c r="H114" s="80"/>
      <c r="I114" s="80"/>
      <c r="J114" s="80"/>
      <c r="K114" s="80"/>
      <c r="L114" s="80"/>
      <c r="M114" s="80"/>
      <c r="N114" s="80"/>
      <c r="O114" s="80"/>
      <c r="P114" s="129"/>
      <c r="AC114" s="132"/>
    </row>
    <row r="115" ht="18.5" customHeight="1" spans="29:29">
      <c r="AC115" s="132"/>
    </row>
    <row r="116" ht="18.5" customHeight="1" spans="1:29">
      <c r="A116" s="41" t="s">
        <v>204</v>
      </c>
      <c r="B116" s="41"/>
      <c r="C116" s="41"/>
      <c r="D116" s="41"/>
      <c r="E116" s="41"/>
      <c r="F116" s="41"/>
      <c r="G116" s="42" t="s">
        <v>205</v>
      </c>
      <c r="H116" s="42"/>
      <c r="I116" s="42"/>
      <c r="J116" s="42"/>
      <c r="K116" s="42"/>
      <c r="L116" s="42" t="s">
        <v>206</v>
      </c>
      <c r="M116" s="42"/>
      <c r="N116" s="42"/>
      <c r="O116" s="42"/>
      <c r="P116" s="42"/>
      <c r="AC116" s="132"/>
    </row>
    <row r="117" ht="18.5" customHeight="1" spans="1:29">
      <c r="A117" s="43" t="s">
        <v>130</v>
      </c>
      <c r="B117" s="44" t="str">
        <f>IF($AB$2=3,"Requirements","要求")</f>
        <v>Requirements</v>
      </c>
      <c r="C117" s="45"/>
      <c r="D117" s="46"/>
      <c r="E117" s="47"/>
      <c r="F117" s="82" t="str">
        <f>IF($AB$2=3,"Judgement","判定")</f>
        <v>Judgement</v>
      </c>
      <c r="G117" s="49"/>
      <c r="H117" s="50"/>
      <c r="I117" s="50"/>
      <c r="J117" s="50"/>
      <c r="K117" s="121"/>
      <c r="L117" s="49"/>
      <c r="M117" s="50"/>
      <c r="N117" s="50"/>
      <c r="O117" s="50"/>
      <c r="P117" s="122"/>
      <c r="AC117" s="132"/>
    </row>
    <row r="118" ht="18.5" customHeight="1" spans="1:29">
      <c r="A118" s="59">
        <v>1</v>
      </c>
      <c r="B118" s="52" t="str">
        <f t="shared" ref="B118:B124" si="4">VLOOKUP($A118,$AA118:$AC118,$AB$2,FALSE)</f>
        <v>Product type</v>
      </c>
      <c r="C118" s="84"/>
      <c r="D118" s="84"/>
      <c r="E118" s="84"/>
      <c r="F118" s="56"/>
      <c r="G118" s="57"/>
      <c r="H118" s="58"/>
      <c r="I118" s="58"/>
      <c r="J118" s="58"/>
      <c r="K118" s="123"/>
      <c r="L118" s="57"/>
      <c r="M118" s="58"/>
      <c r="N118" s="58"/>
      <c r="O118" s="58"/>
      <c r="P118" s="124"/>
      <c r="AA118" s="9">
        <v>1</v>
      </c>
      <c r="AB118" s="9" t="s">
        <v>207</v>
      </c>
      <c r="AC118" s="132" t="s">
        <v>208</v>
      </c>
    </row>
    <row r="119" ht="18.5" customHeight="1" spans="1:29">
      <c r="A119" s="59">
        <v>2</v>
      </c>
      <c r="B119" s="52" t="str">
        <f t="shared" si="4"/>
        <v>Label information shall be correct</v>
      </c>
      <c r="C119" s="84"/>
      <c r="D119" s="84"/>
      <c r="E119" s="84"/>
      <c r="F119" s="56"/>
      <c r="G119" s="57"/>
      <c r="H119" s="58"/>
      <c r="I119" s="58"/>
      <c r="J119" s="58"/>
      <c r="K119" s="123"/>
      <c r="L119" s="57"/>
      <c r="M119" s="58"/>
      <c r="N119" s="58"/>
      <c r="O119" s="58"/>
      <c r="P119" s="124"/>
      <c r="AA119" s="9">
        <v>2</v>
      </c>
      <c r="AB119" s="9" t="s">
        <v>184</v>
      </c>
      <c r="AC119" s="132" t="s">
        <v>185</v>
      </c>
    </row>
    <row r="120" ht="18.5" customHeight="1" spans="1:29">
      <c r="A120" s="59">
        <v>3</v>
      </c>
      <c r="B120" s="52" t="str">
        <f t="shared" si="4"/>
        <v>Label information shall conform to NOM regulation</v>
      </c>
      <c r="C120" s="84"/>
      <c r="D120" s="84"/>
      <c r="E120" s="84"/>
      <c r="F120" s="56"/>
      <c r="G120" s="57"/>
      <c r="H120" s="58"/>
      <c r="I120" s="58"/>
      <c r="J120" s="58"/>
      <c r="K120" s="123"/>
      <c r="L120" s="57"/>
      <c r="M120" s="58"/>
      <c r="N120" s="58"/>
      <c r="O120" s="58"/>
      <c r="P120" s="124"/>
      <c r="AA120" s="9">
        <v>3</v>
      </c>
      <c r="AB120" s="9" t="s">
        <v>188</v>
      </c>
      <c r="AC120" s="132" t="s">
        <v>189</v>
      </c>
    </row>
    <row r="121" ht="18.5" customHeight="1" spans="1:29">
      <c r="A121" s="59">
        <v>4</v>
      </c>
      <c r="B121" s="52" t="str">
        <f t="shared" si="4"/>
        <v>Instruction, wash care label,  hang tag shall conform to NOM regulation</v>
      </c>
      <c r="C121" s="84"/>
      <c r="D121" s="84"/>
      <c r="E121" s="84"/>
      <c r="F121" s="56"/>
      <c r="G121" s="57"/>
      <c r="H121" s="58"/>
      <c r="I121" s="58"/>
      <c r="J121" s="58"/>
      <c r="K121" s="123"/>
      <c r="L121" s="57"/>
      <c r="M121" s="58"/>
      <c r="N121" s="58"/>
      <c r="O121" s="58"/>
      <c r="P121" s="124"/>
      <c r="AA121" s="9">
        <v>4</v>
      </c>
      <c r="AB121" s="9" t="s">
        <v>209</v>
      </c>
      <c r="AC121" s="132" t="s">
        <v>210</v>
      </c>
    </row>
    <row r="122" ht="18.5" customHeight="1" spans="1:29">
      <c r="A122" s="59">
        <v>5</v>
      </c>
      <c r="B122" s="52" t="str">
        <f t="shared" si="4"/>
        <v>Quality of printing</v>
      </c>
      <c r="C122" s="84"/>
      <c r="D122" s="84"/>
      <c r="E122" s="84"/>
      <c r="F122" s="56"/>
      <c r="G122" s="57"/>
      <c r="H122" s="58"/>
      <c r="I122" s="58"/>
      <c r="J122" s="58"/>
      <c r="K122" s="123"/>
      <c r="L122" s="57"/>
      <c r="M122" s="58"/>
      <c r="N122" s="58"/>
      <c r="O122" s="58"/>
      <c r="P122" s="124"/>
      <c r="AA122" s="9">
        <v>5</v>
      </c>
      <c r="AB122" s="9" t="s">
        <v>190</v>
      </c>
      <c r="AC122" s="132" t="s">
        <v>191</v>
      </c>
    </row>
    <row r="123" ht="18.5" customHeight="1" spans="1:29">
      <c r="A123" s="59">
        <v>6</v>
      </c>
      <c r="B123" s="52" t="str">
        <f t="shared" si="4"/>
        <v>Does the QR code work? Can it go to the product introduction page after scanning?</v>
      </c>
      <c r="C123" s="84"/>
      <c r="D123" s="84"/>
      <c r="E123" s="84"/>
      <c r="F123" s="56"/>
      <c r="G123" s="57"/>
      <c r="H123" s="58"/>
      <c r="I123" s="58"/>
      <c r="J123" s="58"/>
      <c r="K123" s="123"/>
      <c r="L123" s="57"/>
      <c r="M123" s="58"/>
      <c r="N123" s="58"/>
      <c r="O123" s="58"/>
      <c r="P123" s="124"/>
      <c r="AA123" s="9">
        <v>6</v>
      </c>
      <c r="AB123" s="9" t="s">
        <v>192</v>
      </c>
      <c r="AC123" s="132" t="s">
        <v>193</v>
      </c>
    </row>
    <row r="124" ht="30.65" customHeight="1" spans="1:29">
      <c r="A124" s="59">
        <v>7</v>
      </c>
      <c r="B124" s="87" t="str">
        <f t="shared" si="4"/>
        <v>Label information shall be included"RoHS Cr3+ Compliance"marking for clear Zinc plated product.</v>
      </c>
      <c r="C124" s="87"/>
      <c r="D124" s="87"/>
      <c r="E124" s="88"/>
      <c r="F124" s="56"/>
      <c r="G124" s="57"/>
      <c r="H124" s="58"/>
      <c r="I124" s="58"/>
      <c r="J124" s="58"/>
      <c r="K124" s="123"/>
      <c r="L124" s="57"/>
      <c r="M124" s="58"/>
      <c r="N124" s="58"/>
      <c r="O124" s="58"/>
      <c r="P124" s="124"/>
      <c r="AA124" s="9">
        <v>7</v>
      </c>
      <c r="AB124" s="9" t="s">
        <v>194</v>
      </c>
      <c r="AC124" s="132" t="s">
        <v>195</v>
      </c>
    </row>
    <row r="125" ht="18.5" customHeight="1" spans="1:29">
      <c r="A125" s="91"/>
      <c r="B125" s="54"/>
      <c r="C125" s="84"/>
      <c r="D125" s="84"/>
      <c r="E125" s="84"/>
      <c r="F125" s="90"/>
      <c r="G125" s="57"/>
      <c r="H125" s="58"/>
      <c r="I125" s="58"/>
      <c r="J125" s="58"/>
      <c r="K125" s="123"/>
      <c r="L125" s="57"/>
      <c r="M125" s="58"/>
      <c r="N125" s="58"/>
      <c r="O125" s="58"/>
      <c r="P125" s="124"/>
      <c r="AC125" s="132"/>
    </row>
    <row r="126" ht="18.5" customHeight="1" spans="1:29">
      <c r="A126" s="91"/>
      <c r="B126" s="54"/>
      <c r="C126" s="84"/>
      <c r="D126" s="84"/>
      <c r="E126" s="84"/>
      <c r="F126" s="90"/>
      <c r="G126" s="57"/>
      <c r="H126" s="58"/>
      <c r="I126" s="58"/>
      <c r="J126" s="58"/>
      <c r="K126" s="123"/>
      <c r="L126" s="57"/>
      <c r="M126" s="58"/>
      <c r="N126" s="58"/>
      <c r="O126" s="58"/>
      <c r="P126" s="124"/>
      <c r="AC126" s="132"/>
    </row>
    <row r="127" ht="18.5" customHeight="1" spans="1:29">
      <c r="A127" s="91"/>
      <c r="B127" s="54"/>
      <c r="C127" s="84"/>
      <c r="D127" s="84"/>
      <c r="E127" s="84"/>
      <c r="F127" s="90"/>
      <c r="G127" s="57"/>
      <c r="H127" s="58"/>
      <c r="I127" s="58"/>
      <c r="J127" s="58"/>
      <c r="K127" s="123"/>
      <c r="L127" s="57"/>
      <c r="M127" s="58"/>
      <c r="N127" s="58"/>
      <c r="O127" s="58"/>
      <c r="P127" s="124"/>
      <c r="AC127" s="132"/>
    </row>
    <row r="128" ht="18.5" customHeight="1" spans="1:29">
      <c r="A128" s="91"/>
      <c r="B128" s="54"/>
      <c r="C128" s="84"/>
      <c r="D128" s="84"/>
      <c r="E128" s="84"/>
      <c r="F128" s="90"/>
      <c r="G128" s="57"/>
      <c r="H128" s="58"/>
      <c r="I128" s="58"/>
      <c r="J128" s="58"/>
      <c r="K128" s="123"/>
      <c r="L128" s="57"/>
      <c r="M128" s="58"/>
      <c r="N128" s="58"/>
      <c r="O128" s="58"/>
      <c r="P128" s="124"/>
      <c r="AC128" s="132"/>
    </row>
    <row r="129" ht="18.5" customHeight="1" spans="1:29">
      <c r="A129" s="91"/>
      <c r="B129" s="54"/>
      <c r="C129" s="84"/>
      <c r="D129" s="84"/>
      <c r="E129" s="84"/>
      <c r="F129" s="90"/>
      <c r="G129" s="57"/>
      <c r="H129" s="58"/>
      <c r="I129" s="58"/>
      <c r="J129" s="58"/>
      <c r="K129" s="123"/>
      <c r="L129" s="57"/>
      <c r="M129" s="58"/>
      <c r="N129" s="58"/>
      <c r="O129" s="58"/>
      <c r="P129" s="124"/>
      <c r="AC129" s="132"/>
    </row>
    <row r="130" ht="18.5" customHeight="1" spans="1:29">
      <c r="A130" s="91"/>
      <c r="B130" s="54"/>
      <c r="C130" s="84"/>
      <c r="D130" s="84"/>
      <c r="E130" s="84"/>
      <c r="F130" s="90"/>
      <c r="G130" s="57"/>
      <c r="H130" s="58"/>
      <c r="I130" s="58"/>
      <c r="J130" s="58"/>
      <c r="K130" s="123"/>
      <c r="L130" s="57"/>
      <c r="M130" s="58"/>
      <c r="N130" s="58"/>
      <c r="O130" s="58"/>
      <c r="P130" s="124"/>
      <c r="AC130" s="132"/>
    </row>
    <row r="131" ht="18.5" customHeight="1" spans="1:29">
      <c r="A131" s="91"/>
      <c r="B131" s="54"/>
      <c r="C131" s="84"/>
      <c r="D131" s="84"/>
      <c r="E131" s="84"/>
      <c r="F131" s="90"/>
      <c r="G131" s="57"/>
      <c r="H131" s="58"/>
      <c r="I131" s="58"/>
      <c r="J131" s="58"/>
      <c r="K131" s="123"/>
      <c r="L131" s="57"/>
      <c r="M131" s="58"/>
      <c r="N131" s="58"/>
      <c r="O131" s="58"/>
      <c r="P131" s="124"/>
      <c r="AC131" s="132"/>
    </row>
    <row r="132" ht="18.5" customHeight="1" spans="1:29">
      <c r="A132" s="91"/>
      <c r="B132" s="54"/>
      <c r="C132" s="84"/>
      <c r="D132" s="84"/>
      <c r="E132" s="84"/>
      <c r="F132" s="90"/>
      <c r="G132" s="57"/>
      <c r="H132" s="58"/>
      <c r="I132" s="58"/>
      <c r="J132" s="58"/>
      <c r="K132" s="123"/>
      <c r="L132" s="57"/>
      <c r="M132" s="58"/>
      <c r="N132" s="58"/>
      <c r="O132" s="58"/>
      <c r="P132" s="124"/>
      <c r="AC132" s="132"/>
    </row>
    <row r="133" ht="18.5" customHeight="1" spans="1:29">
      <c r="A133" s="91"/>
      <c r="B133" s="54"/>
      <c r="C133" s="84"/>
      <c r="D133" s="84"/>
      <c r="E133" s="84"/>
      <c r="F133" s="90"/>
      <c r="G133" s="57"/>
      <c r="H133" s="58"/>
      <c r="I133" s="58"/>
      <c r="J133" s="58"/>
      <c r="K133" s="123"/>
      <c r="L133" s="57"/>
      <c r="M133" s="58"/>
      <c r="N133" s="58"/>
      <c r="O133" s="58"/>
      <c r="P133" s="124"/>
      <c r="AC133" s="132"/>
    </row>
    <row r="134" ht="18.5" customHeight="1" spans="1:29">
      <c r="A134" s="91"/>
      <c r="B134" s="54"/>
      <c r="C134" s="84"/>
      <c r="D134" s="84"/>
      <c r="E134" s="84"/>
      <c r="F134" s="90"/>
      <c r="G134" s="57"/>
      <c r="H134" s="58"/>
      <c r="I134" s="58"/>
      <c r="J134" s="58"/>
      <c r="K134" s="123"/>
      <c r="L134" s="57"/>
      <c r="M134" s="58"/>
      <c r="N134" s="58"/>
      <c r="O134" s="58"/>
      <c r="P134" s="124"/>
      <c r="AC134" s="132"/>
    </row>
    <row r="135" ht="18.5" customHeight="1" spans="1:29">
      <c r="A135" s="91"/>
      <c r="B135" s="54"/>
      <c r="C135" s="84"/>
      <c r="D135" s="84"/>
      <c r="E135" s="84"/>
      <c r="F135" s="90"/>
      <c r="G135" s="57"/>
      <c r="H135" s="58"/>
      <c r="I135" s="58"/>
      <c r="J135" s="58"/>
      <c r="K135" s="123"/>
      <c r="L135" s="57"/>
      <c r="M135" s="58"/>
      <c r="N135" s="58"/>
      <c r="O135" s="58"/>
      <c r="P135" s="124"/>
      <c r="AC135" s="132"/>
    </row>
    <row r="136" ht="18.5" customHeight="1" spans="1:29">
      <c r="A136" s="92"/>
      <c r="B136" s="93"/>
      <c r="C136" s="94"/>
      <c r="D136" s="94"/>
      <c r="E136" s="94"/>
      <c r="F136" s="95"/>
      <c r="G136" s="70"/>
      <c r="H136" s="71"/>
      <c r="I136" s="71"/>
      <c r="J136" s="71"/>
      <c r="K136" s="125"/>
      <c r="L136" s="70"/>
      <c r="M136" s="71"/>
      <c r="N136" s="71"/>
      <c r="O136" s="71"/>
      <c r="P136" s="126"/>
      <c r="AC136" s="132"/>
    </row>
    <row r="138" ht="31.25" customHeight="1" spans="1:16">
      <c r="A138" s="75" t="s">
        <v>173</v>
      </c>
      <c r="B138" s="76"/>
      <c r="C138" s="77" t="s">
        <v>211</v>
      </c>
      <c r="D138" s="77"/>
      <c r="E138" s="77"/>
      <c r="F138" s="77"/>
      <c r="G138" s="77"/>
      <c r="H138" s="77"/>
      <c r="I138" s="77"/>
      <c r="J138" s="77"/>
      <c r="K138" s="77"/>
      <c r="L138" s="77"/>
      <c r="M138" s="77"/>
      <c r="N138" s="77"/>
      <c r="O138" s="77"/>
      <c r="P138" s="128"/>
    </row>
    <row r="139" ht="29" customHeight="1" spans="1:16">
      <c r="A139" s="78"/>
      <c r="B139" s="79"/>
      <c r="C139" s="80"/>
      <c r="D139" s="80"/>
      <c r="E139" s="80"/>
      <c r="F139" s="80"/>
      <c r="G139" s="80"/>
      <c r="H139" s="80"/>
      <c r="I139" s="80"/>
      <c r="J139" s="80"/>
      <c r="K139" s="80"/>
      <c r="L139" s="80"/>
      <c r="M139" s="80"/>
      <c r="N139" s="80"/>
      <c r="O139" s="80"/>
      <c r="P139" s="129"/>
    </row>
    <row r="140" ht="18.5" customHeight="1" spans="29:29">
      <c r="AC140" s="132"/>
    </row>
    <row r="141" ht="18.5" customHeight="1" spans="1:29">
      <c r="A141" s="137" t="s">
        <v>212</v>
      </c>
      <c r="B141" s="137"/>
      <c r="C141" s="138"/>
      <c r="D141" s="139"/>
      <c r="E141" s="139"/>
      <c r="F141" s="139"/>
      <c r="G141" s="42" t="s">
        <v>213</v>
      </c>
      <c r="H141" s="42"/>
      <c r="I141" s="42"/>
      <c r="J141" s="42"/>
      <c r="K141" s="42"/>
      <c r="L141" s="42" t="s">
        <v>214</v>
      </c>
      <c r="M141" s="42"/>
      <c r="N141" s="42"/>
      <c r="O141" s="42"/>
      <c r="P141" s="42"/>
      <c r="AC141" s="132"/>
    </row>
    <row r="142" s="7" customFormat="1" ht="18.5" customHeight="1" spans="1:48">
      <c r="A142" s="43" t="s">
        <v>130</v>
      </c>
      <c r="B142" s="44" t="str">
        <f>IF($AB$2=3,"Requirements","要求")</f>
        <v>Requirements</v>
      </c>
      <c r="C142" s="45"/>
      <c r="D142" s="46"/>
      <c r="E142" s="47"/>
      <c r="F142" s="82" t="str">
        <f>IF($AB$2=3,"Judgement","判定")</f>
        <v>Judgement</v>
      </c>
      <c r="G142" s="49"/>
      <c r="H142" s="50"/>
      <c r="I142" s="50"/>
      <c r="J142" s="50"/>
      <c r="K142" s="121"/>
      <c r="L142" s="49"/>
      <c r="M142" s="50"/>
      <c r="N142" s="50"/>
      <c r="O142" s="50"/>
      <c r="P142" s="122"/>
      <c r="Q142" s="131"/>
      <c r="R142" s="131"/>
      <c r="S142" s="131"/>
      <c r="T142" s="131"/>
      <c r="U142" s="131"/>
      <c r="V142" s="131"/>
      <c r="W142" s="131"/>
      <c r="X142" s="131"/>
      <c r="Y142" s="132"/>
      <c r="Z142" s="132"/>
      <c r="AA142" s="132">
        <v>3</v>
      </c>
      <c r="AB142" s="132" t="s">
        <v>131</v>
      </c>
      <c r="AC142" s="132" t="s">
        <v>132</v>
      </c>
      <c r="AD142" s="132"/>
      <c r="AE142" s="132"/>
      <c r="AF142" s="132"/>
      <c r="AG142" s="132"/>
      <c r="AH142" s="132"/>
      <c r="AI142" s="132"/>
      <c r="AJ142" s="132"/>
      <c r="AK142" s="132"/>
      <c r="AL142" s="132"/>
      <c r="AM142" s="132"/>
      <c r="AN142" s="132"/>
      <c r="AO142" s="132"/>
      <c r="AP142" s="131"/>
      <c r="AQ142" s="131"/>
      <c r="AR142" s="131"/>
      <c r="AS142" s="131"/>
      <c r="AT142" s="131"/>
      <c r="AU142" s="131"/>
      <c r="AV142" s="131"/>
    </row>
    <row r="143" s="7" customFormat="1" ht="18.5" customHeight="1" spans="1:48">
      <c r="A143" s="51">
        <v>1</v>
      </c>
      <c r="B143" s="52" t="str">
        <f>VLOOKUP($A143,$AA143:$AC143,$AB$2,FALSE)</f>
        <v>Check the empty container condition is OK before loading</v>
      </c>
      <c r="C143" s="53"/>
      <c r="D143" s="54"/>
      <c r="E143" s="55"/>
      <c r="F143" s="56"/>
      <c r="G143" s="58"/>
      <c r="H143" s="58"/>
      <c r="I143" s="58"/>
      <c r="J143" s="58"/>
      <c r="K143" s="123"/>
      <c r="L143" s="57"/>
      <c r="M143" s="58"/>
      <c r="N143" s="58"/>
      <c r="O143" s="58"/>
      <c r="P143" s="124"/>
      <c r="Q143" s="131"/>
      <c r="R143" s="131"/>
      <c r="S143" s="131"/>
      <c r="T143" s="131"/>
      <c r="U143" s="131"/>
      <c r="V143" s="131"/>
      <c r="W143" s="131"/>
      <c r="X143" s="131"/>
      <c r="Y143" s="132"/>
      <c r="Z143" s="132"/>
      <c r="AA143" s="132">
        <v>1</v>
      </c>
      <c r="AB143" s="132" t="s">
        <v>215</v>
      </c>
      <c r="AC143" s="132" t="s">
        <v>216</v>
      </c>
      <c r="AD143" s="132"/>
      <c r="AE143" s="132"/>
      <c r="AF143" s="132"/>
      <c r="AG143" s="132"/>
      <c r="AH143" s="132"/>
      <c r="AI143" s="132"/>
      <c r="AJ143" s="132"/>
      <c r="AK143" s="132"/>
      <c r="AL143" s="132"/>
      <c r="AM143" s="132"/>
      <c r="AN143" s="132"/>
      <c r="AO143" s="132"/>
      <c r="AP143" s="131"/>
      <c r="AQ143" s="131"/>
      <c r="AR143" s="131"/>
      <c r="AS143" s="131"/>
      <c r="AT143" s="131"/>
      <c r="AU143" s="131"/>
      <c r="AV143" s="131"/>
    </row>
    <row r="144" s="7" customFormat="1" ht="18.5" customHeight="1" spans="1:48">
      <c r="A144" s="59">
        <v>2</v>
      </c>
      <c r="B144" s="52" t="str">
        <f t="shared" ref="B144:B151" si="5">VLOOKUP($A144,$AA144:$AC144,$AB$2,FALSE)</f>
        <v>load the pallets together in right side of the container and then left side.</v>
      </c>
      <c r="C144" s="53"/>
      <c r="D144" s="54"/>
      <c r="E144" s="55"/>
      <c r="F144" s="56"/>
      <c r="G144" s="58"/>
      <c r="H144" s="58"/>
      <c r="I144" s="58"/>
      <c r="J144" s="58"/>
      <c r="K144" s="123"/>
      <c r="L144" s="57"/>
      <c r="M144" s="58"/>
      <c r="N144" s="58"/>
      <c r="O144" s="58"/>
      <c r="P144" s="124"/>
      <c r="Q144" s="131"/>
      <c r="R144" s="131"/>
      <c r="S144" s="131"/>
      <c r="T144" s="131"/>
      <c r="U144" s="131"/>
      <c r="V144" s="131"/>
      <c r="W144" s="131"/>
      <c r="X144" s="131"/>
      <c r="Y144" s="132"/>
      <c r="Z144" s="132"/>
      <c r="AA144" s="132">
        <v>2</v>
      </c>
      <c r="AB144" s="132" t="s">
        <v>217</v>
      </c>
      <c r="AC144" s="132" t="s">
        <v>218</v>
      </c>
      <c r="AD144" s="132"/>
      <c r="AE144" s="132"/>
      <c r="AF144" s="132"/>
      <c r="AG144" s="132"/>
      <c r="AH144" s="132"/>
      <c r="AI144" s="132"/>
      <c r="AJ144" s="132"/>
      <c r="AK144" s="132"/>
      <c r="AL144" s="132"/>
      <c r="AM144" s="132"/>
      <c r="AN144" s="132"/>
      <c r="AO144" s="132"/>
      <c r="AP144" s="131"/>
      <c r="AQ144" s="131"/>
      <c r="AR144" s="131"/>
      <c r="AS144" s="131"/>
      <c r="AT144" s="131"/>
      <c r="AU144" s="131"/>
      <c r="AV144" s="131"/>
    </row>
    <row r="145" s="7" customFormat="1" ht="18.5" customHeight="1" spans="1:48">
      <c r="A145" s="59">
        <v>3</v>
      </c>
      <c r="B145" s="52" t="str">
        <f t="shared" si="5"/>
        <v>Don't split one row pallet into two side and brace in the middle.</v>
      </c>
      <c r="C145" s="53"/>
      <c r="D145" s="54"/>
      <c r="E145" s="55"/>
      <c r="F145" s="56"/>
      <c r="G145" s="58"/>
      <c r="H145" s="58"/>
      <c r="I145" s="58"/>
      <c r="J145" s="58"/>
      <c r="K145" s="123"/>
      <c r="L145" s="57"/>
      <c r="M145" s="58"/>
      <c r="N145" s="58"/>
      <c r="O145" s="58"/>
      <c r="P145" s="124"/>
      <c r="Q145" s="131"/>
      <c r="R145" s="131"/>
      <c r="S145" s="131"/>
      <c r="T145" s="131"/>
      <c r="U145" s="131"/>
      <c r="V145" s="131"/>
      <c r="W145" s="131"/>
      <c r="X145" s="131"/>
      <c r="Y145" s="132"/>
      <c r="Z145" s="132"/>
      <c r="AA145" s="132">
        <v>3</v>
      </c>
      <c r="AB145" s="132" t="s">
        <v>219</v>
      </c>
      <c r="AC145" s="132" t="s">
        <v>220</v>
      </c>
      <c r="AD145" s="132"/>
      <c r="AE145" s="132"/>
      <c r="AF145" s="132"/>
      <c r="AG145" s="132"/>
      <c r="AH145" s="132"/>
      <c r="AI145" s="132"/>
      <c r="AJ145" s="132"/>
      <c r="AK145" s="132"/>
      <c r="AL145" s="132"/>
      <c r="AM145" s="132"/>
      <c r="AN145" s="132"/>
      <c r="AO145" s="132"/>
      <c r="AP145" s="131"/>
      <c r="AQ145" s="131"/>
      <c r="AR145" s="131"/>
      <c r="AS145" s="131"/>
      <c r="AT145" s="131"/>
      <c r="AU145" s="131"/>
      <c r="AV145" s="131"/>
    </row>
    <row r="146" s="7" customFormat="1" ht="18.5" customHeight="1" spans="1:48">
      <c r="A146" s="59">
        <v>4</v>
      </c>
      <c r="B146" s="52" t="str">
        <f t="shared" si="5"/>
        <v>loading the goods per Item# and PO# according with SOP requirement.</v>
      </c>
      <c r="C146" s="60"/>
      <c r="D146" s="54"/>
      <c r="E146" s="55"/>
      <c r="F146" s="56"/>
      <c r="G146" s="58"/>
      <c r="H146" s="58"/>
      <c r="I146" s="58"/>
      <c r="J146" s="58"/>
      <c r="K146" s="123"/>
      <c r="L146" s="57"/>
      <c r="M146" s="58"/>
      <c r="N146" s="58"/>
      <c r="O146" s="58"/>
      <c r="P146" s="124"/>
      <c r="Q146" s="131"/>
      <c r="R146" s="131"/>
      <c r="S146" s="131"/>
      <c r="T146" s="131"/>
      <c r="U146" s="131"/>
      <c r="V146" s="131"/>
      <c r="W146" s="131"/>
      <c r="X146" s="131"/>
      <c r="Y146" s="132"/>
      <c r="Z146" s="132"/>
      <c r="AA146" s="132">
        <v>4</v>
      </c>
      <c r="AB146" s="132" t="s">
        <v>221</v>
      </c>
      <c r="AC146" s="132" t="s">
        <v>222</v>
      </c>
      <c r="AD146" s="132"/>
      <c r="AE146" s="132"/>
      <c r="AF146" s="132"/>
      <c r="AG146" s="132"/>
      <c r="AH146" s="132"/>
      <c r="AI146" s="132"/>
      <c r="AJ146" s="132"/>
      <c r="AK146" s="132"/>
      <c r="AL146" s="132"/>
      <c r="AM146" s="132"/>
      <c r="AN146" s="132"/>
      <c r="AO146" s="132"/>
      <c r="AP146" s="131"/>
      <c r="AQ146" s="131"/>
      <c r="AR146" s="131"/>
      <c r="AS146" s="131"/>
      <c r="AT146" s="131"/>
      <c r="AU146" s="131"/>
      <c r="AV146" s="131"/>
    </row>
    <row r="147" s="7" customFormat="1" ht="18.5" customHeight="1" spans="1:48">
      <c r="A147" s="59">
        <v>5</v>
      </c>
      <c r="B147" s="52" t="str">
        <f t="shared" si="5"/>
        <v>Use wooden blockings in the ground to fixed the bottom pallet</v>
      </c>
      <c r="C147" s="61"/>
      <c r="D147" s="54"/>
      <c r="E147" s="62"/>
      <c r="F147" s="56"/>
      <c r="G147" s="58"/>
      <c r="H147" s="58"/>
      <c r="I147" s="58"/>
      <c r="J147" s="58"/>
      <c r="K147" s="123"/>
      <c r="L147" s="57"/>
      <c r="M147" s="58"/>
      <c r="N147" s="58"/>
      <c r="O147" s="58"/>
      <c r="P147" s="124"/>
      <c r="Q147" s="131"/>
      <c r="R147" s="131"/>
      <c r="S147" s="131"/>
      <c r="T147" s="131"/>
      <c r="U147" s="131"/>
      <c r="V147" s="131"/>
      <c r="W147" s="131"/>
      <c r="X147" s="131"/>
      <c r="Y147" s="132"/>
      <c r="Z147" s="132"/>
      <c r="AA147" s="132">
        <v>5</v>
      </c>
      <c r="AB147" s="132" t="s">
        <v>223</v>
      </c>
      <c r="AC147" s="132" t="s">
        <v>224</v>
      </c>
      <c r="AD147" s="132"/>
      <c r="AE147" s="132"/>
      <c r="AF147" s="132"/>
      <c r="AG147" s="132"/>
      <c r="AH147" s="132"/>
      <c r="AI147" s="132"/>
      <c r="AJ147" s="132"/>
      <c r="AK147" s="132"/>
      <c r="AL147" s="132"/>
      <c r="AM147" s="132"/>
      <c r="AN147" s="132"/>
      <c r="AO147" s="132"/>
      <c r="AP147" s="131"/>
      <c r="AQ147" s="131"/>
      <c r="AR147" s="131"/>
      <c r="AS147" s="131"/>
      <c r="AT147" s="131"/>
      <c r="AU147" s="131"/>
      <c r="AV147" s="131"/>
    </row>
    <row r="148" s="7" customFormat="1" ht="18.5" customHeight="1" spans="1:48">
      <c r="A148" s="59">
        <v>6</v>
      </c>
      <c r="B148" s="52" t="str">
        <f t="shared" si="5"/>
        <v>Use bracing between the 2nd pallet and the 3rd pallet on the top</v>
      </c>
      <c r="C148" s="64"/>
      <c r="F148" s="56"/>
      <c r="G148" s="58"/>
      <c r="H148" s="58"/>
      <c r="I148" s="58"/>
      <c r="J148" s="58"/>
      <c r="K148" s="123"/>
      <c r="L148" s="57"/>
      <c r="M148" s="58"/>
      <c r="N148" s="58"/>
      <c r="O148" s="58"/>
      <c r="P148" s="124"/>
      <c r="Q148" s="131"/>
      <c r="R148" s="131"/>
      <c r="S148" s="131"/>
      <c r="T148" s="131"/>
      <c r="U148" s="131"/>
      <c r="V148" s="131"/>
      <c r="W148" s="131"/>
      <c r="X148" s="131"/>
      <c r="Y148" s="132"/>
      <c r="Z148" s="132"/>
      <c r="AA148" s="132">
        <v>6</v>
      </c>
      <c r="AB148" s="132" t="s">
        <v>225</v>
      </c>
      <c r="AC148" s="132" t="s">
        <v>226</v>
      </c>
      <c r="AD148" s="132"/>
      <c r="AE148" s="132"/>
      <c r="AF148" s="132"/>
      <c r="AG148" s="132"/>
      <c r="AH148" s="132"/>
      <c r="AI148" s="132"/>
      <c r="AJ148" s="132"/>
      <c r="AK148" s="132"/>
      <c r="AL148" s="132"/>
      <c r="AM148" s="132"/>
      <c r="AN148" s="132"/>
      <c r="AO148" s="132"/>
      <c r="AP148" s="131"/>
      <c r="AQ148" s="131"/>
      <c r="AR148" s="131"/>
      <c r="AS148" s="131"/>
      <c r="AT148" s="131"/>
      <c r="AU148" s="131"/>
      <c r="AV148" s="131"/>
    </row>
    <row r="149" s="7" customFormat="1" ht="18.5" customHeight="1" spans="1:48">
      <c r="A149" s="59">
        <v>7</v>
      </c>
      <c r="B149" s="52" t="str">
        <f t="shared" si="5"/>
        <v>All the solidwood used for Blocking &amp; Bracing  have IPPC logo </v>
      </c>
      <c r="C149" s="64"/>
      <c r="D149" s="54"/>
      <c r="E149" s="54"/>
      <c r="F149" s="56"/>
      <c r="G149" s="58"/>
      <c r="H149" s="58"/>
      <c r="I149" s="58"/>
      <c r="J149" s="58"/>
      <c r="K149" s="123"/>
      <c r="L149" s="57"/>
      <c r="M149" s="58"/>
      <c r="N149" s="58"/>
      <c r="O149" s="58"/>
      <c r="P149" s="124"/>
      <c r="Q149" s="131"/>
      <c r="R149" s="131"/>
      <c r="S149" s="131"/>
      <c r="T149" s="131"/>
      <c r="U149" s="131"/>
      <c r="V149" s="131"/>
      <c r="W149" s="131"/>
      <c r="X149" s="131"/>
      <c r="Y149" s="132"/>
      <c r="Z149" s="132"/>
      <c r="AA149" s="132">
        <v>7</v>
      </c>
      <c r="AB149" s="132" t="s">
        <v>227</v>
      </c>
      <c r="AC149" s="132" t="s">
        <v>228</v>
      </c>
      <c r="AD149" s="132"/>
      <c r="AE149" s="132"/>
      <c r="AF149" s="132"/>
      <c r="AG149" s="132"/>
      <c r="AH149" s="132"/>
      <c r="AI149" s="132"/>
      <c r="AJ149" s="132"/>
      <c r="AK149" s="132"/>
      <c r="AL149" s="132"/>
      <c r="AM149" s="132"/>
      <c r="AN149" s="132"/>
      <c r="AO149" s="132"/>
      <c r="AP149" s="131"/>
      <c r="AQ149" s="131"/>
      <c r="AR149" s="131"/>
      <c r="AS149" s="131"/>
      <c r="AT149" s="131"/>
      <c r="AU149" s="131"/>
      <c r="AV149" s="131"/>
    </row>
    <row r="150" s="7" customFormat="1" ht="18.5" customHeight="1" spans="1:48">
      <c r="A150" s="59">
        <v>8</v>
      </c>
      <c r="B150" s="52" t="str">
        <f t="shared" si="5"/>
        <v>Door area take secure measures and prevent the collapse of goods when opening the door</v>
      </c>
      <c r="C150" s="64"/>
      <c r="D150" s="54"/>
      <c r="E150" s="54"/>
      <c r="F150" s="56"/>
      <c r="G150" s="58"/>
      <c r="H150" s="58"/>
      <c r="I150" s="58"/>
      <c r="J150" s="58"/>
      <c r="K150" s="123"/>
      <c r="L150" s="57"/>
      <c r="M150" s="58"/>
      <c r="N150" s="58"/>
      <c r="O150" s="58"/>
      <c r="P150" s="124"/>
      <c r="Q150" s="131"/>
      <c r="R150" s="131"/>
      <c r="S150" s="131"/>
      <c r="T150" s="131"/>
      <c r="U150" s="131"/>
      <c r="V150" s="131"/>
      <c r="W150" s="131"/>
      <c r="X150" s="131"/>
      <c r="Y150" s="132"/>
      <c r="Z150" s="132"/>
      <c r="AA150" s="132">
        <v>8</v>
      </c>
      <c r="AB150" s="132" t="s">
        <v>229</v>
      </c>
      <c r="AC150" s="132" t="s">
        <v>230</v>
      </c>
      <c r="AD150" s="132"/>
      <c r="AE150" s="132"/>
      <c r="AF150" s="132"/>
      <c r="AG150" s="132"/>
      <c r="AH150" s="132"/>
      <c r="AI150" s="132"/>
      <c r="AJ150" s="132"/>
      <c r="AK150" s="132"/>
      <c r="AL150" s="132"/>
      <c r="AM150" s="132"/>
      <c r="AN150" s="132"/>
      <c r="AO150" s="132"/>
      <c r="AP150" s="131"/>
      <c r="AQ150" s="131"/>
      <c r="AR150" s="131"/>
      <c r="AS150" s="131"/>
      <c r="AT150" s="131"/>
      <c r="AU150" s="131"/>
      <c r="AV150" s="131"/>
    </row>
    <row r="151" s="7" customFormat="1" ht="18.5" customHeight="1" spans="1:48">
      <c r="A151" s="59">
        <v>9</v>
      </c>
      <c r="B151" s="52" t="str">
        <f t="shared" si="5"/>
        <v>There can be no spider webs and live spiders, bugs, mold in the container</v>
      </c>
      <c r="C151" s="64"/>
      <c r="D151" s="54"/>
      <c r="E151" s="54"/>
      <c r="F151" s="56"/>
      <c r="G151" s="57"/>
      <c r="H151" s="58"/>
      <c r="I151" s="58"/>
      <c r="J151" s="58"/>
      <c r="K151" s="123"/>
      <c r="L151" s="57"/>
      <c r="M151" s="58"/>
      <c r="N151" s="58"/>
      <c r="O151" s="58"/>
      <c r="P151" s="124"/>
      <c r="Q151" s="131"/>
      <c r="R151" s="131"/>
      <c r="S151" s="131"/>
      <c r="T151" s="131"/>
      <c r="U151" s="131"/>
      <c r="V151" s="131"/>
      <c r="W151" s="131"/>
      <c r="X151" s="131"/>
      <c r="Y151" s="132"/>
      <c r="Z151" s="132"/>
      <c r="AA151" s="132">
        <v>9</v>
      </c>
      <c r="AB151" s="132" t="s">
        <v>231</v>
      </c>
      <c r="AC151" s="132" t="s">
        <v>232</v>
      </c>
      <c r="AD151" s="132"/>
      <c r="AE151" s="132"/>
      <c r="AF151" s="132"/>
      <c r="AG151" s="132"/>
      <c r="AH151" s="132"/>
      <c r="AI151" s="132"/>
      <c r="AJ151" s="132"/>
      <c r="AK151" s="132"/>
      <c r="AL151" s="132"/>
      <c r="AM151" s="132"/>
      <c r="AN151" s="132"/>
      <c r="AO151" s="132"/>
      <c r="AP151" s="131"/>
      <c r="AQ151" s="131"/>
      <c r="AR151" s="131"/>
      <c r="AS151" s="131"/>
      <c r="AT151" s="131"/>
      <c r="AU151" s="131"/>
      <c r="AV151" s="131"/>
    </row>
    <row r="152" s="7" customFormat="1" ht="18.5" customHeight="1" spans="1:48">
      <c r="A152" s="59"/>
      <c r="B152" s="52"/>
      <c r="C152" s="64"/>
      <c r="D152" s="54"/>
      <c r="E152" s="54"/>
      <c r="F152" s="140"/>
      <c r="G152" s="57"/>
      <c r="H152" s="58"/>
      <c r="I152" s="58"/>
      <c r="J152" s="58"/>
      <c r="K152" s="123"/>
      <c r="L152" s="57"/>
      <c r="M152" s="58"/>
      <c r="N152" s="58"/>
      <c r="O152" s="58"/>
      <c r="P152" s="124"/>
      <c r="Q152" s="131"/>
      <c r="R152" s="131"/>
      <c r="S152" s="131"/>
      <c r="T152" s="131"/>
      <c r="U152" s="131"/>
      <c r="V152" s="131"/>
      <c r="W152" s="131"/>
      <c r="X152" s="131"/>
      <c r="Y152" s="132"/>
      <c r="Z152" s="132"/>
      <c r="AA152" s="132"/>
      <c r="AB152" s="132"/>
      <c r="AC152" s="132"/>
      <c r="AD152" s="132"/>
      <c r="AE152" s="132"/>
      <c r="AF152" s="132"/>
      <c r="AG152" s="132"/>
      <c r="AH152" s="132"/>
      <c r="AI152" s="132"/>
      <c r="AJ152" s="132"/>
      <c r="AK152" s="132"/>
      <c r="AL152" s="132"/>
      <c r="AM152" s="132"/>
      <c r="AN152" s="132"/>
      <c r="AO152" s="132"/>
      <c r="AP152" s="131"/>
      <c r="AQ152" s="131"/>
      <c r="AR152" s="131"/>
      <c r="AS152" s="131"/>
      <c r="AT152" s="131"/>
      <c r="AU152" s="131"/>
      <c r="AV152" s="131"/>
    </row>
    <row r="153" s="7" customFormat="1" ht="18.5" customHeight="1" spans="1:48">
      <c r="A153" s="59"/>
      <c r="B153" s="52"/>
      <c r="C153" s="64"/>
      <c r="D153" s="54"/>
      <c r="E153" s="54"/>
      <c r="F153" s="140"/>
      <c r="G153" s="57"/>
      <c r="H153" s="58"/>
      <c r="I153" s="58"/>
      <c r="J153" s="58"/>
      <c r="K153" s="123"/>
      <c r="L153" s="57"/>
      <c r="M153" s="58"/>
      <c r="N153" s="58"/>
      <c r="O153" s="58"/>
      <c r="P153" s="124"/>
      <c r="Q153" s="131"/>
      <c r="R153" s="131"/>
      <c r="S153" s="131"/>
      <c r="T153" s="131"/>
      <c r="U153" s="131"/>
      <c r="V153" s="131"/>
      <c r="W153" s="131"/>
      <c r="X153" s="131"/>
      <c r="Y153" s="132"/>
      <c r="Z153" s="132"/>
      <c r="AA153" s="132"/>
      <c r="AB153" s="132"/>
      <c r="AC153" s="132"/>
      <c r="AD153" s="132"/>
      <c r="AE153" s="132"/>
      <c r="AF153" s="132"/>
      <c r="AG153" s="132"/>
      <c r="AH153" s="132"/>
      <c r="AI153" s="132"/>
      <c r="AJ153" s="132"/>
      <c r="AK153" s="132"/>
      <c r="AL153" s="132"/>
      <c r="AM153" s="132"/>
      <c r="AN153" s="132"/>
      <c r="AO153" s="132"/>
      <c r="AP153" s="131"/>
      <c r="AQ153" s="131"/>
      <c r="AR153" s="131"/>
      <c r="AS153" s="131"/>
      <c r="AT153" s="131"/>
      <c r="AU153" s="131"/>
      <c r="AV153" s="131"/>
    </row>
    <row r="154" s="7" customFormat="1" ht="18.5" customHeight="1" spans="1:48">
      <c r="A154" s="59"/>
      <c r="B154" s="52"/>
      <c r="C154" s="64"/>
      <c r="D154" s="54"/>
      <c r="E154" s="65" t="s">
        <v>157</v>
      </c>
      <c r="F154" s="140"/>
      <c r="G154" s="57"/>
      <c r="H154" s="58"/>
      <c r="I154" s="58"/>
      <c r="J154" s="58"/>
      <c r="K154" s="123"/>
      <c r="L154" s="57"/>
      <c r="M154" s="58"/>
      <c r="N154" s="58"/>
      <c r="O154" s="58"/>
      <c r="P154" s="124"/>
      <c r="Q154" s="131"/>
      <c r="R154" s="131"/>
      <c r="S154" s="131"/>
      <c r="T154" s="131"/>
      <c r="U154" s="131"/>
      <c r="V154" s="131"/>
      <c r="W154" s="131"/>
      <c r="X154" s="131"/>
      <c r="Y154" s="132"/>
      <c r="Z154" s="132"/>
      <c r="AA154" s="132"/>
      <c r="AB154" s="132"/>
      <c r="AC154" s="132"/>
      <c r="AD154" s="132"/>
      <c r="AE154" s="132"/>
      <c r="AF154" s="132"/>
      <c r="AG154" s="132"/>
      <c r="AH154" s="132"/>
      <c r="AI154" s="132"/>
      <c r="AJ154" s="132"/>
      <c r="AK154" s="132"/>
      <c r="AL154" s="132"/>
      <c r="AM154" s="132"/>
      <c r="AN154" s="132"/>
      <c r="AO154" s="132"/>
      <c r="AP154" s="131"/>
      <c r="AQ154" s="131"/>
      <c r="AR154" s="131"/>
      <c r="AS154" s="131"/>
      <c r="AT154" s="131"/>
      <c r="AU154" s="131"/>
      <c r="AV154" s="131"/>
    </row>
    <row r="155" s="7" customFormat="1" ht="18.5" customHeight="1" spans="1:48">
      <c r="A155" s="59"/>
      <c r="B155" s="52"/>
      <c r="C155" s="64"/>
      <c r="D155" s="54"/>
      <c r="E155" s="54"/>
      <c r="F155" s="140"/>
      <c r="G155" s="57"/>
      <c r="H155" s="58"/>
      <c r="I155" s="58"/>
      <c r="J155" s="58"/>
      <c r="K155" s="123"/>
      <c r="L155" s="57"/>
      <c r="M155" s="58"/>
      <c r="N155" s="58"/>
      <c r="O155" s="58"/>
      <c r="P155" s="124"/>
      <c r="Q155" s="131"/>
      <c r="R155" s="131"/>
      <c r="S155" s="131"/>
      <c r="T155" s="131"/>
      <c r="U155" s="131"/>
      <c r="V155" s="131"/>
      <c r="W155" s="131"/>
      <c r="X155" s="131"/>
      <c r="Y155" s="132"/>
      <c r="Z155" s="132"/>
      <c r="AA155" s="132"/>
      <c r="AB155" s="132"/>
      <c r="AC155" s="132"/>
      <c r="AD155" s="132"/>
      <c r="AE155" s="132"/>
      <c r="AF155" s="132"/>
      <c r="AG155" s="132"/>
      <c r="AH155" s="132"/>
      <c r="AI155" s="132"/>
      <c r="AJ155" s="132"/>
      <c r="AK155" s="132"/>
      <c r="AL155" s="132"/>
      <c r="AM155" s="132"/>
      <c r="AN155" s="132"/>
      <c r="AO155" s="132"/>
      <c r="AP155" s="131"/>
      <c r="AQ155" s="131"/>
      <c r="AR155" s="131"/>
      <c r="AS155" s="131"/>
      <c r="AT155" s="131"/>
      <c r="AU155" s="131"/>
      <c r="AV155" s="131"/>
    </row>
    <row r="156" s="7" customFormat="1" ht="18.5" customHeight="1" spans="1:48">
      <c r="A156" s="59"/>
      <c r="B156" s="52"/>
      <c r="C156" s="64"/>
      <c r="D156" s="54"/>
      <c r="E156" s="54"/>
      <c r="F156" s="140"/>
      <c r="G156" s="57"/>
      <c r="H156" s="58"/>
      <c r="I156" s="58"/>
      <c r="J156" s="58"/>
      <c r="K156" s="123"/>
      <c r="L156" s="57"/>
      <c r="M156" s="58"/>
      <c r="N156" s="58"/>
      <c r="O156" s="58"/>
      <c r="P156" s="124"/>
      <c r="Q156" s="131"/>
      <c r="R156" s="131"/>
      <c r="S156" s="131"/>
      <c r="T156" s="131"/>
      <c r="U156" s="131"/>
      <c r="V156" s="131"/>
      <c r="W156" s="131"/>
      <c r="X156" s="131"/>
      <c r="Y156" s="132"/>
      <c r="Z156" s="132"/>
      <c r="AA156" s="132"/>
      <c r="AB156" s="132"/>
      <c r="AC156" s="132"/>
      <c r="AD156" s="132"/>
      <c r="AE156" s="132"/>
      <c r="AF156" s="132"/>
      <c r="AG156" s="132"/>
      <c r="AH156" s="132"/>
      <c r="AI156" s="132"/>
      <c r="AJ156" s="132"/>
      <c r="AK156" s="132"/>
      <c r="AL156" s="132"/>
      <c r="AM156" s="132"/>
      <c r="AN156" s="132"/>
      <c r="AO156" s="132"/>
      <c r="AP156" s="131"/>
      <c r="AQ156" s="131"/>
      <c r="AR156" s="131"/>
      <c r="AS156" s="131"/>
      <c r="AT156" s="131"/>
      <c r="AU156" s="131"/>
      <c r="AV156" s="131"/>
    </row>
    <row r="157" s="7" customFormat="1" ht="18.5" customHeight="1" spans="1:48">
      <c r="A157" s="59"/>
      <c r="B157" s="52"/>
      <c r="C157" s="64"/>
      <c r="D157" s="54"/>
      <c r="E157" s="54"/>
      <c r="F157" s="140"/>
      <c r="G157" s="57"/>
      <c r="H157" s="58"/>
      <c r="I157" s="58"/>
      <c r="J157" s="58"/>
      <c r="K157" s="123"/>
      <c r="L157" s="57"/>
      <c r="M157" s="58"/>
      <c r="N157" s="58"/>
      <c r="O157" s="58"/>
      <c r="P157" s="124"/>
      <c r="Q157" s="131"/>
      <c r="R157" s="131"/>
      <c r="S157" s="131"/>
      <c r="T157" s="131"/>
      <c r="U157" s="131"/>
      <c r="V157" s="131"/>
      <c r="W157" s="131"/>
      <c r="X157" s="131"/>
      <c r="Y157" s="132"/>
      <c r="Z157" s="132"/>
      <c r="AA157" s="132"/>
      <c r="AB157" s="132"/>
      <c r="AC157" s="132"/>
      <c r="AD157" s="132"/>
      <c r="AE157" s="132"/>
      <c r="AF157" s="132"/>
      <c r="AG157" s="132"/>
      <c r="AH157" s="132"/>
      <c r="AI157" s="132"/>
      <c r="AJ157" s="132"/>
      <c r="AK157" s="132"/>
      <c r="AL157" s="132"/>
      <c r="AM157" s="132"/>
      <c r="AN157" s="132"/>
      <c r="AO157" s="132"/>
      <c r="AP157" s="131"/>
      <c r="AQ157" s="131"/>
      <c r="AR157" s="131"/>
      <c r="AS157" s="131"/>
      <c r="AT157" s="131"/>
      <c r="AU157" s="131"/>
      <c r="AV157" s="131"/>
    </row>
    <row r="158" s="7" customFormat="1" ht="18.5" customHeight="1" spans="1:48">
      <c r="A158" s="59"/>
      <c r="B158" s="52"/>
      <c r="C158" s="64"/>
      <c r="D158" s="54"/>
      <c r="E158" s="54"/>
      <c r="F158" s="140"/>
      <c r="G158" s="57"/>
      <c r="H158" s="58"/>
      <c r="I158" s="58"/>
      <c r="J158" s="58"/>
      <c r="K158" s="123"/>
      <c r="L158" s="57"/>
      <c r="M158" s="58"/>
      <c r="N158" s="58"/>
      <c r="O158" s="58"/>
      <c r="P158" s="124"/>
      <c r="Q158" s="131"/>
      <c r="R158" s="131"/>
      <c r="S158" s="131"/>
      <c r="T158" s="131"/>
      <c r="U158" s="131"/>
      <c r="V158" s="131"/>
      <c r="W158" s="131"/>
      <c r="X158" s="131"/>
      <c r="Y158" s="132"/>
      <c r="Z158" s="132"/>
      <c r="AA158" s="132"/>
      <c r="AB158" s="132"/>
      <c r="AC158" s="132"/>
      <c r="AD158" s="132"/>
      <c r="AE158" s="132"/>
      <c r="AF158" s="132"/>
      <c r="AG158" s="132"/>
      <c r="AH158" s="132"/>
      <c r="AI158" s="132"/>
      <c r="AJ158" s="132"/>
      <c r="AK158" s="132"/>
      <c r="AL158" s="132"/>
      <c r="AM158" s="132"/>
      <c r="AN158" s="132"/>
      <c r="AO158" s="132"/>
      <c r="AP158" s="131"/>
      <c r="AQ158" s="131"/>
      <c r="AR158" s="131"/>
      <c r="AS158" s="131"/>
      <c r="AT158" s="131"/>
      <c r="AU158" s="131"/>
      <c r="AV158" s="131"/>
    </row>
    <row r="159" s="7" customFormat="1" ht="18.5" customHeight="1" spans="1:48">
      <c r="A159" s="59"/>
      <c r="B159" s="52"/>
      <c r="C159" s="64"/>
      <c r="D159" s="54"/>
      <c r="E159" s="54"/>
      <c r="F159" s="141"/>
      <c r="H159" s="58"/>
      <c r="I159" s="58"/>
      <c r="J159" s="58"/>
      <c r="K159" s="123"/>
      <c r="L159" s="57"/>
      <c r="M159" s="58"/>
      <c r="N159" s="58"/>
      <c r="O159" s="58"/>
      <c r="P159" s="124"/>
      <c r="Q159" s="131"/>
      <c r="S159" s="131"/>
      <c r="T159" s="131"/>
      <c r="U159" s="131"/>
      <c r="V159" s="131"/>
      <c r="W159" s="131"/>
      <c r="X159" s="131"/>
      <c r="Y159" s="132"/>
      <c r="AA159" s="132"/>
      <c r="AB159" s="57" t="s">
        <v>233</v>
      </c>
      <c r="AC159" s="132"/>
      <c r="AD159" s="132"/>
      <c r="AE159" s="132"/>
      <c r="AF159" s="132"/>
      <c r="AG159" s="132"/>
      <c r="AH159" s="132"/>
      <c r="AI159" s="132"/>
      <c r="AJ159" s="132"/>
      <c r="AK159" s="132"/>
      <c r="AL159" s="132"/>
      <c r="AM159" s="132"/>
      <c r="AN159" s="132"/>
      <c r="AO159" s="132"/>
      <c r="AP159" s="131"/>
      <c r="AQ159" s="131"/>
      <c r="AR159" s="131"/>
      <c r="AS159" s="131"/>
      <c r="AT159" s="131"/>
      <c r="AU159" s="131"/>
      <c r="AV159" s="131"/>
    </row>
    <row r="160" ht="18.5" customHeight="1" spans="1:33">
      <c r="A160" s="91"/>
      <c r="B160" s="54"/>
      <c r="C160" s="84"/>
      <c r="D160" s="84"/>
      <c r="E160" s="84"/>
      <c r="F160" s="90"/>
      <c r="G160" s="57"/>
      <c r="H160" s="58"/>
      <c r="I160" s="58"/>
      <c r="J160" s="58"/>
      <c r="K160" s="123"/>
      <c r="L160" s="57"/>
      <c r="M160" s="58"/>
      <c r="N160" s="58"/>
      <c r="O160" s="58"/>
      <c r="P160" s="124"/>
      <c r="AB160" s="132"/>
      <c r="AC160" s="132"/>
      <c r="AD160" s="132"/>
      <c r="AE160" s="132"/>
      <c r="AF160" s="132"/>
      <c r="AG160" s="132"/>
    </row>
    <row r="161" ht="18.5" customHeight="1" spans="1:29">
      <c r="A161" s="92"/>
      <c r="B161" s="93"/>
      <c r="C161" s="94"/>
      <c r="D161" s="94"/>
      <c r="E161" s="94"/>
      <c r="F161" s="95"/>
      <c r="G161" s="70"/>
      <c r="H161" s="71"/>
      <c r="I161" s="71"/>
      <c r="J161" s="71"/>
      <c r="K161" s="125"/>
      <c r="L161" s="70"/>
      <c r="M161" s="71"/>
      <c r="N161" s="71"/>
      <c r="O161" s="71"/>
      <c r="P161" s="126"/>
      <c r="AC161" s="132"/>
    </row>
    <row r="163" ht="31.25" customHeight="1" spans="1:16">
      <c r="A163" s="75" t="s">
        <v>173</v>
      </c>
      <c r="B163" s="76"/>
      <c r="C163" s="142" t="s">
        <v>234</v>
      </c>
      <c r="D163" s="143"/>
      <c r="E163" s="143"/>
      <c r="F163" s="143"/>
      <c r="G163" s="143"/>
      <c r="H163" s="143"/>
      <c r="I163" s="77"/>
      <c r="J163" s="77"/>
      <c r="K163" s="77"/>
      <c r="L163" s="77"/>
      <c r="M163" s="77"/>
      <c r="N163" s="77"/>
      <c r="O163" s="77"/>
      <c r="P163" s="128"/>
    </row>
    <row r="164" ht="29" customHeight="1" spans="1:16">
      <c r="A164" s="78"/>
      <c r="B164" s="79"/>
      <c r="C164" s="144"/>
      <c r="D164" s="145"/>
      <c r="E164" s="145"/>
      <c r="F164" s="145"/>
      <c r="G164" s="145"/>
      <c r="H164" s="145"/>
      <c r="I164" s="80"/>
      <c r="J164" s="80"/>
      <c r="K164" s="80"/>
      <c r="L164" s="80"/>
      <c r="M164" s="80"/>
      <c r="N164" s="80"/>
      <c r="O164" s="80"/>
      <c r="P164" s="129"/>
    </row>
  </sheetData>
  <mergeCells count="56">
    <mergeCell ref="B4:D4"/>
    <mergeCell ref="F4:H4"/>
    <mergeCell ref="J4:L4"/>
    <mergeCell ref="N4:P4"/>
    <mergeCell ref="C5:D5"/>
    <mergeCell ref="G5:H5"/>
    <mergeCell ref="O5:P5"/>
    <mergeCell ref="C6:D6"/>
    <mergeCell ref="G6:H6"/>
    <mergeCell ref="O6:P6"/>
    <mergeCell ref="C7:D7"/>
    <mergeCell ref="G7:H7"/>
    <mergeCell ref="O7:P7"/>
    <mergeCell ref="C8:D8"/>
    <mergeCell ref="G8:H8"/>
    <mergeCell ref="O8:P8"/>
    <mergeCell ref="G9:H9"/>
    <mergeCell ref="G10:H10"/>
    <mergeCell ref="G11:H11"/>
    <mergeCell ref="G12:H12"/>
    <mergeCell ref="G13:H13"/>
    <mergeCell ref="G14:H14"/>
    <mergeCell ref="A16:F16"/>
    <mergeCell ref="G16:K16"/>
    <mergeCell ref="L16:P16"/>
    <mergeCell ref="B36:E36"/>
    <mergeCell ref="A41:F41"/>
    <mergeCell ref="G41:K41"/>
    <mergeCell ref="L41:P41"/>
    <mergeCell ref="B51:E51"/>
    <mergeCell ref="A66:F66"/>
    <mergeCell ref="G66:K66"/>
    <mergeCell ref="L66:P66"/>
    <mergeCell ref="B75:E75"/>
    <mergeCell ref="A91:F91"/>
    <mergeCell ref="G91:K91"/>
    <mergeCell ref="L91:P91"/>
    <mergeCell ref="B100:E100"/>
    <mergeCell ref="A116:F116"/>
    <mergeCell ref="G116:K116"/>
    <mergeCell ref="L116:P116"/>
    <mergeCell ref="B124:E124"/>
    <mergeCell ref="G141:K141"/>
    <mergeCell ref="L141:P141"/>
    <mergeCell ref="C163:H163"/>
    <mergeCell ref="C164:H164"/>
    <mergeCell ref="J5:J6"/>
    <mergeCell ref="J7:J8"/>
    <mergeCell ref="K5:L6"/>
    <mergeCell ref="K7:L8"/>
    <mergeCell ref="A88:B89"/>
    <mergeCell ref="A38:B39"/>
    <mergeCell ref="A163:B164"/>
    <mergeCell ref="A138:B139"/>
    <mergeCell ref="A63:B64"/>
    <mergeCell ref="A113:B114"/>
  </mergeCells>
  <conditionalFormatting sqref="O7:P7">
    <cfRule type="containsText" dxfId="0" priority="13" operator="between" text="Major">
      <formula>NOT(ISERROR(SEARCH("Major",O7)))</formula>
    </cfRule>
    <cfRule type="containsText" dxfId="1" priority="14" operator="between" text="Minor">
      <formula>NOT(ISERROR(SEARCH("Minor",O7)))</formula>
    </cfRule>
  </conditionalFormatting>
  <conditionalFormatting sqref="F42">
    <cfRule type="cellIs" dxfId="2" priority="19" operator="equal">
      <formula>"N"</formula>
    </cfRule>
  </conditionalFormatting>
  <conditionalFormatting sqref="F67">
    <cfRule type="cellIs" dxfId="2" priority="18" operator="equal">
      <formula>"N"</formula>
    </cfRule>
  </conditionalFormatting>
  <conditionalFormatting sqref="F92">
    <cfRule type="cellIs" dxfId="2" priority="17" operator="equal">
      <formula>"N"</formula>
    </cfRule>
  </conditionalFormatting>
  <conditionalFormatting sqref="F117">
    <cfRule type="cellIs" dxfId="2" priority="16" operator="equal">
      <formula>"N"</formula>
    </cfRule>
  </conditionalFormatting>
  <conditionalFormatting sqref="F18:F34">
    <cfRule type="cellIs" dxfId="2" priority="5" operator="equal">
      <formula>"N"</formula>
    </cfRule>
  </conditionalFormatting>
  <conditionalFormatting sqref="F43:F50">
    <cfRule type="cellIs" dxfId="2" priority="4" operator="equal">
      <formula>"N"</formula>
    </cfRule>
  </conditionalFormatting>
  <conditionalFormatting sqref="F68:F74">
    <cfRule type="cellIs" dxfId="2" priority="3" operator="equal">
      <formula>"N"</formula>
    </cfRule>
  </conditionalFormatting>
  <conditionalFormatting sqref="F93:F99">
    <cfRule type="cellIs" dxfId="2" priority="2" operator="equal">
      <formula>"N"</formula>
    </cfRule>
  </conditionalFormatting>
  <conditionalFormatting sqref="F118:F123">
    <cfRule type="cellIs" dxfId="2" priority="1" operator="equal">
      <formula>"N"</formula>
    </cfRule>
  </conditionalFormatting>
  <conditionalFormatting sqref="F138:F139">
    <cfRule type="cellIs" dxfId="2" priority="15" operator="equal">
      <formula>"N"</formula>
    </cfRule>
  </conditionalFormatting>
  <conditionalFormatting sqref="F142:F159">
    <cfRule type="cellIs" dxfId="2" priority="9" operator="equal">
      <formula>"N"</formula>
    </cfRule>
  </conditionalFormatting>
  <conditionalFormatting sqref="F17 F35:F41 F75:F91 F100:F116 F124:F136 F51:F66">
    <cfRule type="cellIs" dxfId="2" priority="20" operator="equal">
      <formula>"N"</formula>
    </cfRule>
  </conditionalFormatting>
  <conditionalFormatting sqref="F140:F141 F160:F161">
    <cfRule type="cellIs" dxfId="2" priority="12" operator="equal">
      <formula>"N"</formula>
    </cfRule>
  </conditionalFormatting>
  <dataValidations count="8">
    <dataValidation type="list" allowBlank="1" showInputMessage="1" showErrorMessage="1" sqref="P2">
      <formula1>"EN, 中文"</formula1>
    </dataValidation>
    <dataValidation type="list" allowBlank="1" showInputMessage="1" showErrorMessage="1" sqref="O7:P7">
      <formula1>"Pass, Minor, Major"</formula1>
    </dataValidation>
    <dataValidation type="list" allowBlank="1" showInputMessage="1" showErrorMessage="1" sqref="F18">
      <formula1>OFFSET($AB$4,,$AB$2-2,3,)</formula1>
    </dataValidation>
    <dataValidation type="list" allowBlank="1" showInputMessage="1" showErrorMessage="1" sqref="F19">
      <formula1>OFFSET($AB$7,,$AB$2-2,3,)</formula1>
    </dataValidation>
    <dataValidation type="list" allowBlank="1" showInputMessage="1" showErrorMessage="1" sqref="F20:F21 F23:F36 F45:F51 F70:F75 F95:F100 F118:F124 F143:F158">
      <formula1>"Y, N, N/A"</formula1>
    </dataValidation>
    <dataValidation type="list" allowBlank="1" showInputMessage="1" showErrorMessage="1" sqref="K9:L14">
      <formula1>$T$18:$T$19</formula1>
    </dataValidation>
    <dataValidation type="list" allowBlank="1" showInputMessage="1" showErrorMessage="1" sqref="K5:L6">
      <formula1>$T$5:$T$9</formula1>
    </dataValidation>
    <dataValidation type="list" allowBlank="1" showInputMessage="1" showErrorMessage="1" sqref="K7:L8">
      <formula1>$T$19:$T$20</formula1>
    </dataValidation>
  </dataValidations>
  <pageMargins left="0" right="0" top="0" bottom="0" header="0.31496062992126" footer="0.31496062992126"/>
  <pageSetup paperSize="9" scale="37" orientation="portrait"/>
  <headerFooter/>
  <rowBreaks count="1" manualBreakCount="1">
    <brk id="111" max="15"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3:F15"/>
  <sheetViews>
    <sheetView workbookViewId="0">
      <selection activeCell="K8" sqref="K8:L8"/>
    </sheetView>
  </sheetViews>
  <sheetFormatPr defaultColWidth="9" defaultRowHeight="14.25" outlineLevelCol="5"/>
  <cols>
    <col min="1" max="1" width="8.81666666666667" style="1"/>
    <col min="2" max="2" width="44.1833333333333" customWidth="1"/>
    <col min="3" max="3" width="12.8166666666667" customWidth="1"/>
    <col min="5" max="5" width="11.45" customWidth="1"/>
  </cols>
  <sheetData>
    <row r="3" spans="1:6">
      <c r="A3" s="2" t="s">
        <v>235</v>
      </c>
      <c r="B3" s="3" t="s">
        <v>2</v>
      </c>
      <c r="C3" s="3" t="s">
        <v>236</v>
      </c>
      <c r="D3" s="3" t="s">
        <v>237</v>
      </c>
      <c r="E3" s="3" t="s">
        <v>238</v>
      </c>
      <c r="F3" s="3" t="s">
        <v>237</v>
      </c>
    </row>
    <row r="4" spans="1:6">
      <c r="A4" s="2">
        <v>1</v>
      </c>
      <c r="B4" s="3" t="s">
        <v>239</v>
      </c>
      <c r="C4" s="3" t="s">
        <v>240</v>
      </c>
      <c r="D4" s="4" t="s">
        <v>241</v>
      </c>
      <c r="E4" s="3"/>
      <c r="F4" s="3"/>
    </row>
    <row r="5" ht="28.5" spans="1:6">
      <c r="A5" s="2">
        <v>2</v>
      </c>
      <c r="B5" s="5" t="s">
        <v>242</v>
      </c>
      <c r="C5" s="3" t="s">
        <v>240</v>
      </c>
      <c r="D5" s="3" t="s">
        <v>243</v>
      </c>
      <c r="E5" s="3"/>
      <c r="F5" s="3"/>
    </row>
    <row r="6" spans="1:6">
      <c r="A6" s="2">
        <v>3</v>
      </c>
      <c r="B6" s="6" t="s">
        <v>244</v>
      </c>
      <c r="C6" s="6" t="s">
        <v>240</v>
      </c>
      <c r="D6" s="6" t="s">
        <v>245</v>
      </c>
      <c r="E6" s="3"/>
      <c r="F6" s="3"/>
    </row>
    <row r="7" spans="1:6">
      <c r="A7" s="2"/>
      <c r="B7" s="3"/>
      <c r="C7" s="3"/>
      <c r="D7" s="3"/>
      <c r="E7" s="3"/>
      <c r="F7" s="3"/>
    </row>
    <row r="8" spans="1:6">
      <c r="A8" s="2"/>
      <c r="B8" s="3"/>
      <c r="C8" s="3"/>
      <c r="D8" s="3"/>
      <c r="E8" s="3"/>
      <c r="F8" s="3"/>
    </row>
    <row r="9" spans="1:6">
      <c r="A9" s="2"/>
      <c r="B9" s="3"/>
      <c r="C9" s="3"/>
      <c r="D9" s="3"/>
      <c r="E9" s="3"/>
      <c r="F9" s="3"/>
    </row>
    <row r="10" spans="1:6">
      <c r="A10" s="2"/>
      <c r="B10" s="3"/>
      <c r="C10" s="3"/>
      <c r="D10" s="3"/>
      <c r="E10" s="3"/>
      <c r="F10" s="3"/>
    </row>
    <row r="11" spans="1:6">
      <c r="A11" s="2"/>
      <c r="B11" s="3"/>
      <c r="C11" s="3"/>
      <c r="D11" s="3"/>
      <c r="E11" s="3"/>
      <c r="F11" s="3"/>
    </row>
    <row r="12" spans="1:6">
      <c r="A12" s="2"/>
      <c r="B12" s="3"/>
      <c r="C12" s="3"/>
      <c r="D12" s="3"/>
      <c r="E12" s="3"/>
      <c r="F12" s="3"/>
    </row>
    <row r="13" spans="1:6">
      <c r="A13" s="2"/>
      <c r="B13" s="3"/>
      <c r="C13" s="3"/>
      <c r="D13" s="3"/>
      <c r="E13" s="3"/>
      <c r="F13" s="3"/>
    </row>
    <row r="14" spans="1:6">
      <c r="A14" s="2"/>
      <c r="B14" s="3"/>
      <c r="C14" s="3"/>
      <c r="D14" s="3"/>
      <c r="E14" s="3"/>
      <c r="F14" s="3"/>
    </row>
    <row r="15" spans="1:6">
      <c r="A15" s="2"/>
      <c r="B15" s="3"/>
      <c r="C15" s="3"/>
      <c r="D15" s="3"/>
      <c r="E15" s="3"/>
      <c r="F15" s="3"/>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3 a z 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A 3 a 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2 s 1 Y o i k e 4 D g A A A B E A A A A T A B w A R m 9 y b X V s Y X M v U 2 V j d G l v b j E u b S C i G A A o o B Q A A A A A A A A A A A A A A A A A A A A A A A A A A A A r T k 0 u y c z P U w i G 0 I b W A F B L A Q I t A B Q A A g A I A A N 2 s 1 Z v / H M r p A A A A P Y A A A A S A A A A A A A A A A A A A A A A A A A A A A B D b 2 5 m a W c v U G F j a 2 F n Z S 5 4 b W x Q S w E C L Q A U A A I A C A A D d r N W D 8 r p q 6 Q A A A D p A A A A E w A A A A A A A A A A A A A A A A D w A A A A W 0 N v b n R l b n R f V H l w Z X N d L n h t b F B L A Q I t A B Q A A g A I A A N 2 s 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H z Q V 1 o E / Q 4 K 1 E h w o 9 w p e A A A A A A I A A A A A A A N m A A D A A A A A E A A A A L C 7 Q g 7 s 3 y y h L m y t e d O Q T k Q A A A A A B I A A A K A A A A A Q A A A A 7 h R Z H h u U 0 Y a a 4 0 q r L G G F P 1 A A A A B m K W n g 2 E H 1 Y z O 0 I N H 8 j c S H j C 8 i j N K b q 7 Z B O 0 J B T F J c H N h 2 3 w d B Z N X z n w + x M i B s S K S t F s A q Y y r r d m m s 8 T c + f M s 6 i J e 8 A 9 o R H I P O Q k G 1 g I 0 k c x Q A A A A Q R q 8 v 4 0 r Y u 5 1 T h 1 A M 3 E R P g 9 z U / A = = < / D a t a M a s h u p > 
</file>

<file path=customXml/itemProps1.xml><?xml version="1.0" encoding="utf-8"?>
<ds:datastoreItem xmlns:ds="http://schemas.openxmlformats.org/officeDocument/2006/customXml" ds:itemID="{17A77655-55E8-4B7A-827A-0D1B6451D5AC}">
  <ds:schemaRefs/>
</ds:datastoreItem>
</file>

<file path=docProps/app.xml><?xml version="1.0" encoding="utf-8"?>
<Properties xmlns="http://schemas.openxmlformats.org/officeDocument/2006/extended-properties" xmlns:vt="http://schemas.openxmlformats.org/officeDocument/2006/docPropsVTypes">
  <Company>Fastenal Company</Company>
  <Application>Microsoft Excel</Application>
  <HeadingPairs>
    <vt:vector size="2" baseType="variant">
      <vt:variant>
        <vt:lpstr>工作表</vt:lpstr>
      </vt:variant>
      <vt:variant>
        <vt:i4>3</vt:i4>
      </vt:variant>
    </vt:vector>
  </HeadingPairs>
  <TitlesOfParts>
    <vt:vector size="3" baseType="lpstr">
      <vt:lpstr>Checklist</vt:lpstr>
      <vt:lpstr>Report</vt:lpstr>
      <vt:lpstr>Rev.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Zhu</dc:creator>
  <cp:lastModifiedBy>何朕来</cp:lastModifiedBy>
  <dcterms:created xsi:type="dcterms:W3CDTF">2021-09-01T04:10:00Z</dcterms:created>
  <cp:lastPrinted>2021-11-17T05:50:00Z</cp:lastPrinted>
  <dcterms:modified xsi:type="dcterms:W3CDTF">2024-09-05T02:36:05Z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D5832A047C0C45D381256D336DD4EDD5_13</vt:lpwstr>
  </property>
</Properties>
</file>