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Rocky\Dropbox\UPenn\SNP_rates\"/>
    </mc:Choice>
  </mc:AlternateContent>
  <bookViews>
    <workbookView xWindow="0" yWindow="0" windowWidth="8820" windowHeight="5475" tabRatio="500"/>
  </bookViews>
  <sheets>
    <sheet name="Toy Example" sheetId="3" r:id="rId1"/>
    <sheet name="TCAvGGA" sheetId="2" r:id="rId2"/>
    <sheet name="CTCvGGA" sheetId="1" r:id="rId3"/>
  </sheets>
  <definedNames>
    <definedName name="_xlnm.Print_Area" localSheetId="2">CTCvGGA!$A$1:$M$21</definedName>
    <definedName name="_xlnm.Print_Area" localSheetId="1">TCAvGGA!$A$1:$M$21</definedName>
  </definedNames>
  <calcPr calcId="171027" concurrentCalc="0"/>
</workbook>
</file>

<file path=xl/calcChain.xml><?xml version="1.0" encoding="utf-8"?>
<calcChain xmlns="http://schemas.openxmlformats.org/spreadsheetml/2006/main">
  <c r="D7" i="1" l="1"/>
  <c r="L15" i="2"/>
  <c r="M15" i="2"/>
  <c r="E15" i="2"/>
  <c r="F15" i="2"/>
  <c r="I12" i="2"/>
  <c r="I13" i="2"/>
  <c r="I14" i="2"/>
  <c r="B12" i="2"/>
  <c r="B13" i="2"/>
  <c r="B14" i="2"/>
  <c r="I10" i="2"/>
  <c r="K10" i="2"/>
  <c r="J10" i="2"/>
  <c r="B10" i="2"/>
  <c r="D10" i="2"/>
  <c r="C10" i="2"/>
  <c r="K9" i="2"/>
  <c r="J9" i="2"/>
  <c r="D9" i="2"/>
  <c r="C9" i="2"/>
  <c r="K8" i="2"/>
  <c r="J8" i="2"/>
  <c r="D8" i="2"/>
  <c r="C8" i="2"/>
  <c r="K7" i="2"/>
  <c r="J7" i="2"/>
  <c r="D7" i="2"/>
  <c r="C7" i="2"/>
  <c r="K6" i="2"/>
  <c r="J6" i="2"/>
  <c r="D6" i="2"/>
  <c r="C6" i="2"/>
  <c r="K5" i="2"/>
  <c r="J5" i="2"/>
  <c r="D5" i="2"/>
  <c r="C5" i="2"/>
  <c r="K4" i="2"/>
  <c r="J4" i="2"/>
  <c r="D4" i="2"/>
  <c r="C4" i="2"/>
  <c r="E15" i="1"/>
  <c r="F15" i="1"/>
  <c r="B10" i="1"/>
  <c r="K7" i="1"/>
  <c r="K6" i="1"/>
  <c r="K5" i="1"/>
  <c r="K4" i="1"/>
  <c r="I13" i="1"/>
  <c r="I12" i="1"/>
  <c r="I14" i="1"/>
  <c r="J9" i="1"/>
  <c r="J8" i="1"/>
  <c r="J7" i="1"/>
  <c r="J6" i="1"/>
  <c r="J5" i="1"/>
  <c r="I10" i="1"/>
  <c r="J10" i="1"/>
  <c r="J4" i="1"/>
  <c r="L15" i="1"/>
  <c r="M15" i="1"/>
  <c r="B13" i="1"/>
  <c r="B12" i="1"/>
  <c r="K10" i="1"/>
  <c r="K9" i="1"/>
  <c r="K8" i="1"/>
  <c r="D10" i="1"/>
  <c r="C10" i="1"/>
  <c r="B14" i="1"/>
  <c r="C8" i="1"/>
  <c r="D8" i="1"/>
  <c r="C9" i="1"/>
  <c r="D9" i="1"/>
  <c r="C7" i="1"/>
  <c r="D5" i="1"/>
  <c r="D6" i="1"/>
  <c r="D4" i="1"/>
  <c r="C5" i="1"/>
  <c r="C6" i="1"/>
  <c r="C4" i="1"/>
</calcChain>
</file>

<file path=xl/sharedStrings.xml><?xml version="1.0" encoding="utf-8"?>
<sst xmlns="http://schemas.openxmlformats.org/spreadsheetml/2006/main" count="108" uniqueCount="42">
  <si>
    <t>count</t>
  </si>
  <si>
    <t>model_0</t>
  </si>
  <si>
    <t>model_1</t>
  </si>
  <si>
    <t>total</t>
  </si>
  <si>
    <t>private</t>
  </si>
  <si>
    <t>cosmo</t>
  </si>
  <si>
    <t>ln(Prob(data))</t>
  </si>
  <si>
    <t>ratio p/c</t>
  </si>
  <si>
    <t>Chi-Sq (3df)</t>
  </si>
  <si>
    <t>P</t>
  </si>
  <si>
    <t>probabilities calculated using dmultinom() in R)</t>
  </si>
  <si>
    <t xml:space="preserve">e.g. </t>
  </si>
  <si>
    <t>%&gt; log(dmultinom(c(1000,1000,10000,500,500,5000,82000),prob=c(0.01,0.01,0.1,0.005,0.005,0.05,0.82)))</t>
  </si>
  <si>
    <t>%&gt; log(dmultinom(c(1000,1000,10000,100,100,5800,82000),prob=c(0.01,0.01,0.1,0.005,0.005,0.05,0.82)))</t>
  </si>
  <si>
    <t xml:space="preserve">%&gt; log(dmultinom(c(1000,1000,10000,100,100,5800,82000),prob=c(0.01,0.01,0.1,0.001,0.001,0.058,0.82)))
</t>
  </si>
  <si>
    <t>A Toy Example</t>
  </si>
  <si>
    <t>context</t>
  </si>
  <si>
    <t>GGA</t>
  </si>
  <si>
    <t>TCA</t>
  </si>
  <si>
    <t>CTC</t>
  </si>
  <si>
    <t>CTC-&gt;A Cosmo</t>
  </si>
  <si>
    <t>CTC-&gt;A Private</t>
  </si>
  <si>
    <t>CTC-&gt;C Cosmo</t>
  </si>
  <si>
    <t>CTC-&gt;C Private</t>
  </si>
  <si>
    <t>CTC-&gt;G Cosmo</t>
  </si>
  <si>
    <t>CTC-&gt;G Private</t>
  </si>
  <si>
    <t>CTC-&gt;T</t>
  </si>
  <si>
    <t>GGA-&gt;A Cosmo</t>
  </si>
  <si>
    <t>GGA-&gt;A Private</t>
  </si>
  <si>
    <t>GGA-&gt;C Cosmo</t>
  </si>
  <si>
    <t>GGA-&gt;T Cosmo</t>
  </si>
  <si>
    <t>GGA-&gt;C Private</t>
  </si>
  <si>
    <t>GGA-&gt;T Private</t>
  </si>
  <si>
    <t>GGA-&gt;G</t>
  </si>
  <si>
    <t>TCA-&gt;A Cosmo</t>
  </si>
  <si>
    <t>TCA-&gt;G Cosmo</t>
  </si>
  <si>
    <t>TCA-&gt;T Cosmo</t>
  </si>
  <si>
    <t>TCA-&gt;A Private</t>
  </si>
  <si>
    <t>TCA-&gt;G Private</t>
  </si>
  <si>
    <t>TCA-&gt;T Private</t>
  </si>
  <si>
    <t>TCA-&gt;C</t>
  </si>
  <si>
    <t>p from chi squared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</si>
</sst>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/>
    <xf numFmtId="0" fontId="0" fillId="0" borderId="0" xfId="0"/>
    <xf numFmtId="0" fontId="0" fillId="0" borderId="0" xfId="0" applyAlignment="1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M10" sqref="M10"/>
    </sheetView>
  </sheetViews>
  <sheetFormatPr defaultRowHeight="15.75" x14ac:dyDescent="0.25"/>
  <sheetData>
    <row r="1" spans="1:11" x14ac:dyDescent="0.25">
      <c r="A1" s="9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1" x14ac:dyDescent="0.25">
      <c r="A3" s="10" t="s">
        <v>16</v>
      </c>
      <c r="B3" s="10" t="s">
        <v>0</v>
      </c>
      <c r="C3" s="10" t="s">
        <v>1</v>
      </c>
      <c r="D3" s="10" t="s">
        <v>2</v>
      </c>
      <c r="E3" s="11"/>
      <c r="F3" s="10" t="s">
        <v>16</v>
      </c>
      <c r="G3" s="10" t="s">
        <v>0</v>
      </c>
      <c r="H3" s="10" t="s">
        <v>1</v>
      </c>
      <c r="I3" s="10" t="s">
        <v>2</v>
      </c>
      <c r="J3" s="11"/>
      <c r="K3" s="11"/>
    </row>
    <row r="4" spans="1:11" x14ac:dyDescent="0.25">
      <c r="A4" s="12">
        <v>1</v>
      </c>
      <c r="B4" s="12">
        <v>1000</v>
      </c>
      <c r="C4" s="12">
        <v>0.01</v>
      </c>
      <c r="D4" s="12">
        <v>0.01</v>
      </c>
      <c r="E4" s="11"/>
      <c r="F4" s="12">
        <v>1</v>
      </c>
      <c r="G4" s="12">
        <v>1000</v>
      </c>
      <c r="H4" s="12">
        <v>0.01</v>
      </c>
      <c r="I4" s="12">
        <v>0.01</v>
      </c>
      <c r="J4" s="11"/>
      <c r="K4" s="11"/>
    </row>
    <row r="5" spans="1:11" x14ac:dyDescent="0.25">
      <c r="A5" s="12">
        <v>2</v>
      </c>
      <c r="B5" s="12">
        <v>1000</v>
      </c>
      <c r="C5" s="12">
        <v>0.01</v>
      </c>
      <c r="D5" s="12">
        <v>0.01</v>
      </c>
      <c r="E5" s="11"/>
      <c r="F5" s="12">
        <v>2</v>
      </c>
      <c r="G5" s="12">
        <v>1000</v>
      </c>
      <c r="H5" s="12">
        <v>0.01</v>
      </c>
      <c r="I5" s="12">
        <v>0.01</v>
      </c>
      <c r="J5" s="11"/>
      <c r="K5" s="11"/>
    </row>
    <row r="6" spans="1:11" x14ac:dyDescent="0.25">
      <c r="A6" s="12">
        <v>3</v>
      </c>
      <c r="B6" s="12">
        <v>10000</v>
      </c>
      <c r="C6" s="12">
        <v>0.1</v>
      </c>
      <c r="D6" s="12">
        <v>0.1</v>
      </c>
      <c r="E6" s="11"/>
      <c r="F6" s="12">
        <v>3</v>
      </c>
      <c r="G6" s="12">
        <v>10000</v>
      </c>
      <c r="H6" s="12">
        <v>0.1</v>
      </c>
      <c r="I6" s="12">
        <v>0.1</v>
      </c>
      <c r="J6" s="11"/>
      <c r="K6" s="11"/>
    </row>
    <row r="7" spans="1:11" x14ac:dyDescent="0.25">
      <c r="A7" s="12">
        <v>4</v>
      </c>
      <c r="B7" s="12">
        <v>500</v>
      </c>
      <c r="C7" s="12">
        <v>5.0000000000000001E-3</v>
      </c>
      <c r="D7" s="12">
        <v>5.0000000000000001E-3</v>
      </c>
      <c r="E7" s="11"/>
      <c r="F7" s="12">
        <v>4</v>
      </c>
      <c r="G7" s="12">
        <v>100</v>
      </c>
      <c r="H7" s="12">
        <v>5.0000000000000001E-3</v>
      </c>
      <c r="I7" s="12">
        <v>1E-3</v>
      </c>
      <c r="J7" s="11"/>
      <c r="K7" s="11"/>
    </row>
    <row r="8" spans="1:11" x14ac:dyDescent="0.25">
      <c r="A8" s="12">
        <v>5</v>
      </c>
      <c r="B8" s="12">
        <v>500</v>
      </c>
      <c r="C8" s="12">
        <v>5.0000000000000001E-3</v>
      </c>
      <c r="D8" s="12">
        <v>5.0000000000000001E-3</v>
      </c>
      <c r="E8" s="11"/>
      <c r="F8" s="12">
        <v>5</v>
      </c>
      <c r="G8" s="12">
        <v>100</v>
      </c>
      <c r="H8" s="12">
        <v>5.0000000000000001E-3</v>
      </c>
      <c r="I8" s="12">
        <v>1E-3</v>
      </c>
      <c r="J8" s="11"/>
      <c r="K8" s="11"/>
    </row>
    <row r="9" spans="1:11" x14ac:dyDescent="0.25">
      <c r="A9" s="12">
        <v>6</v>
      </c>
      <c r="B9" s="12">
        <v>5000</v>
      </c>
      <c r="C9" s="12">
        <v>0.05</v>
      </c>
      <c r="D9" s="12">
        <v>0.05</v>
      </c>
      <c r="E9" s="11"/>
      <c r="F9" s="12">
        <v>6</v>
      </c>
      <c r="G9" s="12">
        <v>5800</v>
      </c>
      <c r="H9" s="12">
        <v>0.05</v>
      </c>
      <c r="I9" s="12">
        <v>5.8000000000000003E-2</v>
      </c>
      <c r="J9" s="11"/>
      <c r="K9" s="11"/>
    </row>
    <row r="10" spans="1:11" x14ac:dyDescent="0.25">
      <c r="A10" s="12">
        <v>7</v>
      </c>
      <c r="B10" s="12">
        <v>82000</v>
      </c>
      <c r="C10" s="12">
        <v>0.82</v>
      </c>
      <c r="D10" s="12">
        <v>0.82</v>
      </c>
      <c r="E10" s="11"/>
      <c r="F10" s="12">
        <v>7</v>
      </c>
      <c r="G10" s="12">
        <v>82000</v>
      </c>
      <c r="H10" s="12">
        <v>0.82</v>
      </c>
      <c r="I10" s="12">
        <v>0.82</v>
      </c>
      <c r="J10" s="11"/>
      <c r="K10" s="11"/>
    </row>
    <row r="11" spans="1:11" x14ac:dyDescent="0.25">
      <c r="A11" s="11" t="s">
        <v>3</v>
      </c>
      <c r="B11" s="12">
        <v>100000</v>
      </c>
      <c r="C11" s="12"/>
      <c r="D11" s="12"/>
      <c r="E11" s="11"/>
      <c r="F11" s="11" t="s">
        <v>3</v>
      </c>
      <c r="G11" s="12">
        <v>100000</v>
      </c>
      <c r="H11" s="12"/>
      <c r="I11" s="12"/>
      <c r="J11" s="11"/>
      <c r="K11" s="11"/>
    </row>
    <row r="12" spans="1:11" x14ac:dyDescent="0.25">
      <c r="A12" s="11" t="s">
        <v>4</v>
      </c>
      <c r="B12" s="12">
        <v>6000</v>
      </c>
      <c r="C12" s="12"/>
      <c r="D12" s="12"/>
      <c r="E12" s="11"/>
      <c r="F12" s="11" t="s">
        <v>4</v>
      </c>
      <c r="G12" s="12">
        <v>6000</v>
      </c>
      <c r="H12" s="12"/>
      <c r="I12" s="12"/>
      <c r="J12" s="11"/>
      <c r="K12" s="11"/>
    </row>
    <row r="13" spans="1:11" x14ac:dyDescent="0.25">
      <c r="A13" s="11" t="s">
        <v>5</v>
      </c>
      <c r="B13" s="12">
        <v>12000</v>
      </c>
      <c r="C13" s="12"/>
      <c r="D13" s="12"/>
      <c r="E13" s="11"/>
      <c r="F13" s="11" t="s">
        <v>5</v>
      </c>
      <c r="G13" s="12">
        <v>12000</v>
      </c>
      <c r="H13" s="12"/>
      <c r="I13" s="12"/>
      <c r="J13" s="11"/>
      <c r="K13" s="11"/>
    </row>
    <row r="14" spans="1:11" x14ac:dyDescent="0.25">
      <c r="A14" s="11" t="s">
        <v>7</v>
      </c>
      <c r="B14" s="12">
        <v>0.5</v>
      </c>
      <c r="C14" s="12"/>
      <c r="D14" s="12"/>
      <c r="E14" s="11"/>
      <c r="F14" s="11" t="s">
        <v>7</v>
      </c>
      <c r="G14" s="12">
        <v>0.5</v>
      </c>
      <c r="H14" s="12"/>
      <c r="I14" s="12"/>
      <c r="J14" s="11" t="s">
        <v>8</v>
      </c>
      <c r="K14" s="11" t="s">
        <v>9</v>
      </c>
    </row>
    <row r="15" spans="1:11" x14ac:dyDescent="0.25">
      <c r="A15" s="11" t="s">
        <v>6</v>
      </c>
      <c r="B15" s="11"/>
      <c r="C15" s="12">
        <v>-27.401060000000001</v>
      </c>
      <c r="D15" s="12">
        <v>-27.401060000000001</v>
      </c>
      <c r="E15" s="11"/>
      <c r="F15" s="11" t="s">
        <v>6</v>
      </c>
      <c r="G15" s="11"/>
      <c r="H15" s="12">
        <v>-564.81560000000002</v>
      </c>
      <c r="I15" s="12">
        <v>-25.867159999999998</v>
      </c>
      <c r="J15" s="11">
        <v>1077.89688</v>
      </c>
      <c r="K15" s="11">
        <v>1.134658447736329E-233</v>
      </c>
    </row>
    <row r="17" spans="1:1" x14ac:dyDescent="0.25">
      <c r="A17" s="7" t="s">
        <v>10</v>
      </c>
    </row>
    <row r="18" spans="1:1" x14ac:dyDescent="0.25">
      <c r="A18" s="7" t="s">
        <v>11</v>
      </c>
    </row>
    <row r="19" spans="1:1" x14ac:dyDescent="0.25">
      <c r="A19" s="7" t="s">
        <v>12</v>
      </c>
    </row>
    <row r="20" spans="1:1" x14ac:dyDescent="0.25">
      <c r="A20" s="7" t="s">
        <v>13</v>
      </c>
    </row>
    <row r="21" spans="1:1" x14ac:dyDescent="0.25">
      <c r="A21" s="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workbookViewId="0">
      <selection activeCell="L9" sqref="L9"/>
    </sheetView>
  </sheetViews>
  <sheetFormatPr defaultColWidth="11" defaultRowHeight="15.75" x14ac:dyDescent="0.25"/>
  <cols>
    <col min="1" max="1" width="12.625" bestFit="1" customWidth="1"/>
    <col min="8" max="8" width="13.5" customWidth="1"/>
    <col min="13" max="13" width="12.125" bestFit="1" customWidth="1"/>
  </cols>
  <sheetData>
    <row r="1" spans="1:15" x14ac:dyDescent="0.25">
      <c r="A1" s="2"/>
    </row>
    <row r="2" spans="1:15" x14ac:dyDescent="0.25">
      <c r="B2" t="s">
        <v>18</v>
      </c>
      <c r="I2" t="s">
        <v>17</v>
      </c>
    </row>
    <row r="3" spans="1:15" x14ac:dyDescent="0.25">
      <c r="A3" s="3" t="s">
        <v>16</v>
      </c>
      <c r="B3" s="3" t="s">
        <v>0</v>
      </c>
      <c r="C3" s="3" t="s">
        <v>1</v>
      </c>
      <c r="D3" s="3" t="s">
        <v>2</v>
      </c>
      <c r="E3" s="4" t="s">
        <v>41</v>
      </c>
      <c r="F3" s="4"/>
      <c r="G3" s="4"/>
      <c r="H3" s="3" t="s">
        <v>16</v>
      </c>
      <c r="I3" s="3" t="s">
        <v>0</v>
      </c>
      <c r="J3" s="3" t="s">
        <v>1</v>
      </c>
      <c r="K3" s="3" t="s">
        <v>2</v>
      </c>
      <c r="L3" s="4" t="s">
        <v>41</v>
      </c>
      <c r="M3" s="4"/>
    </row>
    <row r="4" spans="1:15" x14ac:dyDescent="0.25">
      <c r="A4" s="5" t="s">
        <v>34</v>
      </c>
      <c r="B4" s="5">
        <v>46909</v>
      </c>
      <c r="C4" s="5">
        <f>B4/$B$11</f>
        <v>9.8141105900820562E-4</v>
      </c>
      <c r="D4" s="5">
        <f>B4/$B$11</f>
        <v>9.8141105900820562E-4</v>
      </c>
      <c r="E4" s="4">
        <v>6.0000000000000001E-3</v>
      </c>
      <c r="F4" s="4"/>
      <c r="G4" s="4"/>
      <c r="H4" s="5" t="s">
        <v>27</v>
      </c>
      <c r="I4" s="5">
        <v>143063</v>
      </c>
      <c r="J4" s="5">
        <f>I4/$I$11</f>
        <v>3.9158525941514113E-3</v>
      </c>
      <c r="K4" s="5">
        <f>I4/$I$11</f>
        <v>3.9158525941514113E-3</v>
      </c>
      <c r="L4" s="4">
        <v>0</v>
      </c>
      <c r="M4" s="4"/>
    </row>
    <row r="5" spans="1:15" x14ac:dyDescent="0.25">
      <c r="A5" s="5" t="s">
        <v>35</v>
      </c>
      <c r="B5" s="5">
        <v>44256</v>
      </c>
      <c r="C5" s="5">
        <f>B5/$B$11</f>
        <v>9.2590606978334956E-4</v>
      </c>
      <c r="D5" s="5">
        <f>B5/$B$11</f>
        <v>9.2590606978334956E-4</v>
      </c>
      <c r="E5" s="4">
        <v>0.215</v>
      </c>
      <c r="F5" s="4"/>
      <c r="G5" s="4"/>
      <c r="H5" s="5" t="s">
        <v>29</v>
      </c>
      <c r="I5" s="5">
        <v>37175</v>
      </c>
      <c r="J5" s="5">
        <f>I5/I11</f>
        <v>1.0175364712579683E-3</v>
      </c>
      <c r="K5" s="5">
        <f>I5/$I$11</f>
        <v>1.0175364712579683E-3</v>
      </c>
      <c r="L5" s="4">
        <v>0.37</v>
      </c>
      <c r="M5" s="4"/>
    </row>
    <row r="6" spans="1:15" x14ac:dyDescent="0.25">
      <c r="A6" s="5" t="s">
        <v>36</v>
      </c>
      <c r="B6" s="5">
        <v>136843</v>
      </c>
      <c r="C6" s="5">
        <f>B6/$B$11</f>
        <v>2.8629737054266745E-3</v>
      </c>
      <c r="D6" s="5">
        <f>B6/$B$11</f>
        <v>2.8629737054266745E-3</v>
      </c>
      <c r="E6" s="6">
        <v>3.6819999999999998E-28</v>
      </c>
      <c r="F6" s="4"/>
      <c r="G6" s="4"/>
      <c r="H6" s="5" t="s">
        <v>30</v>
      </c>
      <c r="I6" s="5">
        <v>39603</v>
      </c>
      <c r="J6" s="5">
        <f>I6/$I$11</f>
        <v>1.0839945358770496E-3</v>
      </c>
      <c r="K6" s="5">
        <f>I6/$I$11</f>
        <v>1.0839945358770496E-3</v>
      </c>
      <c r="L6" s="6">
        <v>2.6E-15</v>
      </c>
      <c r="M6" s="4"/>
    </row>
    <row r="7" spans="1:15" x14ac:dyDescent="0.25">
      <c r="A7" s="5" t="s">
        <v>37</v>
      </c>
      <c r="B7" s="5">
        <v>19717</v>
      </c>
      <c r="C7" s="5">
        <f>(B4*B$14)/B$11</f>
        <v>3.850698052743416E-4</v>
      </c>
      <c r="D7" s="5">
        <f>B7/B$11</f>
        <v>4.1251107144609324E-4</v>
      </c>
      <c r="E7" s="4"/>
      <c r="F7" s="4"/>
      <c r="G7" s="4"/>
      <c r="H7" s="5" t="s">
        <v>28</v>
      </c>
      <c r="I7" s="5">
        <v>56680</v>
      </c>
      <c r="J7" s="5">
        <f>(I4*I$14)/I$11</f>
        <v>1.6259157329466976E-3</v>
      </c>
      <c r="K7" s="5">
        <f>I7/I$11</f>
        <v>1.5514180817996406E-3</v>
      </c>
      <c r="L7" s="4"/>
      <c r="M7" s="4"/>
      <c r="O7">
        <v>56680</v>
      </c>
    </row>
    <row r="8" spans="1:15" x14ac:dyDescent="0.25">
      <c r="A8" s="5" t="s">
        <v>38</v>
      </c>
      <c r="B8" s="5">
        <v>18377</v>
      </c>
      <c r="C8" s="5">
        <f t="shared" ref="C8:C9" si="0">(B5*B$14)/B$11</f>
        <v>3.6329167755060358E-4</v>
      </c>
      <c r="D8" s="5">
        <f t="shared" ref="D8:D9" si="1">B8/B$11</f>
        <v>3.8447613531292061E-4</v>
      </c>
      <c r="E8" s="4"/>
      <c r="F8" s="4"/>
      <c r="G8" s="4"/>
      <c r="H8" s="5" t="s">
        <v>31</v>
      </c>
      <c r="I8" s="5">
        <v>16333</v>
      </c>
      <c r="J8" s="5">
        <f>(I5*I$14)/I$11</f>
        <v>4.2249510615808059E-4</v>
      </c>
      <c r="K8" s="5">
        <f t="shared" ref="K8:K9" si="2">I8/I$11</f>
        <v>4.4705913073453651E-4</v>
      </c>
      <c r="L8" s="4"/>
      <c r="M8" s="4"/>
      <c r="O8">
        <v>16333</v>
      </c>
    </row>
    <row r="9" spans="1:15" x14ac:dyDescent="0.25">
      <c r="A9" s="5" t="s">
        <v>39</v>
      </c>
      <c r="B9" s="5">
        <v>51368</v>
      </c>
      <c r="C9" s="5">
        <f t="shared" si="0"/>
        <v>1.1233261711645255E-3</v>
      </c>
      <c r="D9" s="5">
        <f t="shared" si="1"/>
        <v>1.0747004472304569E-3</v>
      </c>
      <c r="E9" s="4"/>
      <c r="F9" s="4"/>
      <c r="G9" s="4"/>
      <c r="H9" s="5" t="s">
        <v>32</v>
      </c>
      <c r="I9" s="5">
        <v>18268</v>
      </c>
      <c r="J9" s="5">
        <f>(I6*I$14)/I$11</f>
        <v>4.5008940656835145E-4</v>
      </c>
      <c r="K9" s="5">
        <f t="shared" si="2"/>
        <v>5.0002303313895257E-4</v>
      </c>
      <c r="L9" s="4"/>
      <c r="M9" s="4"/>
      <c r="O9">
        <v>18268</v>
      </c>
    </row>
    <row r="10" spans="1:15" x14ac:dyDescent="0.25">
      <c r="A10" s="5" t="s">
        <v>40</v>
      </c>
      <c r="B10" s="5">
        <f>B11-SUM(B4:B9)</f>
        <v>47480035</v>
      </c>
      <c r="C10" s="5">
        <f>B10/B$11</f>
        <v>0.99335802151179231</v>
      </c>
      <c r="D10" s="5">
        <f>B10/B$11</f>
        <v>0.99335802151179231</v>
      </c>
      <c r="E10" s="4"/>
      <c r="F10" s="4"/>
      <c r="G10" s="4"/>
      <c r="H10" s="5" t="s">
        <v>33</v>
      </c>
      <c r="I10" s="5">
        <f>I11-SUM(I4:I9)</f>
        <v>36223195</v>
      </c>
      <c r="J10" s="5">
        <f>I10/I$11</f>
        <v>0.99148411615304044</v>
      </c>
      <c r="K10" s="5">
        <f>I10/I$11</f>
        <v>0.99148411615304044</v>
      </c>
      <c r="L10" s="4"/>
      <c r="M10" s="4"/>
    </row>
    <row r="11" spans="1:15" x14ac:dyDescent="0.25">
      <c r="A11" s="4" t="s">
        <v>3</v>
      </c>
      <c r="B11" s="5">
        <v>47797505</v>
      </c>
      <c r="C11" s="5"/>
      <c r="D11" s="5"/>
      <c r="E11" s="4"/>
      <c r="F11" s="4"/>
      <c r="G11" s="4"/>
      <c r="H11" s="4" t="s">
        <v>3</v>
      </c>
      <c r="I11" s="5">
        <v>36534317</v>
      </c>
      <c r="J11" s="5"/>
      <c r="K11" s="5"/>
      <c r="L11" s="4"/>
      <c r="M11" s="4"/>
    </row>
    <row r="12" spans="1:15" x14ac:dyDescent="0.25">
      <c r="A12" s="4" t="s">
        <v>4</v>
      </c>
      <c r="B12" s="5">
        <f>SUM(B7:B9)</f>
        <v>89462</v>
      </c>
      <c r="C12" s="5"/>
      <c r="D12" s="5"/>
      <c r="E12" s="4"/>
      <c r="F12" s="4"/>
      <c r="G12" s="4"/>
      <c r="H12" s="4" t="s">
        <v>4</v>
      </c>
      <c r="I12" s="5">
        <f>SUM(I7:I9)</f>
        <v>91281</v>
      </c>
      <c r="J12" s="5"/>
      <c r="K12" s="5"/>
      <c r="L12" s="4"/>
      <c r="M12" s="4"/>
    </row>
    <row r="13" spans="1:15" x14ac:dyDescent="0.25">
      <c r="A13" s="4" t="s">
        <v>5</v>
      </c>
      <c r="B13" s="5">
        <f>SUM(B4:B6)</f>
        <v>228008</v>
      </c>
      <c r="C13" s="5"/>
      <c r="D13" s="5"/>
      <c r="E13" s="4"/>
      <c r="F13" s="4"/>
      <c r="G13" s="4"/>
      <c r="H13" s="4" t="s">
        <v>5</v>
      </c>
      <c r="I13" s="5">
        <f>SUM(I4:I6)</f>
        <v>219841</v>
      </c>
      <c r="J13" s="5"/>
      <c r="K13" s="5"/>
      <c r="L13" s="4"/>
      <c r="M13" s="4"/>
    </row>
    <row r="14" spans="1:15" x14ac:dyDescent="0.25">
      <c r="A14" s="4" t="s">
        <v>7</v>
      </c>
      <c r="B14" s="5">
        <f>B12/B13</f>
        <v>0.39236342584470718</v>
      </c>
      <c r="C14" s="5"/>
      <c r="D14" s="5"/>
      <c r="E14" s="4" t="s">
        <v>8</v>
      </c>
      <c r="F14" s="4" t="s">
        <v>9</v>
      </c>
      <c r="G14" s="4"/>
      <c r="H14" s="4" t="s">
        <v>7</v>
      </c>
      <c r="I14" s="5">
        <f>I12/I13</f>
        <v>0.4152137226450025</v>
      </c>
      <c r="J14" s="5"/>
      <c r="K14" s="5"/>
      <c r="L14" s="4" t="s">
        <v>8</v>
      </c>
      <c r="M14" s="4" t="s">
        <v>9</v>
      </c>
    </row>
    <row r="15" spans="1:15" x14ac:dyDescent="0.25">
      <c r="A15" s="4" t="s">
        <v>6</v>
      </c>
      <c r="B15" s="4"/>
      <c r="C15" s="5">
        <v>-163.11359999999999</v>
      </c>
      <c r="D15" s="5">
        <v>-37.427900000000001</v>
      </c>
      <c r="E15" s="4">
        <f>-2*(C15-D15)</f>
        <v>251.37139999999999</v>
      </c>
      <c r="F15" s="4">
        <f>_xlfn.CHISQ.DIST(E15,3,FALSE)</f>
        <v>1.6461220547624944E-54</v>
      </c>
      <c r="G15" s="4"/>
      <c r="H15" s="4" t="s">
        <v>6</v>
      </c>
      <c r="I15" s="4"/>
      <c r="J15" s="5">
        <v>-224.12459999999999</v>
      </c>
      <c r="K15" s="5">
        <v>-45.619669999999999</v>
      </c>
      <c r="L15" s="4">
        <f>-2*(J15-K15)</f>
        <v>357.00986</v>
      </c>
      <c r="M15" s="4">
        <f>_xlfn.CHISQ.DIST(L15,3,FALSE)</f>
        <v>2.2570650696258613E-77</v>
      </c>
    </row>
    <row r="17" spans="1:1" x14ac:dyDescent="0.25">
      <c r="A17" t="s">
        <v>10</v>
      </c>
    </row>
    <row r="21" spans="1:1" x14ac:dyDescent="0.25">
      <c r="A21" s="1"/>
    </row>
  </sheetData>
  <pageMargins left="0.75" right="0.75" top="1" bottom="1" header="0.5" footer="0.5"/>
  <pageSetup scale="91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"/>
  <sheetViews>
    <sheetView workbookViewId="0">
      <selection activeCell="L3" sqref="L3"/>
    </sheetView>
  </sheetViews>
  <sheetFormatPr defaultColWidth="11" defaultRowHeight="15.75" x14ac:dyDescent="0.25"/>
  <cols>
    <col min="1" max="1" width="12.625" bestFit="1" customWidth="1"/>
    <col min="5" max="5" width="11.875" customWidth="1"/>
    <col min="6" max="6" width="12.375" customWidth="1"/>
    <col min="8" max="8" width="12.625" bestFit="1" customWidth="1"/>
    <col min="13" max="13" width="12.125" bestFit="1" customWidth="1"/>
  </cols>
  <sheetData>
    <row r="1" spans="1:15" x14ac:dyDescent="0.25">
      <c r="A1" s="2"/>
    </row>
    <row r="2" spans="1:15" x14ac:dyDescent="0.25">
      <c r="B2" t="s">
        <v>19</v>
      </c>
      <c r="I2" t="s">
        <v>17</v>
      </c>
    </row>
    <row r="3" spans="1:15" x14ac:dyDescent="0.25">
      <c r="A3" s="3" t="s">
        <v>16</v>
      </c>
      <c r="B3" s="3" t="s">
        <v>0</v>
      </c>
      <c r="C3" s="3" t="s">
        <v>1</v>
      </c>
      <c r="D3" s="3" t="s">
        <v>2</v>
      </c>
      <c r="E3" s="4" t="s">
        <v>41</v>
      </c>
      <c r="F3" s="4"/>
      <c r="G3" s="4"/>
      <c r="H3" s="3" t="s">
        <v>16</v>
      </c>
      <c r="I3" s="3" t="s">
        <v>0</v>
      </c>
      <c r="J3" s="3" t="s">
        <v>1</v>
      </c>
      <c r="K3" s="3" t="s">
        <v>2</v>
      </c>
      <c r="L3" s="4" t="s">
        <v>41</v>
      </c>
      <c r="M3" s="4"/>
    </row>
    <row r="4" spans="1:15" x14ac:dyDescent="0.25">
      <c r="A4" s="5" t="s">
        <v>20</v>
      </c>
      <c r="B4" s="5">
        <v>22401</v>
      </c>
      <c r="C4" s="5">
        <f>B4/$B$11</f>
        <v>5.6562417022345906E-4</v>
      </c>
      <c r="D4" s="5">
        <f>B4/$B$11</f>
        <v>5.6562417022345906E-4</v>
      </c>
      <c r="E4" s="6">
        <v>1880000000</v>
      </c>
      <c r="F4" s="4"/>
      <c r="G4" s="4"/>
      <c r="H4" s="5" t="s">
        <v>27</v>
      </c>
      <c r="I4" s="5">
        <v>143063</v>
      </c>
      <c r="J4" s="5">
        <f>I4/$I$11</f>
        <v>3.9158525941514113E-3</v>
      </c>
      <c r="K4" s="5">
        <f>I4/$I$11</f>
        <v>3.9158525941514113E-3</v>
      </c>
      <c r="L4" s="4">
        <v>0</v>
      </c>
      <c r="M4" s="4"/>
    </row>
    <row r="5" spans="1:15" x14ac:dyDescent="0.25">
      <c r="A5" s="5" t="s">
        <v>22</v>
      </c>
      <c r="B5" s="5">
        <v>77383</v>
      </c>
      <c r="C5" s="5">
        <f>B5/$B$11</f>
        <v>1.953917019972409E-3</v>
      </c>
      <c r="D5" s="5">
        <f>B5/$B$11</f>
        <v>1.953917019972409E-3</v>
      </c>
      <c r="E5" s="4">
        <v>5.1999999999999998E-2</v>
      </c>
      <c r="F5" s="4"/>
      <c r="G5" s="4"/>
      <c r="H5" s="5" t="s">
        <v>29</v>
      </c>
      <c r="I5" s="5">
        <v>37175</v>
      </c>
      <c r="J5" s="5">
        <f>I5/I11</f>
        <v>1.0175364712579683E-3</v>
      </c>
      <c r="K5" s="5">
        <f>I5/$I$11</f>
        <v>1.0175364712579683E-3</v>
      </c>
      <c r="L5" s="4">
        <v>0.37</v>
      </c>
      <c r="M5" s="4"/>
    </row>
    <row r="6" spans="1:15" x14ac:dyDescent="0.25">
      <c r="A6" s="5" t="s">
        <v>24</v>
      </c>
      <c r="B6" s="5">
        <v>22246</v>
      </c>
      <c r="C6" s="5">
        <f>B6/$B$11</f>
        <v>5.6171042769479352E-4</v>
      </c>
      <c r="D6" s="5">
        <f>B6/$B$11</f>
        <v>5.6171042769479352E-4</v>
      </c>
      <c r="E6" s="6">
        <v>9.0100000000000001E-6</v>
      </c>
      <c r="F6" s="4"/>
      <c r="G6" s="4"/>
      <c r="H6" s="5" t="s">
        <v>30</v>
      </c>
      <c r="I6" s="5">
        <v>39603</v>
      </c>
      <c r="J6" s="5">
        <f>I6/$I$11</f>
        <v>1.0839945358770496E-3</v>
      </c>
      <c r="K6" s="5">
        <f>I6/$I$11</f>
        <v>1.0839945358770496E-3</v>
      </c>
      <c r="L6" s="6">
        <v>2.6E-15</v>
      </c>
      <c r="M6" s="4"/>
    </row>
    <row r="7" spans="1:15" x14ac:dyDescent="0.25">
      <c r="A7" s="5" t="s">
        <v>21</v>
      </c>
      <c r="B7" s="5">
        <v>8565</v>
      </c>
      <c r="C7" s="5">
        <f>(B4*B$14)/B$11</f>
        <v>1.8659154795145101E-4</v>
      </c>
      <c r="D7" s="5">
        <f>B7/B$11</f>
        <v>2.1626583714851689E-4</v>
      </c>
      <c r="E7" s="4"/>
      <c r="F7" s="4"/>
      <c r="G7" s="4"/>
      <c r="H7" s="5" t="s">
        <v>28</v>
      </c>
      <c r="I7" s="5">
        <v>56680</v>
      </c>
      <c r="J7" s="5">
        <f>(I4*I$14)/I$11</f>
        <v>1.6259157329466976E-3</v>
      </c>
      <c r="K7" s="5">
        <f>I7/I$11</f>
        <v>1.5514180817996406E-3</v>
      </c>
      <c r="L7" s="4"/>
      <c r="M7" s="4"/>
      <c r="O7">
        <v>56680</v>
      </c>
    </row>
    <row r="8" spans="1:15" x14ac:dyDescent="0.25">
      <c r="A8" s="5" t="s">
        <v>23</v>
      </c>
      <c r="B8" s="5">
        <v>23092</v>
      </c>
      <c r="C8" s="5">
        <f t="shared" ref="C8:C9" si="0">(B5*B$14)/B$11</f>
        <v>6.4457005290509948E-4</v>
      </c>
      <c r="D8" s="5">
        <f t="shared" ref="D8:D9" si="1">B8/B$11</f>
        <v>5.8307188691576783E-4</v>
      </c>
      <c r="E8" s="4"/>
      <c r="F8" s="4"/>
      <c r="G8" s="4"/>
      <c r="H8" s="5" t="s">
        <v>31</v>
      </c>
      <c r="I8" s="5">
        <v>16333</v>
      </c>
      <c r="J8" s="5">
        <f>(I5*I$14)/I$11</f>
        <v>4.2249510615808059E-4</v>
      </c>
      <c r="K8" s="5">
        <f t="shared" ref="K8:K9" si="2">I8/I$11</f>
        <v>4.4705913073453651E-4</v>
      </c>
      <c r="L8" s="4"/>
      <c r="M8" s="4"/>
      <c r="O8">
        <v>16333</v>
      </c>
    </row>
    <row r="9" spans="1:15" x14ac:dyDescent="0.25">
      <c r="A9" s="5" t="s">
        <v>25</v>
      </c>
      <c r="B9" s="5">
        <v>8599</v>
      </c>
      <c r="C9" s="5">
        <f t="shared" si="0"/>
        <v>1.8530045871737778E-4</v>
      </c>
      <c r="D9" s="5">
        <f t="shared" si="1"/>
        <v>2.1712433550964352E-4</v>
      </c>
      <c r="E9" s="4"/>
      <c r="F9" s="4"/>
      <c r="G9" s="4"/>
      <c r="H9" s="5" t="s">
        <v>32</v>
      </c>
      <c r="I9" s="5">
        <v>18268</v>
      </c>
      <c r="J9" s="5">
        <f>(I6*I$14)/I$11</f>
        <v>4.5008940656835145E-4</v>
      </c>
      <c r="K9" s="5">
        <f t="shared" si="2"/>
        <v>5.0002303313895257E-4</v>
      </c>
      <c r="L9" s="4"/>
      <c r="M9" s="4"/>
      <c r="O9">
        <v>18268</v>
      </c>
    </row>
    <row r="10" spans="1:15" x14ac:dyDescent="0.25">
      <c r="A10" s="5" t="s">
        <v>26</v>
      </c>
      <c r="B10" s="5">
        <f>B11-SUM(B4:B9)</f>
        <v>39441750</v>
      </c>
      <c r="C10" s="5">
        <f>B10/B$11</f>
        <v>0.99590228632253541</v>
      </c>
      <c r="D10" s="5">
        <f>B10/B$11</f>
        <v>0.99590228632253541</v>
      </c>
      <c r="E10" s="4"/>
      <c r="F10" s="4"/>
      <c r="G10" s="4"/>
      <c r="H10" s="5" t="s">
        <v>33</v>
      </c>
      <c r="I10" s="5">
        <f>I11-SUM(I4:I9)</f>
        <v>36223195</v>
      </c>
      <c r="J10" s="5">
        <f>I10/I$11</f>
        <v>0.99148411615304044</v>
      </c>
      <c r="K10" s="5">
        <f>I10/I$11</f>
        <v>0.99148411615304044</v>
      </c>
      <c r="L10" s="4"/>
      <c r="M10" s="4"/>
    </row>
    <row r="11" spans="1:15" x14ac:dyDescent="0.25">
      <c r="A11" s="4" t="s">
        <v>3</v>
      </c>
      <c r="B11" s="5">
        <v>39604036</v>
      </c>
      <c r="C11" s="5"/>
      <c r="D11" s="5"/>
      <c r="E11" s="4"/>
      <c r="F11" s="4"/>
      <c r="G11" s="4"/>
      <c r="H11" s="4" t="s">
        <v>3</v>
      </c>
      <c r="I11" s="5">
        <v>36534317</v>
      </c>
      <c r="J11" s="5"/>
      <c r="K11" s="5"/>
      <c r="L11" s="4"/>
      <c r="M11" s="4"/>
    </row>
    <row r="12" spans="1:15" x14ac:dyDescent="0.25">
      <c r="A12" s="4" t="s">
        <v>4</v>
      </c>
      <c r="B12" s="5">
        <f>SUM(B7:B9)</f>
        <v>40256</v>
      </c>
      <c r="C12" s="5"/>
      <c r="D12" s="5"/>
      <c r="E12" s="4"/>
      <c r="F12" s="4"/>
      <c r="G12" s="4"/>
      <c r="H12" s="4" t="s">
        <v>4</v>
      </c>
      <c r="I12" s="5">
        <f>SUM(I7:I9)</f>
        <v>91281</v>
      </c>
      <c r="J12" s="5"/>
      <c r="K12" s="5"/>
      <c r="L12" s="4"/>
      <c r="M12" s="4"/>
    </row>
    <row r="13" spans="1:15" x14ac:dyDescent="0.25">
      <c r="A13" s="4" t="s">
        <v>5</v>
      </c>
      <c r="B13" s="5">
        <f>SUM(B4:B6)</f>
        <v>122030</v>
      </c>
      <c r="C13" s="5"/>
      <c r="D13" s="5"/>
      <c r="E13" s="4"/>
      <c r="F13" s="4"/>
      <c r="G13" s="4"/>
      <c r="H13" s="4" t="s">
        <v>5</v>
      </c>
      <c r="I13" s="5">
        <f>SUM(I4:I6)</f>
        <v>219841</v>
      </c>
      <c r="J13" s="5"/>
      <c r="K13" s="5"/>
      <c r="L13" s="4"/>
      <c r="M13" s="4"/>
    </row>
    <row r="14" spans="1:15" x14ac:dyDescent="0.25">
      <c r="A14" s="4" t="s">
        <v>7</v>
      </c>
      <c r="B14" s="5">
        <f>B12/B13</f>
        <v>0.32988609358354504</v>
      </c>
      <c r="C14" s="5"/>
      <c r="D14" s="5"/>
      <c r="E14" s="4" t="s">
        <v>8</v>
      </c>
      <c r="F14" s="4" t="s">
        <v>9</v>
      </c>
      <c r="G14" s="4"/>
      <c r="H14" s="4" t="s">
        <v>7</v>
      </c>
      <c r="I14" s="5">
        <f>I12/I13</f>
        <v>0.4152137226450025</v>
      </c>
      <c r="J14" s="5"/>
      <c r="K14" s="5"/>
      <c r="L14" s="4" t="s">
        <v>8</v>
      </c>
      <c r="M14" s="4" t="s">
        <v>9</v>
      </c>
    </row>
    <row r="15" spans="1:15" x14ac:dyDescent="0.25">
      <c r="A15" s="4" t="s">
        <v>6</v>
      </c>
      <c r="B15" s="4"/>
      <c r="C15" s="5">
        <v>-346.68849999999998</v>
      </c>
      <c r="D15" s="5">
        <v>-35.234310000000001</v>
      </c>
      <c r="E15" s="4">
        <f>-2*(C15-D15)</f>
        <v>622.90837999999997</v>
      </c>
      <c r="F15" s="4">
        <f>_xlfn.CHISQ.DIST(E15,3,FALSE)</f>
        <v>5.4360828854374966E-135</v>
      </c>
      <c r="G15" s="4"/>
      <c r="H15" s="4" t="s">
        <v>6</v>
      </c>
      <c r="I15" s="4"/>
      <c r="J15" s="5">
        <v>-224.12459999999999</v>
      </c>
      <c r="K15" s="5">
        <v>-45.619669999999999</v>
      </c>
      <c r="L15" s="4">
        <f>-2*(J15-K15)</f>
        <v>357.00986</v>
      </c>
      <c r="M15" s="4">
        <f>_xlfn.CHISQ.DIST(L15,3,FALSE)</f>
        <v>2.2570650696258613E-77</v>
      </c>
    </row>
    <row r="17" spans="1:1" x14ac:dyDescent="0.25">
      <c r="A17" t="s">
        <v>10</v>
      </c>
    </row>
    <row r="21" spans="1:1" x14ac:dyDescent="0.25">
      <c r="A21" s="1"/>
    </row>
  </sheetData>
  <phoneticPr fontId="5" type="noConversion"/>
  <pageMargins left="0.75" right="0.75" top="1" bottom="1" header="0.5" footer="0.5"/>
  <pageSetup scale="91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Toy Example</vt:lpstr>
      <vt:lpstr>TCAvGGA</vt:lpstr>
      <vt:lpstr>CTCvGGA</vt:lpstr>
      <vt:lpstr>CTCvGGA!Print_Area</vt:lpstr>
      <vt:lpstr>TCAvGGA!Print_Area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Voight</dc:creator>
  <cp:lastModifiedBy>Rocky</cp:lastModifiedBy>
  <cp:lastPrinted>2016-07-26T16:33:30Z</cp:lastPrinted>
  <dcterms:created xsi:type="dcterms:W3CDTF">2016-07-26T15:41:42Z</dcterms:created>
  <dcterms:modified xsi:type="dcterms:W3CDTF">2016-08-01T16:14:06Z</dcterms:modified>
</cp:coreProperties>
</file>