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91989\Desktop\"/>
    </mc:Choice>
  </mc:AlternateContent>
  <xr:revisionPtr revIDLastSave="0" documentId="13_ncr:1_{4CF42361-C01A-4C57-8714-3707799A1A22}" xr6:coauthVersionLast="47" xr6:coauthVersionMax="47" xr10:uidLastSave="{00000000-0000-0000-0000-000000000000}"/>
  <bookViews>
    <workbookView xWindow="1548" yWindow="1176" windowWidth="11592" windowHeight="11304" xr2:uid="{206F3CDD-8787-4085-83C8-E575DE911A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1" l="1"/>
  <c r="M27" i="1"/>
  <c r="M26" i="1"/>
  <c r="M25" i="1"/>
  <c r="M24" i="1"/>
  <c r="M23" i="1"/>
  <c r="M22" i="1"/>
  <c r="M21" i="1"/>
  <c r="M20" i="1"/>
  <c r="M19" i="1"/>
  <c r="M18" i="1"/>
  <c r="M17" i="1"/>
  <c r="K23" i="1"/>
  <c r="K18" i="1"/>
  <c r="L18" i="1" s="1"/>
  <c r="K19" i="1"/>
  <c r="L19" i="1" s="1"/>
  <c r="K20" i="1"/>
  <c r="L20" i="1" s="1"/>
  <c r="K21" i="1"/>
  <c r="K22" i="1"/>
  <c r="K24" i="1"/>
  <c r="L24" i="1" s="1"/>
  <c r="K25" i="1"/>
  <c r="L25" i="1" s="1"/>
  <c r="K26" i="1"/>
  <c r="K27" i="1"/>
  <c r="L27" i="1" s="1"/>
  <c r="K28" i="1"/>
  <c r="K17" i="1"/>
  <c r="K5" i="1"/>
  <c r="L5" i="1" s="1"/>
  <c r="K6" i="1"/>
  <c r="M6" i="1" s="1"/>
  <c r="K7" i="1"/>
  <c r="L7" i="1" s="1"/>
  <c r="K8" i="1"/>
  <c r="L8" i="1" s="1"/>
  <c r="K9" i="1"/>
  <c r="M9" i="1" s="1"/>
  <c r="N9" i="1" s="1"/>
  <c r="K10" i="1"/>
  <c r="K4" i="1"/>
  <c r="M4" i="1" s="1"/>
  <c r="C38" i="1"/>
  <c r="F28" i="1"/>
  <c r="F27" i="1"/>
  <c r="F26" i="1"/>
  <c r="F25" i="1"/>
  <c r="F24" i="1"/>
  <c r="F23" i="1"/>
  <c r="F22" i="1"/>
  <c r="F21" i="1"/>
  <c r="F20" i="1"/>
  <c r="F19" i="1"/>
  <c r="F18" i="1"/>
  <c r="F17" i="1"/>
  <c r="F10" i="1"/>
  <c r="F9" i="1"/>
  <c r="F8" i="1"/>
  <c r="F7" i="1"/>
  <c r="F6" i="1"/>
  <c r="F5" i="1"/>
  <c r="F4" i="1"/>
  <c r="N25" i="1" l="1"/>
  <c r="M5" i="1"/>
  <c r="N5" i="1" s="1"/>
  <c r="N27" i="1"/>
  <c r="N20" i="1"/>
  <c r="L26" i="1"/>
  <c r="N26" i="1" s="1"/>
  <c r="N21" i="1"/>
  <c r="N17" i="1"/>
  <c r="L22" i="1"/>
  <c r="N22" i="1"/>
  <c r="M10" i="1"/>
  <c r="N10" i="1" s="1"/>
  <c r="M7" i="1"/>
  <c r="N7" i="1" s="1"/>
  <c r="M8" i="1"/>
  <c r="N8" i="1" s="1"/>
  <c r="L23" i="1"/>
  <c r="L21" i="1"/>
  <c r="N23" i="1"/>
  <c r="N24" i="1"/>
  <c r="N19" i="1"/>
  <c r="N18" i="1"/>
  <c r="L28" i="1"/>
  <c r="L4" i="1"/>
  <c r="N4" i="1" s="1"/>
  <c r="L6" i="1"/>
  <c r="N6" i="1" s="1"/>
  <c r="N28" i="1" l="1"/>
</calcChain>
</file>

<file path=xl/sharedStrings.xml><?xml version="1.0" encoding="utf-8"?>
<sst xmlns="http://schemas.openxmlformats.org/spreadsheetml/2006/main" count="89" uniqueCount="56">
  <si>
    <t>Manual Compaction</t>
  </si>
  <si>
    <t>Sample ID</t>
  </si>
  <si>
    <t>Binder %</t>
  </si>
  <si>
    <t>Dry Wt</t>
  </si>
  <si>
    <t>Wt under Water</t>
  </si>
  <si>
    <t>SSD</t>
  </si>
  <si>
    <t>Volume</t>
  </si>
  <si>
    <t>Stability (KN)</t>
  </si>
  <si>
    <t>Flow (mm)</t>
  </si>
  <si>
    <t>VG30  5%-1</t>
  </si>
  <si>
    <t>5.0-2</t>
  </si>
  <si>
    <t>5.5-1</t>
  </si>
  <si>
    <t>5.5-2</t>
  </si>
  <si>
    <t>6.0-1</t>
  </si>
  <si>
    <t>6.0-2 **</t>
  </si>
  <si>
    <t>6.5-1</t>
  </si>
  <si>
    <t>Automatic Compaction</t>
  </si>
  <si>
    <t>5.0-3</t>
  </si>
  <si>
    <t>5.5-3</t>
  </si>
  <si>
    <t>6.0-2</t>
  </si>
  <si>
    <t>6.0-3</t>
  </si>
  <si>
    <t>6.5-2</t>
  </si>
  <si>
    <t>6.5-3</t>
  </si>
  <si>
    <t>properties</t>
  </si>
  <si>
    <t>coarse aggregate</t>
  </si>
  <si>
    <t>fine aggregate</t>
  </si>
  <si>
    <t>filler</t>
  </si>
  <si>
    <t>%</t>
  </si>
  <si>
    <t>bulk specific gravity Gsb</t>
  </si>
  <si>
    <t>Bulk SSD specific gravity</t>
  </si>
  <si>
    <t>apparent specific gravity Gsa</t>
  </si>
  <si>
    <t>water absoorbtion</t>
  </si>
  <si>
    <t>bulk specific gravity of agggregate</t>
  </si>
  <si>
    <t>Gsb</t>
  </si>
  <si>
    <t>Gsb 2 **</t>
  </si>
  <si>
    <t>wt of Pyc</t>
  </si>
  <si>
    <t>Pyc+sample</t>
  </si>
  <si>
    <t>Pyc+sample+water</t>
  </si>
  <si>
    <t>Pyc+water</t>
  </si>
  <si>
    <t>loose aspahlt neat mix Gmm</t>
  </si>
  <si>
    <t>Gmm @ 5%</t>
  </si>
  <si>
    <t>Gse</t>
  </si>
  <si>
    <t>Specific gravity of Bitumen Gb</t>
  </si>
  <si>
    <t>Gmb</t>
  </si>
  <si>
    <t>Va</t>
  </si>
  <si>
    <t>VMA</t>
  </si>
  <si>
    <t>VFB</t>
  </si>
  <si>
    <t>Gmm</t>
  </si>
  <si>
    <t>Gsb =2.77150589</t>
  </si>
  <si>
    <t>Gsb = 2.77150589</t>
  </si>
  <si>
    <t>Binder%</t>
  </si>
  <si>
    <t>Stability</t>
  </si>
  <si>
    <t>Gsb=2.84</t>
  </si>
  <si>
    <t>Gsb = 2.84</t>
  </si>
  <si>
    <t>Flow</t>
  </si>
  <si>
    <t>Unit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</si>
</sst>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/>
    <xf numFmtId="10" fontId="4" fillId="0" borderId="0" xfId="0" applyNumberFormat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0" borderId="0" xfId="0" applyFont="1" applyAlignment="1">
      <alignment horizontal="center" vertical="center" wrapText="1"/>
    </xf>
    <xf numFmtId="0" fontId="5" fillId="0" borderId="0" xfId="0" applyFont="1"/>
    <xf numFmtId="164" fontId="0" fillId="2" borderId="0" xfId="0" applyNumberFormat="1" applyFill="1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3" fillId="0" borderId="4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26285104848478"/>
          <c:y val="2.7401378411597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00582124693868E-2"/>
          <c:y val="0.19486115457599285"/>
          <c:w val="0.89664129483814525"/>
          <c:h val="0.72125801983085447"/>
        </c:manualLayout>
      </c:layout>
      <c:scatterChart>
        <c:scatterStyle val="smoothMarker"/>
        <c:varyColors val="0"/>
        <c:ser>
          <c:idx val="0"/>
          <c:order val="0"/>
          <c:tx>
            <c:v>Stability vs Bitumen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Sheet1!$B$54:$B$57</c:f>
              <c:numCache>
                <c:formatCode>General</c:formatCode>
                <c:ptCount val="4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</c:numCache>
            </c:numRef>
          </c:xVal>
          <c:yVal>
            <c:numRef>
              <c:f>Sheet1!$C$54:$C$57</c:f>
              <c:numCache>
                <c:formatCode>General</c:formatCode>
                <c:ptCount val="4"/>
                <c:pt idx="0">
                  <c:v>18.95</c:v>
                </c:pt>
                <c:pt idx="1">
                  <c:v>17.25</c:v>
                </c:pt>
                <c:pt idx="2">
                  <c:v>16.95</c:v>
                </c:pt>
                <c:pt idx="3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17-49E1-9C33-E9ADCE570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171600"/>
        <c:axId val="1480174000"/>
      </c:scatterChart>
      <c:valAx>
        <c:axId val="1480171600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174000"/>
        <c:crosses val="autoZero"/>
        <c:crossBetween val="midCat"/>
        <c:minorUnit val="0.1"/>
      </c:valAx>
      <c:valAx>
        <c:axId val="14801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17160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761336858473719E-2"/>
          <c:y val="0.21264531522953722"/>
          <c:w val="0.86197860381542313"/>
          <c:h val="0.66387487350992269"/>
        </c:manualLayout>
      </c:layout>
      <c:scatterChart>
        <c:scatterStyle val="smoothMarker"/>
        <c:varyColors val="0"/>
        <c:ser>
          <c:idx val="0"/>
          <c:order val="0"/>
          <c:tx>
            <c:v>Stability vs Bitumen%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Sheet1!$B$80:$B$83</c:f>
              <c:numCache>
                <c:formatCode>General</c:formatCode>
                <c:ptCount val="4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</c:numCache>
            </c:numRef>
          </c:xVal>
          <c:yVal>
            <c:numRef>
              <c:f>Sheet1!$C$80:$C$83</c:f>
              <c:numCache>
                <c:formatCode>General</c:formatCode>
                <c:ptCount val="4"/>
                <c:pt idx="0">
                  <c:v>20.399999999999999</c:v>
                </c:pt>
                <c:pt idx="1">
                  <c:v>20.265999999999998</c:v>
                </c:pt>
                <c:pt idx="2">
                  <c:v>16.2</c:v>
                </c:pt>
                <c:pt idx="3">
                  <c:v>12.26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01-461E-BD82-72CB28C86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043136"/>
        <c:axId val="1484526144"/>
      </c:scatterChart>
      <c:valAx>
        <c:axId val="1640043136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26144"/>
        <c:crosses val="autoZero"/>
        <c:crossBetween val="midCat"/>
      </c:valAx>
      <c:valAx>
        <c:axId val="14845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43136"/>
        <c:crosses val="autoZero"/>
        <c:crossBetween val="midCat"/>
        <c:majorUnit val="5"/>
        <c:minorUnit val="4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Flow vs Bitumen%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Sheet1!$B$80:$B$83</c:f>
              <c:numCache>
                <c:formatCode>General</c:formatCode>
                <c:ptCount val="4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</c:numCache>
            </c:numRef>
          </c:xVal>
          <c:yVal>
            <c:numRef>
              <c:f>Sheet1!$D$80:$D$83</c:f>
              <c:numCache>
                <c:formatCode>General</c:formatCode>
                <c:ptCount val="4"/>
                <c:pt idx="0">
                  <c:v>4.47</c:v>
                </c:pt>
                <c:pt idx="1">
                  <c:v>3.13</c:v>
                </c:pt>
                <c:pt idx="2">
                  <c:v>3.65</c:v>
                </c:pt>
                <c:pt idx="3">
                  <c:v>4.12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EE-41FA-97D2-D222D5CCD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99376"/>
        <c:axId val="420196976"/>
      </c:scatterChart>
      <c:valAx>
        <c:axId val="420199376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96976"/>
        <c:crosses val="autoZero"/>
        <c:crossBetween val="midCat"/>
      </c:valAx>
      <c:valAx>
        <c:axId val="42019697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99376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99074955178173E-2"/>
          <c:y val="0.22362615399076904"/>
          <c:w val="0.87434009792310408"/>
          <c:h val="0.63698723785668909"/>
        </c:manualLayout>
      </c:layout>
      <c:scatterChart>
        <c:scatterStyle val="smoothMarker"/>
        <c:varyColors val="0"/>
        <c:ser>
          <c:idx val="0"/>
          <c:order val="0"/>
          <c:tx>
            <c:v>Air void vs Bitumen%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Sheet1!$B$80:$B$83</c:f>
              <c:numCache>
                <c:formatCode>General</c:formatCode>
                <c:ptCount val="4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</c:numCache>
            </c:numRef>
          </c:xVal>
          <c:yVal>
            <c:numRef>
              <c:f>Sheet1!$E$80:$E$83</c:f>
              <c:numCache>
                <c:formatCode>General</c:formatCode>
                <c:ptCount val="4"/>
                <c:pt idx="0">
                  <c:v>5.2</c:v>
                </c:pt>
                <c:pt idx="1">
                  <c:v>2.8</c:v>
                </c:pt>
                <c:pt idx="2">
                  <c:v>2.5499999999999998</c:v>
                </c:pt>
                <c:pt idx="3">
                  <c:v>1.76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51-41BF-BE72-F000C6893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87712"/>
        <c:axId val="413084352"/>
      </c:scatterChart>
      <c:valAx>
        <c:axId val="413087712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4352"/>
        <c:crosses val="autoZero"/>
        <c:crossBetween val="midCat"/>
        <c:majorUnit val="0.5"/>
      </c:valAx>
      <c:valAx>
        <c:axId val="4130843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411750</xdr:colOff>
      <xdr:row>59</xdr:row>
      <xdr:rowOff>143226</xdr:rowOff>
    </xdr:from>
    <xdr:to>
      <xdr:col>4</xdr:col>
      <xdr:colOff>194553</xdr:colOff>
      <xdr:row>72</xdr:row>
      <xdr:rowOff>89171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BE9F57-35E2-3390-DE03-1AA3CAF8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549063</xdr:colOff>
      <xdr:row>88</xdr:row>
      <xdr:rowOff>37754</xdr:rowOff>
    </xdr:from>
    <xdr:to>
      <xdr:col>4</xdr:col>
      <xdr:colOff>516637</xdr:colOff>
      <xdr:row>100</xdr:row>
      <xdr:rowOff>108279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074DEA-6808-432B-9DB1-7D36FB360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834956</xdr:colOff>
      <xdr:row>88</xdr:row>
      <xdr:rowOff>26751</xdr:rowOff>
    </xdr:from>
    <xdr:to>
      <xdr:col>10</xdr:col>
      <xdr:colOff>27213</xdr:colOff>
      <xdr:row>100</xdr:row>
      <xdr:rowOff>40821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A49A62-3CB0-F5D5-29ED-C622C581A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700767</xdr:colOff>
      <xdr:row>103</xdr:row>
      <xdr:rowOff>29936</xdr:rowOff>
    </xdr:from>
    <xdr:to>
      <xdr:col>4</xdr:col>
      <xdr:colOff>544285</xdr:colOff>
      <xdr:row>114</xdr:row>
      <xdr:rowOff>115661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A30660-5DD5-177D-280E-7FA380C64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5B14F-4C6D-472A-AD20-9E15753D952F}">
  <dimension ref="A1:S83"/>
  <sheetViews>
    <sheetView tabSelected="1" topLeftCell="F1" zoomScale="75" zoomScaleNormal="75" workbookViewId="0">
      <selection activeCell="K7" sqref="K7"/>
    </sheetView>
  </sheetViews>
  <sheetFormatPr defaultRowHeight="14.4" x14ac:dyDescent="0.3"/>
  <cols>
    <col min="1" max="1" width="16.44140625" customWidth="1"/>
    <col min="2" max="2" width="16.6640625" customWidth="1"/>
    <col min="3" max="3" width="13.88671875" customWidth="1"/>
    <col min="4" max="4" width="19.88671875" customWidth="1"/>
    <col min="5" max="5" width="9.5546875" customWidth="1"/>
    <col min="6" max="6" width="13.109375" customWidth="1"/>
    <col min="7" max="7" width="15.5546875" bestFit="1" customWidth="1"/>
    <col min="8" max="8" width="10.88671875" bestFit="1" customWidth="1"/>
  </cols>
  <sheetData>
    <row r="1" spans="1:19" ht="17.399999999999999" x14ac:dyDescent="0.3">
      <c r="B1" s="22" t="s">
        <v>0</v>
      </c>
      <c r="C1" s="22"/>
    </row>
    <row r="2" spans="1:19" ht="16.2" thickBot="1" x14ac:dyDescent="0.35">
      <c r="B2" s="1"/>
      <c r="C2" s="1"/>
      <c r="M2" s="18" t="s">
        <v>52</v>
      </c>
      <c r="N2" s="17"/>
      <c r="P2" s="18" t="s">
        <v>48</v>
      </c>
    </row>
    <row r="3" spans="1:19" ht="16.2" thickBot="1" x14ac:dyDescent="0.35">
      <c r="A3" s="2" t="s">
        <v>1</v>
      </c>
      <c r="B3" s="3" t="s">
        <v>2</v>
      </c>
      <c r="C3" s="3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J3" s="15" t="s">
        <v>47</v>
      </c>
      <c r="K3" s="15" t="s">
        <v>43</v>
      </c>
      <c r="L3" s="15" t="s">
        <v>44</v>
      </c>
      <c r="M3" s="15" t="s">
        <v>45</v>
      </c>
      <c r="N3" s="15" t="s">
        <v>46</v>
      </c>
      <c r="P3" s="14" t="s">
        <v>45</v>
      </c>
      <c r="Q3" s="14" t="s">
        <v>46</v>
      </c>
    </row>
    <row r="4" spans="1:19" x14ac:dyDescent="0.3">
      <c r="A4" t="s">
        <v>9</v>
      </c>
      <c r="B4">
        <v>5</v>
      </c>
      <c r="C4">
        <v>1175</v>
      </c>
      <c r="D4">
        <v>713</v>
      </c>
      <c r="E4">
        <v>1178</v>
      </c>
      <c r="F4">
        <f>E4-D4</f>
        <v>465</v>
      </c>
      <c r="G4">
        <v>18.2</v>
      </c>
      <c r="H4">
        <v>2.5</v>
      </c>
      <c r="J4">
        <v>2.6347</v>
      </c>
      <c r="K4">
        <f>C4/(E4-D4)</f>
        <v>2.5268817204301075</v>
      </c>
      <c r="L4">
        <f>(H42-K4)/H42  *100</f>
        <v>4.0910278176831598</v>
      </c>
      <c r="M4">
        <f>(1 - (K4* (100-B4)/100)/C39 )*100</f>
        <v>15.474026957443588</v>
      </c>
      <c r="N4">
        <f t="shared" ref="N4:N10" si="0">(M4-L4)/M4 *100</f>
        <v>73.56197046228344</v>
      </c>
      <c r="P4">
        <v>13.385078953671014</v>
      </c>
      <c r="Q4">
        <v>69.435908209109598</v>
      </c>
    </row>
    <row r="5" spans="1:19" x14ac:dyDescent="0.3">
      <c r="A5" t="s">
        <v>10</v>
      </c>
      <c r="B5">
        <v>5</v>
      </c>
      <c r="C5">
        <v>1188</v>
      </c>
      <c r="D5">
        <v>726</v>
      </c>
      <c r="E5">
        <v>1189</v>
      </c>
      <c r="F5">
        <f t="shared" ref="F5:F10" si="1">E5-D5</f>
        <v>463</v>
      </c>
      <c r="G5">
        <v>19.7</v>
      </c>
      <c r="H5">
        <v>3.83</v>
      </c>
      <c r="K5">
        <f t="shared" ref="K5:K10" si="2">C5/(E5-D5)</f>
        <v>2.5658747300215983</v>
      </c>
      <c r="L5">
        <f>(H42-K5)/H42  *100</f>
        <v>2.6110299839980349</v>
      </c>
      <c r="M5">
        <f>(1 - (K5* (100-B5)/100)/C39 )*100</f>
        <v>14.169683326742311</v>
      </c>
      <c r="N5">
        <f t="shared" si="0"/>
        <v>81.573123945047783</v>
      </c>
      <c r="P5">
        <v>12.048500189489342</v>
      </c>
      <c r="Q5">
        <v>78.329004084045252</v>
      </c>
    </row>
    <row r="6" spans="1:19" x14ac:dyDescent="0.3">
      <c r="A6" t="s">
        <v>11</v>
      </c>
      <c r="B6">
        <v>5.5</v>
      </c>
      <c r="C6">
        <v>1180</v>
      </c>
      <c r="D6">
        <v>719</v>
      </c>
      <c r="E6">
        <v>1181</v>
      </c>
      <c r="F6">
        <f t="shared" si="1"/>
        <v>462</v>
      </c>
      <c r="G6">
        <v>17.2</v>
      </c>
      <c r="H6">
        <v>3.54</v>
      </c>
      <c r="J6">
        <v>2.6128173760000002</v>
      </c>
      <c r="K6">
        <f t="shared" si="2"/>
        <v>2.554112554112554</v>
      </c>
      <c r="L6">
        <f>(J6-K6)/J6  *100</f>
        <v>2.2468015723823087</v>
      </c>
      <c r="M6">
        <f>(1 - (K6* (100-B6)/100)/C39 )*100</f>
        <v>15.01280409731114</v>
      </c>
      <c r="N6">
        <f t="shared" si="0"/>
        <v>85.034097841956651</v>
      </c>
      <c r="P6">
        <v>12.912457578522563</v>
      </c>
      <c r="Q6">
        <v>82.599737046807903</v>
      </c>
    </row>
    <row r="7" spans="1:19" x14ac:dyDescent="0.3">
      <c r="A7" t="s">
        <v>12</v>
      </c>
      <c r="B7">
        <v>5.5</v>
      </c>
      <c r="C7">
        <v>1178</v>
      </c>
      <c r="D7">
        <v>722</v>
      </c>
      <c r="E7">
        <v>1172</v>
      </c>
      <c r="F7">
        <f t="shared" si="1"/>
        <v>450</v>
      </c>
      <c r="G7">
        <v>17.3</v>
      </c>
      <c r="H7">
        <v>3.58</v>
      </c>
      <c r="K7">
        <f t="shared" si="2"/>
        <v>2.617777777777778</v>
      </c>
      <c r="L7" s="16">
        <f>(J6-K7)/J6 * 100</f>
        <v>-0.18984877486430912</v>
      </c>
      <c r="M7">
        <f>(1 - (K7* (100-B7)/100)/C39 )*100</f>
        <v>12.894366197183082</v>
      </c>
      <c r="N7" s="16">
        <f t="shared" si="0"/>
        <v>101.47233894214811</v>
      </c>
      <c r="P7">
        <v>10.74166527816346</v>
      </c>
      <c r="Q7">
        <v>101.7674054250252</v>
      </c>
      <c r="S7" s="16"/>
    </row>
    <row r="8" spans="1:19" x14ac:dyDescent="0.3">
      <c r="A8" t="s">
        <v>13</v>
      </c>
      <c r="B8">
        <v>6</v>
      </c>
      <c r="C8">
        <v>1171.5</v>
      </c>
      <c r="D8">
        <v>714</v>
      </c>
      <c r="E8">
        <v>1172</v>
      </c>
      <c r="F8">
        <f t="shared" si="1"/>
        <v>458</v>
      </c>
      <c r="G8">
        <v>17.7</v>
      </c>
      <c r="H8">
        <v>3.3</v>
      </c>
      <c r="J8">
        <v>2.5910614000000001</v>
      </c>
      <c r="K8">
        <f t="shared" si="2"/>
        <v>2.5578602620087336</v>
      </c>
      <c r="L8">
        <f>(J8-K8)/J8 *100</f>
        <v>1.2813721045462854</v>
      </c>
      <c r="M8">
        <f>(1 - (K8* (100-B8)/100)/C39 )*100</f>
        <v>15.338427947598255</v>
      </c>
      <c r="N8">
        <f t="shared" si="0"/>
        <v>91.646001083527423</v>
      </c>
      <c r="P8">
        <v>13.246128793040491</v>
      </c>
      <c r="Q8">
        <v>90.326440844969596</v>
      </c>
    </row>
    <row r="9" spans="1:19" x14ac:dyDescent="0.3">
      <c r="A9" t="s">
        <v>14</v>
      </c>
      <c r="B9">
        <v>6</v>
      </c>
      <c r="C9">
        <v>1173.5</v>
      </c>
      <c r="D9">
        <v>720</v>
      </c>
      <c r="E9">
        <v>1174</v>
      </c>
      <c r="F9">
        <f t="shared" si="1"/>
        <v>454</v>
      </c>
      <c r="G9">
        <v>16.2</v>
      </c>
      <c r="H9">
        <v>5.21</v>
      </c>
      <c r="K9">
        <f t="shared" si="2"/>
        <v>2.5848017621145374</v>
      </c>
      <c r="L9">
        <v>0.24158586130000001</v>
      </c>
      <c r="M9">
        <f>(1 - (K9* (100-B9)/100)/C39 )*100</f>
        <v>14.446702239870945</v>
      </c>
      <c r="N9">
        <f t="shared" si="0"/>
        <v>98.32774388722946</v>
      </c>
      <c r="P9">
        <v>12.332365259896704</v>
      </c>
      <c r="Q9">
        <v>98.04104195579086</v>
      </c>
    </row>
    <row r="10" spans="1:19" x14ac:dyDescent="0.3">
      <c r="A10" t="s">
        <v>15</v>
      </c>
      <c r="B10">
        <v>6.5</v>
      </c>
      <c r="C10">
        <v>1179</v>
      </c>
      <c r="D10">
        <v>718</v>
      </c>
      <c r="E10">
        <v>1179</v>
      </c>
      <c r="F10">
        <f t="shared" si="1"/>
        <v>461</v>
      </c>
      <c r="G10">
        <v>15</v>
      </c>
      <c r="H10">
        <v>5.78</v>
      </c>
      <c r="J10">
        <v>2.5696647399999999</v>
      </c>
      <c r="K10">
        <f t="shared" si="2"/>
        <v>2.5574837310195226</v>
      </c>
      <c r="L10">
        <v>0.47403105979999999</v>
      </c>
      <c r="M10">
        <f>(1 - (K10* (100-B10)/100)/C39 )*100</f>
        <v>15.801151813265712</v>
      </c>
      <c r="N10">
        <f t="shared" si="0"/>
        <v>97.000022116096432</v>
      </c>
      <c r="P10">
        <v>13.720288269097169</v>
      </c>
      <c r="Q10">
        <v>96.54503571278687</v>
      </c>
    </row>
    <row r="14" spans="1:19" ht="17.399999999999999" x14ac:dyDescent="0.3">
      <c r="B14" s="22" t="s">
        <v>16</v>
      </c>
      <c r="C14" s="22"/>
    </row>
    <row r="15" spans="1:19" ht="16.2" thickBot="1" x14ac:dyDescent="0.35">
      <c r="B15" s="1"/>
      <c r="C15" s="1"/>
      <c r="M15" s="18" t="s">
        <v>53</v>
      </c>
      <c r="P15" s="18" t="s">
        <v>49</v>
      </c>
    </row>
    <row r="16" spans="1:19" ht="16.2" thickBot="1" x14ac:dyDescent="0.35">
      <c r="A16" s="2" t="s">
        <v>1</v>
      </c>
      <c r="B16" s="3" t="s">
        <v>2</v>
      </c>
      <c r="C16" s="3" t="s">
        <v>3</v>
      </c>
      <c r="D16" s="4" t="s">
        <v>4</v>
      </c>
      <c r="E16" s="4" t="s">
        <v>5</v>
      </c>
      <c r="F16" s="4" t="s">
        <v>6</v>
      </c>
      <c r="G16" s="4" t="s">
        <v>7</v>
      </c>
      <c r="H16" s="4" t="s">
        <v>8</v>
      </c>
      <c r="J16" s="15" t="s">
        <v>47</v>
      </c>
      <c r="K16" s="15" t="s">
        <v>43</v>
      </c>
      <c r="L16" s="15" t="s">
        <v>44</v>
      </c>
      <c r="M16" s="15" t="s">
        <v>45</v>
      </c>
      <c r="N16" s="15" t="s">
        <v>46</v>
      </c>
      <c r="P16" s="14" t="s">
        <v>45</v>
      </c>
      <c r="Q16" s="14" t="s">
        <v>46</v>
      </c>
    </row>
    <row r="17" spans="1:17" x14ac:dyDescent="0.3">
      <c r="A17" t="s">
        <v>9</v>
      </c>
      <c r="B17">
        <v>5</v>
      </c>
      <c r="C17">
        <v>1179</v>
      </c>
      <c r="D17">
        <v>708.5</v>
      </c>
      <c r="E17">
        <v>1181</v>
      </c>
      <c r="F17">
        <f>E17-D17</f>
        <v>472.5</v>
      </c>
      <c r="G17">
        <v>21</v>
      </c>
      <c r="H17">
        <v>4.57</v>
      </c>
      <c r="J17">
        <v>2.6347</v>
      </c>
      <c r="K17">
        <f t="shared" ref="K17:K28" si="3">C17/(E17-D17)</f>
        <v>2.4952380952380953</v>
      </c>
      <c r="L17">
        <v>5.293274566</v>
      </c>
      <c r="M17">
        <f>((C39-K17*(100-B17)*0.01)/C39)*100</f>
        <v>16.53252850435949</v>
      </c>
      <c r="N17">
        <f>(M17-L17)/M17 *100</f>
        <v>67.982667838109521</v>
      </c>
      <c r="P17">
        <v>14.469739971029295</v>
      </c>
      <c r="Q17">
        <v>63.418315902027459</v>
      </c>
    </row>
    <row r="18" spans="1:17" x14ac:dyDescent="0.3">
      <c r="A18" t="s">
        <v>10</v>
      </c>
      <c r="B18">
        <v>5</v>
      </c>
      <c r="C18">
        <v>1182</v>
      </c>
      <c r="D18">
        <v>714</v>
      </c>
      <c r="E18">
        <v>1184.5</v>
      </c>
      <c r="F18">
        <f t="shared" ref="F18:F28" si="4">E18-D18</f>
        <v>470.5</v>
      </c>
      <c r="G18">
        <v>21.2</v>
      </c>
      <c r="H18">
        <v>4.4400000000000004</v>
      </c>
      <c r="J18">
        <v>2.6347</v>
      </c>
      <c r="K18">
        <f t="shared" si="3"/>
        <v>2.512221041445271</v>
      </c>
      <c r="L18">
        <f>(J18-K18)/J18  *100</f>
        <v>4.6486870822002135</v>
      </c>
      <c r="M18">
        <f>((C39-K18*(100-B18)*0.01)/C39)*100</f>
        <v>15.964436993908182</v>
      </c>
      <c r="N18">
        <f>(M18-L18)/M18 *100</f>
        <v>70.880983250620801</v>
      </c>
      <c r="P18">
        <v>13.887608827740875</v>
      </c>
      <c r="Q18">
        <v>66.52636793085405</v>
      </c>
    </row>
    <row r="19" spans="1:17" x14ac:dyDescent="0.3">
      <c r="A19" t="s">
        <v>17</v>
      </c>
      <c r="B19">
        <v>5</v>
      </c>
      <c r="C19">
        <v>1180.5</v>
      </c>
      <c r="D19">
        <v>708</v>
      </c>
      <c r="E19">
        <v>1183</v>
      </c>
      <c r="F19">
        <f t="shared" si="4"/>
        <v>475</v>
      </c>
      <c r="G19">
        <v>19</v>
      </c>
      <c r="H19">
        <v>4.42</v>
      </c>
      <c r="J19">
        <v>2.6347</v>
      </c>
      <c r="K19">
        <f t="shared" si="3"/>
        <v>2.4852631578947371</v>
      </c>
      <c r="L19">
        <f>(J19-K19)/J19  *100</f>
        <v>5.6718731584340905</v>
      </c>
      <c r="M19">
        <f>((C39-K19*(100-B19)*0.01)/C39)*100</f>
        <v>16.866197183098581</v>
      </c>
      <c r="N19">
        <f t="shared" ref="N19:N28" si="5">(M19-L19)/M19 *100</f>
        <v>66.371357474002451</v>
      </c>
      <c r="P19">
        <v>14.811654831329909</v>
      </c>
      <c r="Q19">
        <v>61.70668825986391</v>
      </c>
    </row>
    <row r="20" spans="1:17" x14ac:dyDescent="0.3">
      <c r="A20" t="s">
        <v>11</v>
      </c>
      <c r="B20">
        <v>5.5</v>
      </c>
      <c r="C20">
        <v>1206</v>
      </c>
      <c r="D20">
        <v>731</v>
      </c>
      <c r="E20">
        <v>1206.5</v>
      </c>
      <c r="F20">
        <f t="shared" si="4"/>
        <v>475.5</v>
      </c>
      <c r="G20">
        <v>22.2</v>
      </c>
      <c r="H20">
        <v>3.54</v>
      </c>
      <c r="J20">
        <v>2.6128173760000002</v>
      </c>
      <c r="K20">
        <f t="shared" si="3"/>
        <v>2.5362776025236595</v>
      </c>
      <c r="L20">
        <f>(J20-K20)/J20  *100</f>
        <v>2.9293962210828721</v>
      </c>
      <c r="M20">
        <f>((C39-K20*(100-B20)*0.01)/C39)*100</f>
        <v>15.606255831519064</v>
      </c>
      <c r="N20">
        <f t="shared" si="5"/>
        <v>81.229346406288315</v>
      </c>
      <c r="P20">
        <v>13.520575690068547</v>
      </c>
      <c r="Q20">
        <v>78.333790748017918</v>
      </c>
    </row>
    <row r="21" spans="1:17" x14ac:dyDescent="0.3">
      <c r="A21" t="s">
        <v>12</v>
      </c>
      <c r="B21">
        <v>5.5</v>
      </c>
      <c r="C21">
        <v>1175</v>
      </c>
      <c r="D21">
        <v>714</v>
      </c>
      <c r="E21">
        <v>1175.5</v>
      </c>
      <c r="F21">
        <f t="shared" si="4"/>
        <v>461.5</v>
      </c>
      <c r="G21">
        <v>20</v>
      </c>
      <c r="H21">
        <v>3.52</v>
      </c>
      <c r="J21">
        <v>2.6128173760000002</v>
      </c>
      <c r="K21">
        <f t="shared" si="3"/>
        <v>2.5460455037919827</v>
      </c>
      <c r="L21">
        <f t="shared" ref="L21:L28" si="6">(J21-K21)/J21  *100</f>
        <v>2.5555506795595306</v>
      </c>
      <c r="M21">
        <f>((C39-K21*(100-B21)*0.01)/C39)*100</f>
        <v>15.281232356217469</v>
      </c>
      <c r="N21">
        <f t="shared" si="5"/>
        <v>83.276540661200301</v>
      </c>
      <c r="P21">
        <v>13.1875196880125</v>
      </c>
      <c r="Q21">
        <v>80.621445578712311</v>
      </c>
    </row>
    <row r="22" spans="1:17" x14ac:dyDescent="0.3">
      <c r="A22" t="s">
        <v>18</v>
      </c>
      <c r="B22">
        <v>5.5</v>
      </c>
      <c r="C22">
        <v>1177</v>
      </c>
      <c r="D22">
        <v>714</v>
      </c>
      <c r="E22">
        <v>1178</v>
      </c>
      <c r="F22">
        <f t="shared" si="4"/>
        <v>464</v>
      </c>
      <c r="G22">
        <v>18.600000000000001</v>
      </c>
      <c r="H22">
        <v>2.35</v>
      </c>
      <c r="J22">
        <v>2.6128173760000002</v>
      </c>
      <c r="K22">
        <f t="shared" si="3"/>
        <v>2.5366379310344827</v>
      </c>
      <c r="L22">
        <f t="shared" si="6"/>
        <v>2.9156054175566508</v>
      </c>
      <c r="M22">
        <f>((C39-K22*(100-B22)*0.01)/C39)*100</f>
        <v>15.594266027197671</v>
      </c>
      <c r="N22">
        <f t="shared" si="5"/>
        <v>81.303349497362703</v>
      </c>
      <c r="P22">
        <v>13.508289573538001</v>
      </c>
      <c r="Q22">
        <v>78.416176217689596</v>
      </c>
    </row>
    <row r="23" spans="1:17" x14ac:dyDescent="0.3">
      <c r="A23" t="s">
        <v>13</v>
      </c>
      <c r="B23">
        <v>6</v>
      </c>
      <c r="C23">
        <v>1171.5</v>
      </c>
      <c r="D23">
        <v>706</v>
      </c>
      <c r="E23">
        <v>1173</v>
      </c>
      <c r="F23">
        <f t="shared" si="4"/>
        <v>467</v>
      </c>
      <c r="G23">
        <v>15.3</v>
      </c>
      <c r="H23">
        <v>3.68</v>
      </c>
      <c r="J23">
        <v>2.5910614000000001</v>
      </c>
      <c r="K23">
        <f t="shared" si="3"/>
        <v>2.5085653104925054</v>
      </c>
      <c r="L23">
        <f t="shared" si="6"/>
        <v>3.1838724280132706</v>
      </c>
      <c r="M23">
        <f>((C39-K23*(100-B23)*0.01)/C39)*100</f>
        <v>16.970021413276225</v>
      </c>
      <c r="N23">
        <f t="shared" si="5"/>
        <v>81.238253326407602</v>
      </c>
      <c r="P23">
        <v>14.918044940497953</v>
      </c>
      <c r="Q23">
        <v>78.657575837098975</v>
      </c>
    </row>
    <row r="24" spans="1:17" x14ac:dyDescent="0.3">
      <c r="A24" t="s">
        <v>19</v>
      </c>
      <c r="B24">
        <v>6</v>
      </c>
      <c r="C24">
        <v>1172</v>
      </c>
      <c r="D24">
        <v>709</v>
      </c>
      <c r="E24">
        <v>1173</v>
      </c>
      <c r="F24">
        <f t="shared" si="4"/>
        <v>464</v>
      </c>
      <c r="G24">
        <v>16.3</v>
      </c>
      <c r="H24">
        <v>4.1900000000000004</v>
      </c>
      <c r="J24">
        <v>2.5910614000000001</v>
      </c>
      <c r="K24">
        <f t="shared" si="3"/>
        <v>2.5258620689655173</v>
      </c>
      <c r="L24">
        <f t="shared" si="6"/>
        <v>2.5163174841971219</v>
      </c>
      <c r="M24">
        <f>((C39-K24*(100-B24)*0.01)/C39)*100</f>
        <v>16.397523069451179</v>
      </c>
      <c r="N24">
        <f t="shared" si="5"/>
        <v>84.654283006406871</v>
      </c>
      <c r="P24">
        <v>14.331398054757935</v>
      </c>
      <c r="Q24">
        <v>82.4419259406327</v>
      </c>
    </row>
    <row r="25" spans="1:17" x14ac:dyDescent="0.3">
      <c r="A25" t="s">
        <v>20</v>
      </c>
      <c r="B25">
        <v>6</v>
      </c>
      <c r="C25">
        <v>1171</v>
      </c>
      <c r="D25">
        <v>711</v>
      </c>
      <c r="E25">
        <v>1172</v>
      </c>
      <c r="F25">
        <f t="shared" si="4"/>
        <v>461</v>
      </c>
      <c r="G25">
        <v>17</v>
      </c>
      <c r="H25">
        <v>3.58</v>
      </c>
      <c r="J25">
        <v>2.5910614000000001</v>
      </c>
      <c r="K25">
        <f t="shared" si="3"/>
        <v>2.540130151843818</v>
      </c>
      <c r="L25">
        <f t="shared" si="6"/>
        <v>1.9656519199499523</v>
      </c>
      <c r="M25">
        <f>((C39-K25*(100-B25)*0.01)/C39)*100</f>
        <v>15.925269622070804</v>
      </c>
      <c r="N25">
        <f t="shared" si="5"/>
        <v>87.657025804914738</v>
      </c>
      <c r="P25">
        <v>13.847473485937961</v>
      </c>
      <c r="Q25">
        <v>85.80497791206416</v>
      </c>
    </row>
    <row r="26" spans="1:17" x14ac:dyDescent="0.3">
      <c r="A26" t="s">
        <v>15</v>
      </c>
      <c r="B26">
        <v>6.5</v>
      </c>
      <c r="C26">
        <v>1172</v>
      </c>
      <c r="D26">
        <v>713</v>
      </c>
      <c r="E26">
        <v>1173</v>
      </c>
      <c r="F26">
        <f t="shared" si="4"/>
        <v>460</v>
      </c>
      <c r="G26">
        <v>12.5</v>
      </c>
      <c r="H26">
        <v>4.55</v>
      </c>
      <c r="J26">
        <v>2.5910614000000001</v>
      </c>
      <c r="K26">
        <f t="shared" si="3"/>
        <v>2.5478260869565217</v>
      </c>
      <c r="L26">
        <f t="shared" si="6"/>
        <v>1.6686332884075377</v>
      </c>
      <c r="M26">
        <f>((C39-K26*(100-B26)*0.01)/C39)*100</f>
        <v>16.119105939987747</v>
      </c>
      <c r="N26">
        <f t="shared" si="5"/>
        <v>89.648102725920751</v>
      </c>
      <c r="P26">
        <v>14.04610021294215</v>
      </c>
      <c r="Q26">
        <v>88.120309102806686</v>
      </c>
    </row>
    <row r="27" spans="1:17" x14ac:dyDescent="0.3">
      <c r="A27" t="s">
        <v>21</v>
      </c>
      <c r="B27">
        <v>6.5</v>
      </c>
      <c r="C27">
        <v>1177.5</v>
      </c>
      <c r="D27">
        <v>718</v>
      </c>
      <c r="E27">
        <v>1178</v>
      </c>
      <c r="F27">
        <f t="shared" si="4"/>
        <v>460</v>
      </c>
      <c r="G27">
        <v>12.8</v>
      </c>
      <c r="H27">
        <v>4.32</v>
      </c>
      <c r="J27">
        <v>2.5910614000000001</v>
      </c>
      <c r="K27">
        <f t="shared" si="3"/>
        <v>2.5597826086956523</v>
      </c>
      <c r="L27">
        <f t="shared" si="6"/>
        <v>1.2071806289248004</v>
      </c>
      <c r="M27">
        <f>((C39-K27*(100-B27)*0.01)/C39)*100</f>
        <v>15.725466932026928</v>
      </c>
      <c r="N27">
        <f t="shared" si="5"/>
        <v>92.323403596581144</v>
      </c>
      <c r="P27">
        <v>13.642732935784441</v>
      </c>
      <c r="Q27">
        <v>91.151475040910583</v>
      </c>
    </row>
    <row r="28" spans="1:17" x14ac:dyDescent="0.3">
      <c r="A28" t="s">
        <v>22</v>
      </c>
      <c r="B28">
        <v>6.5</v>
      </c>
      <c r="C28">
        <v>1179.5</v>
      </c>
      <c r="D28">
        <v>714</v>
      </c>
      <c r="E28">
        <v>1180.5</v>
      </c>
      <c r="F28">
        <f t="shared" si="4"/>
        <v>466.5</v>
      </c>
      <c r="G28">
        <v>11.5</v>
      </c>
      <c r="H28">
        <v>3.96</v>
      </c>
      <c r="J28">
        <v>2.5910614000000001</v>
      </c>
      <c r="K28">
        <f t="shared" si="3"/>
        <v>2.5284030010718115</v>
      </c>
      <c r="L28">
        <f t="shared" si="6"/>
        <v>2.4182521853086376</v>
      </c>
      <c r="M28">
        <f>((C39-K28*(100-B28)*0.01)/C39)*100</f>
        <v>16.758563168938593</v>
      </c>
      <c r="N28">
        <f t="shared" si="5"/>
        <v>85.570050600812948</v>
      </c>
      <c r="P28">
        <v>14.70136078439036</v>
      </c>
      <c r="Q28">
        <v>83.550827567769815</v>
      </c>
    </row>
    <row r="32" spans="1:17" ht="15.6" x14ac:dyDescent="0.3">
      <c r="A32" s="5" t="s">
        <v>23</v>
      </c>
      <c r="B32" s="5"/>
      <c r="C32" s="5" t="s">
        <v>24</v>
      </c>
      <c r="D32" s="5" t="s">
        <v>25</v>
      </c>
      <c r="E32" s="5" t="s">
        <v>26</v>
      </c>
    </row>
    <row r="33" spans="1:8" ht="15.6" x14ac:dyDescent="0.3">
      <c r="A33" s="5" t="s">
        <v>27</v>
      </c>
      <c r="B33" s="5"/>
      <c r="C33" s="5">
        <v>38</v>
      </c>
      <c r="D33" s="5">
        <v>46</v>
      </c>
      <c r="E33" s="5">
        <v>16</v>
      </c>
    </row>
    <row r="34" spans="1:8" ht="15.6" x14ac:dyDescent="0.3">
      <c r="A34" s="5" t="s">
        <v>28</v>
      </c>
      <c r="B34" s="5"/>
      <c r="C34" s="5">
        <v>2.73</v>
      </c>
      <c r="D34" s="5">
        <v>2.77</v>
      </c>
      <c r="E34" s="5"/>
    </row>
    <row r="35" spans="1:8" ht="15.6" x14ac:dyDescent="0.3">
      <c r="A35" s="5" t="s">
        <v>29</v>
      </c>
      <c r="B35" s="5"/>
      <c r="C35" s="5">
        <v>2.76</v>
      </c>
      <c r="D35" s="5">
        <v>2.85</v>
      </c>
      <c r="E35" s="5"/>
    </row>
    <row r="36" spans="1:8" ht="15.6" x14ac:dyDescent="0.3">
      <c r="A36" s="5" t="s">
        <v>30</v>
      </c>
      <c r="B36" s="5"/>
      <c r="C36" s="5">
        <v>2.84</v>
      </c>
      <c r="D36" s="5">
        <v>3</v>
      </c>
      <c r="E36" s="5">
        <v>2.88</v>
      </c>
    </row>
    <row r="37" spans="1:8" ht="15.6" x14ac:dyDescent="0.3">
      <c r="A37" s="5" t="s">
        <v>31</v>
      </c>
      <c r="B37" s="5"/>
      <c r="C37" s="6">
        <v>1.4080000000000001E-2</v>
      </c>
      <c r="D37" s="5">
        <v>2.69</v>
      </c>
      <c r="E37" s="5"/>
    </row>
    <row r="38" spans="1:8" ht="15.6" x14ac:dyDescent="0.3">
      <c r="A38" s="7" t="s">
        <v>32</v>
      </c>
      <c r="B38" s="7" t="s">
        <v>33</v>
      </c>
      <c r="C38" s="8">
        <f>100/(C33/C34+D33/D34+E33/E36)</f>
        <v>2.7715058853711723</v>
      </c>
      <c r="D38" s="5"/>
      <c r="E38" s="5"/>
    </row>
    <row r="39" spans="1:8" ht="15.6" x14ac:dyDescent="0.3">
      <c r="A39" s="7"/>
      <c r="B39" s="7" t="s">
        <v>34</v>
      </c>
      <c r="C39" s="9">
        <v>2.84</v>
      </c>
      <c r="D39" s="5"/>
      <c r="E39" s="5"/>
    </row>
    <row r="41" spans="1:8" ht="15.6" x14ac:dyDescent="0.3">
      <c r="A41" s="5"/>
      <c r="B41" s="5" t="s">
        <v>35</v>
      </c>
      <c r="C41" s="5" t="s">
        <v>36</v>
      </c>
      <c r="D41" s="5" t="s">
        <v>37</v>
      </c>
      <c r="E41" s="5" t="s">
        <v>38</v>
      </c>
    </row>
    <row r="42" spans="1:8" ht="31.2" x14ac:dyDescent="0.3">
      <c r="A42" s="10" t="s">
        <v>39</v>
      </c>
      <c r="B42" s="5">
        <v>555</v>
      </c>
      <c r="C42" s="5">
        <v>1049</v>
      </c>
      <c r="D42" s="5">
        <v>1891</v>
      </c>
      <c r="E42" s="5">
        <v>1584.5</v>
      </c>
      <c r="G42" s="11" t="s">
        <v>40</v>
      </c>
      <c r="H42" s="12">
        <v>2.6346666666666665</v>
      </c>
    </row>
    <row r="43" spans="1:8" ht="15.6" x14ac:dyDescent="0.3">
      <c r="G43" s="11" t="s">
        <v>41</v>
      </c>
      <c r="H43">
        <v>2.8786999999999998</v>
      </c>
    </row>
    <row r="45" spans="1:8" ht="28.8" x14ac:dyDescent="0.3">
      <c r="A45" s="13" t="s">
        <v>42</v>
      </c>
      <c r="B45" s="14">
        <v>1.01</v>
      </c>
    </row>
    <row r="52" spans="2:8" x14ac:dyDescent="0.3">
      <c r="B52" s="20"/>
      <c r="C52" s="20"/>
    </row>
    <row r="53" spans="2:8" x14ac:dyDescent="0.3">
      <c r="B53" s="21" t="s">
        <v>50</v>
      </c>
      <c r="C53" s="21" t="s">
        <v>51</v>
      </c>
      <c r="D53" t="s">
        <v>54</v>
      </c>
      <c r="E53" t="s">
        <v>44</v>
      </c>
      <c r="F53" t="s">
        <v>46</v>
      </c>
      <c r="G53" t="s">
        <v>45</v>
      </c>
      <c r="H53" t="s">
        <v>55</v>
      </c>
    </row>
    <row r="54" spans="2:8" x14ac:dyDescent="0.3">
      <c r="B54" s="20">
        <v>5</v>
      </c>
      <c r="C54" s="20">
        <v>18.95</v>
      </c>
      <c r="D54">
        <v>3.165</v>
      </c>
    </row>
    <row r="55" spans="2:8" x14ac:dyDescent="0.3">
      <c r="B55" s="19">
        <v>5.5</v>
      </c>
      <c r="C55" s="20">
        <v>17.25</v>
      </c>
      <c r="D55">
        <v>3.65</v>
      </c>
    </row>
    <row r="56" spans="2:8" x14ac:dyDescent="0.3">
      <c r="B56" s="20">
        <v>6</v>
      </c>
      <c r="C56" s="20">
        <v>16.95</v>
      </c>
      <c r="D56">
        <v>4.25</v>
      </c>
    </row>
    <row r="57" spans="2:8" x14ac:dyDescent="0.3">
      <c r="B57" s="20">
        <v>6.5</v>
      </c>
      <c r="C57" s="20">
        <v>15</v>
      </c>
      <c r="D57">
        <v>5.78</v>
      </c>
    </row>
    <row r="58" spans="2:8" x14ac:dyDescent="0.3">
      <c r="B58" s="20"/>
      <c r="C58" s="20"/>
    </row>
    <row r="59" spans="2:8" x14ac:dyDescent="0.3">
      <c r="B59" s="20"/>
      <c r="C59" s="20"/>
    </row>
    <row r="79" spans="2:8" x14ac:dyDescent="0.3">
      <c r="B79" t="s">
        <v>2</v>
      </c>
      <c r="C79" t="s">
        <v>51</v>
      </c>
      <c r="D79" t="s">
        <v>54</v>
      </c>
      <c r="E79" t="s">
        <v>44</v>
      </c>
      <c r="F79" t="s">
        <v>45</v>
      </c>
      <c r="G79" t="s">
        <v>46</v>
      </c>
      <c r="H79" t="s">
        <v>55</v>
      </c>
    </row>
    <row r="80" spans="2:8" x14ac:dyDescent="0.3">
      <c r="B80">
        <v>5</v>
      </c>
      <c r="C80">
        <v>20.399999999999999</v>
      </c>
      <c r="D80">
        <v>4.47</v>
      </c>
      <c r="E80">
        <v>5.2</v>
      </c>
      <c r="F80">
        <v>16.45</v>
      </c>
      <c r="G80">
        <v>68.41</v>
      </c>
    </row>
    <row r="81" spans="2:7" x14ac:dyDescent="0.3">
      <c r="B81">
        <v>5.5</v>
      </c>
      <c r="C81">
        <v>20.265999999999998</v>
      </c>
      <c r="D81">
        <v>3.13</v>
      </c>
      <c r="E81">
        <v>2.8</v>
      </c>
      <c r="F81">
        <v>15.49</v>
      </c>
      <c r="G81">
        <v>81.93</v>
      </c>
    </row>
    <row r="82" spans="2:7" x14ac:dyDescent="0.3">
      <c r="B82">
        <v>6</v>
      </c>
      <c r="C82">
        <v>16.2</v>
      </c>
      <c r="D82">
        <v>3.65</v>
      </c>
      <c r="E82">
        <v>2.5499999999999998</v>
      </c>
      <c r="F82">
        <v>16.43</v>
      </c>
      <c r="G82">
        <v>84.51</v>
      </c>
    </row>
    <row r="83" spans="2:7" x14ac:dyDescent="0.3">
      <c r="B83">
        <v>6.5</v>
      </c>
      <c r="C83">
        <v>12.26</v>
      </c>
      <c r="D83">
        <v>4.12</v>
      </c>
      <c r="E83">
        <v>1.76</v>
      </c>
      <c r="F83">
        <v>16.2</v>
      </c>
      <c r="G83">
        <v>89.18</v>
      </c>
    </row>
  </sheetData>
  <mergeCells count="2">
    <mergeCell ref="B1:C1"/>
    <mergeCell ref="B14:C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Mahaveer Singh Dangi</dc:creator>
  <cp:lastModifiedBy>Atul Baghel</cp:lastModifiedBy>
  <dcterms:created xsi:type="dcterms:W3CDTF">2025-09-30T11:37:16Z</dcterms:created>
  <dcterms:modified xsi:type="dcterms:W3CDTF">2025-10-12T11:50:21Z</dcterms:modified>
</cp:coreProperties>
</file>