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\Desktop\insight application\"/>
    </mc:Choice>
  </mc:AlternateContent>
  <bookViews>
    <workbookView xWindow="120" yWindow="720" windowWidth="16695" windowHeight="6825"/>
  </bookViews>
  <sheets>
    <sheet name="All Stack Data" sheetId="10" r:id="rId1"/>
    <sheet name="All Coupon Data" sheetId="22" r:id="rId2"/>
    <sheet name="Stack vs. Coupon" sheetId="38" r:id="rId3"/>
  </sheets>
  <definedNames>
    <definedName name="_xlnm._FilterDatabase" localSheetId="1" hidden="1">'All Coupon Data'!$A$28:$CN$148</definedName>
    <definedName name="_xlnm._FilterDatabase" localSheetId="0" hidden="1">'All Stack Data'!$A$28:$CS$83</definedName>
  </definedNames>
  <calcPr calcId="171027"/>
</workbook>
</file>

<file path=xl/calcChain.xml><?xml version="1.0" encoding="utf-8"?>
<calcChain xmlns="http://schemas.openxmlformats.org/spreadsheetml/2006/main">
  <c r="F17" i="22" l="1" a="1"/>
  <c r="F17" i="22" s="1"/>
  <c r="G17" i="22" a="1"/>
  <c r="G17" i="22" s="1"/>
  <c r="H17" i="22" a="1"/>
  <c r="H17" i="22" s="1"/>
  <c r="I17" i="22" a="1"/>
  <c r="I17" i="22" s="1"/>
  <c r="O17" i="22" a="1"/>
  <c r="O17" i="22" s="1"/>
  <c r="P17" i="22" a="1"/>
  <c r="P17" i="22" s="1"/>
  <c r="V17" i="22" a="1"/>
  <c r="V17" i="22" s="1"/>
  <c r="W17" i="22" a="1"/>
  <c r="W17" i="22" s="1"/>
  <c r="X17" i="22" a="1"/>
  <c r="X17" i="22" s="1"/>
  <c r="Y17" i="22" a="1"/>
  <c r="Y17" i="22" s="1"/>
  <c r="Z17" i="22" a="1"/>
  <c r="Z17" i="22" s="1"/>
  <c r="AA17" i="22" a="1"/>
  <c r="AA17" i="22" s="1"/>
  <c r="AB17" i="22" a="1"/>
  <c r="AB17" i="22" s="1"/>
  <c r="AC17" i="22" a="1"/>
  <c r="AC17" i="22" s="1"/>
  <c r="AD17" i="22" a="1"/>
  <c r="AD17" i="22" s="1"/>
  <c r="AE17" i="22" a="1"/>
  <c r="AE17" i="22" s="1"/>
  <c r="F18" i="22" a="1"/>
  <c r="F18" i="22" s="1"/>
  <c r="G18" i="22" a="1"/>
  <c r="G18" i="22" s="1"/>
  <c r="H18" i="22" a="1"/>
  <c r="H18" i="22" s="1"/>
  <c r="I18" i="22" a="1"/>
  <c r="I18" i="22" s="1"/>
  <c r="O18" i="22" a="1"/>
  <c r="O18" i="22" s="1"/>
  <c r="P18" i="22" a="1"/>
  <c r="P18" i="22" s="1"/>
  <c r="V18" i="22" a="1"/>
  <c r="V18" i="22" s="1"/>
  <c r="W18" i="22" a="1"/>
  <c r="W18" i="22" s="1"/>
  <c r="X18" i="22" a="1"/>
  <c r="X18" i="22"/>
  <c r="Y18" i="22" a="1"/>
  <c r="Y18" i="22" s="1"/>
  <c r="Z18" i="22" a="1"/>
  <c r="Z18" i="22" s="1"/>
  <c r="AA18" i="22" a="1"/>
  <c r="AA18" i="22" s="1"/>
  <c r="AB18" i="22" a="1"/>
  <c r="AB18" i="22" s="1"/>
  <c r="AC18" i="22" a="1"/>
  <c r="AC18" i="22" s="1"/>
  <c r="AD18" i="22" a="1"/>
  <c r="AD18" i="22" s="1"/>
  <c r="AE18" i="22" a="1"/>
  <c r="AE18" i="22" s="1"/>
  <c r="F19" i="22" a="1"/>
  <c r="F19" i="22" s="1"/>
  <c r="G19" i="22" a="1"/>
  <c r="G19" i="22" s="1"/>
  <c r="H19" i="22" a="1"/>
  <c r="H19" i="22" s="1"/>
  <c r="I19" i="22" a="1"/>
  <c r="I19" i="22" s="1"/>
  <c r="J19" i="22" a="1"/>
  <c r="J19" i="22" s="1"/>
  <c r="K19" i="22" a="1"/>
  <c r="K19" i="22" s="1"/>
  <c r="L19" i="22" a="1"/>
  <c r="L19" i="22" s="1"/>
  <c r="M19" i="22" a="1"/>
  <c r="M19" i="22" s="1"/>
  <c r="N19" i="22" a="1"/>
  <c r="N19" i="22" s="1"/>
  <c r="O19" i="22" a="1"/>
  <c r="O19" i="22" s="1"/>
  <c r="P19" i="22" a="1"/>
  <c r="P19" i="22" s="1"/>
  <c r="Q19" i="22" a="1"/>
  <c r="Q19" i="22" s="1"/>
  <c r="R19" i="22" a="1"/>
  <c r="R19" i="22" s="1"/>
  <c r="S19" i="22" a="1"/>
  <c r="S19" i="22" s="1"/>
  <c r="T19" i="22" a="1"/>
  <c r="T19" i="22" s="1"/>
  <c r="U19" i="22" a="1"/>
  <c r="U19" i="22" s="1"/>
  <c r="V19" i="22" a="1"/>
  <c r="V19" i="22" s="1"/>
  <c r="W19" i="22" a="1"/>
  <c r="W19" i="22" s="1"/>
  <c r="X19" i="22" a="1"/>
  <c r="X19" i="22" s="1"/>
  <c r="Y19" i="22" a="1"/>
  <c r="Y19" i="22" s="1"/>
  <c r="Z19" i="22" a="1"/>
  <c r="Z19" i="22" s="1"/>
  <c r="AA19" i="22" a="1"/>
  <c r="AA19" i="22"/>
  <c r="AB19" i="22" a="1"/>
  <c r="AB19" i="22" s="1"/>
  <c r="AC19" i="22" a="1"/>
  <c r="AC19" i="22" s="1"/>
  <c r="AD19" i="22" a="1"/>
  <c r="AD19" i="22" s="1"/>
  <c r="AE19" i="22" a="1"/>
  <c r="AE19" i="22" s="1"/>
  <c r="AF19" i="22" a="1"/>
  <c r="AF19" i="22" s="1"/>
  <c r="E18" i="22" a="1"/>
  <c r="E18" i="22" s="1"/>
  <c r="E17" i="22" a="1"/>
  <c r="E17" i="22" s="1"/>
  <c r="E19" i="22" a="1"/>
  <c r="E19" i="22" s="1"/>
  <c r="AL31" i="10"/>
  <c r="AL36" i="10"/>
  <c r="AL37" i="10"/>
  <c r="AL38" i="10"/>
  <c r="AL39" i="10"/>
  <c r="AL41" i="10"/>
  <c r="AL42" i="10"/>
  <c r="AL43" i="10"/>
  <c r="AL44" i="10"/>
  <c r="AL49" i="10"/>
  <c r="AL51" i="10"/>
  <c r="AL54" i="10"/>
  <c r="AL55" i="10"/>
  <c r="AL57" i="10"/>
  <c r="AL61" i="10"/>
  <c r="AL65" i="10"/>
  <c r="AL66" i="10"/>
  <c r="AL74" i="10"/>
  <c r="AH30" i="22"/>
  <c r="AH31" i="22"/>
  <c r="AH32" i="22"/>
  <c r="AH33" i="22"/>
  <c r="AH34" i="22"/>
  <c r="AH35" i="22"/>
  <c r="AH36" i="22"/>
  <c r="AH37" i="22"/>
  <c r="AH38" i="22"/>
  <c r="AH39" i="22"/>
  <c r="AH40" i="22"/>
  <c r="AH41" i="22"/>
  <c r="AH42" i="22"/>
  <c r="AH43" i="22"/>
  <c r="AH44" i="22"/>
  <c r="AH45" i="22"/>
  <c r="AH46" i="22"/>
  <c r="AH47" i="22"/>
  <c r="AH48" i="22"/>
  <c r="AH49" i="22"/>
  <c r="AH50" i="22"/>
  <c r="AH51" i="22"/>
  <c r="AH52" i="22"/>
  <c r="AH53" i="22"/>
  <c r="AH54" i="22"/>
  <c r="AH55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H133" i="22"/>
  <c r="AH134" i="22"/>
  <c r="AH135" i="22"/>
  <c r="AH136" i="22"/>
  <c r="AH137" i="22"/>
  <c r="AH139" i="22"/>
  <c r="AH140" i="22"/>
  <c r="AH141" i="22"/>
  <c r="AH142" i="22"/>
  <c r="AH143" i="22"/>
  <c r="AH144" i="22"/>
  <c r="AH145" i="22"/>
  <c r="AH146" i="22"/>
  <c r="AH147" i="22"/>
  <c r="AH148" i="22"/>
  <c r="AH29" i="22"/>
  <c r="R18" i="22" s="1" a="1"/>
  <c r="R18" i="22" s="1"/>
  <c r="BY114" i="22"/>
  <c r="BY115" i="22"/>
  <c r="BY116" i="22"/>
  <c r="BY117" i="22"/>
  <c r="BY118" i="22"/>
  <c r="BY119" i="22"/>
  <c r="BY120" i="22"/>
  <c r="BY121" i="22"/>
  <c r="BY122" i="22"/>
  <c r="BY123" i="22"/>
  <c r="BY124" i="22"/>
  <c r="BY125" i="22"/>
  <c r="BY126" i="22"/>
  <c r="BY127" i="22"/>
  <c r="BY128" i="22"/>
  <c r="BY129" i="22"/>
  <c r="BY130" i="22"/>
  <c r="BY131" i="22"/>
  <c r="BY132" i="22"/>
  <c r="BY133" i="22"/>
  <c r="BY134" i="22"/>
  <c r="BY135" i="22"/>
  <c r="BY136" i="22"/>
  <c r="BY137" i="22"/>
  <c r="BY138" i="22"/>
  <c r="BY139" i="22"/>
  <c r="BY140" i="22"/>
  <c r="BY141" i="22"/>
  <c r="BY142" i="22"/>
  <c r="BY143" i="22"/>
  <c r="BY144" i="22"/>
  <c r="BY145" i="22"/>
  <c r="BY146" i="22"/>
  <c r="BY147" i="22"/>
  <c r="BY148" i="22"/>
  <c r="BY29" i="22"/>
  <c r="BY30" i="22"/>
  <c r="BY31" i="22"/>
  <c r="BY32" i="22"/>
  <c r="BY33" i="22"/>
  <c r="BY34" i="22"/>
  <c r="BY35" i="22"/>
  <c r="BY36" i="22"/>
  <c r="BY37" i="22"/>
  <c r="BY38" i="22"/>
  <c r="BY39" i="22"/>
  <c r="BY40" i="22"/>
  <c r="BY41" i="22"/>
  <c r="BY42" i="22"/>
  <c r="BY43" i="22"/>
  <c r="BY44" i="22"/>
  <c r="BY45" i="22"/>
  <c r="N17" i="22" s="1" a="1"/>
  <c r="N17" i="22" s="1"/>
  <c r="BY46" i="22"/>
  <c r="BY47" i="22"/>
  <c r="BY48" i="22"/>
  <c r="BY49" i="22"/>
  <c r="BY50" i="22"/>
  <c r="BY51" i="22"/>
  <c r="BY52" i="22"/>
  <c r="BY53" i="22"/>
  <c r="BY54" i="22"/>
  <c r="BY55" i="22"/>
  <c r="BY56" i="22"/>
  <c r="BY57" i="22"/>
  <c r="BY58" i="22"/>
  <c r="BY59" i="22"/>
  <c r="BY60" i="22"/>
  <c r="BY61" i="22"/>
  <c r="BY62" i="22"/>
  <c r="BY63" i="22"/>
  <c r="BY64" i="22"/>
  <c r="BY65" i="22"/>
  <c r="BY66" i="22"/>
  <c r="BY67" i="22"/>
  <c r="BY68" i="22"/>
  <c r="BY69" i="22"/>
  <c r="BY70" i="22"/>
  <c r="BY71" i="22"/>
  <c r="BY72" i="22"/>
  <c r="BY73" i="22"/>
  <c r="BY74" i="22"/>
  <c r="BY75" i="22"/>
  <c r="BY76" i="22"/>
  <c r="BY77" i="22"/>
  <c r="BY78" i="22"/>
  <c r="BY79" i="22"/>
  <c r="BY80" i="22"/>
  <c r="BY81" i="22"/>
  <c r="BY82" i="22"/>
  <c r="BY83" i="22"/>
  <c r="BY84" i="22"/>
  <c r="BY85" i="22"/>
  <c r="BY86" i="22"/>
  <c r="BY87" i="22"/>
  <c r="BY88" i="22"/>
  <c r="BY89" i="22"/>
  <c r="BY90" i="22"/>
  <c r="BY91" i="22"/>
  <c r="BY92" i="22"/>
  <c r="BY93" i="22"/>
  <c r="BY94" i="22"/>
  <c r="BY95" i="22"/>
  <c r="BY96" i="22"/>
  <c r="BY97" i="22"/>
  <c r="BY98" i="22"/>
  <c r="BY99" i="22"/>
  <c r="BY100" i="22"/>
  <c r="BY101" i="22"/>
  <c r="BY102" i="22"/>
  <c r="BY103" i="22"/>
  <c r="BY104" i="22"/>
  <c r="BY105" i="22"/>
  <c r="BY106" i="22"/>
  <c r="BY107" i="22"/>
  <c r="BY108" i="22"/>
  <c r="BY109" i="22"/>
  <c r="BY110" i="22"/>
  <c r="BY111" i="22"/>
  <c r="BY112" i="22"/>
  <c r="BY113" i="22"/>
  <c r="N18" i="22" l="1" a="1"/>
  <c r="N18" i="22" s="1"/>
  <c r="R17" i="22" a="1"/>
  <c r="R17" i="22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E19" i="10" a="1"/>
  <c r="E19" i="10" s="1"/>
  <c r="F18" i="10" a="1"/>
  <c r="F18" i="10" s="1"/>
  <c r="G18" i="10" a="1"/>
  <c r="G18" i="10" s="1"/>
  <c r="H18" i="10" a="1"/>
  <c r="H18" i="10" s="1"/>
  <c r="I18" i="10" a="1"/>
  <c r="I18" i="10" s="1"/>
  <c r="P18" i="10" a="1"/>
  <c r="P18" i="10" s="1"/>
  <c r="E18" i="10" a="1"/>
  <c r="E18" i="10" s="1"/>
  <c r="G17" i="10" a="1"/>
  <c r="G17" i="10" s="1"/>
  <c r="H17" i="10" a="1"/>
  <c r="H17" i="10" s="1"/>
  <c r="I17" i="10" a="1"/>
  <c r="I17" i="10" s="1"/>
  <c r="P17" i="10" a="1"/>
  <c r="P17" i="10" s="1"/>
  <c r="F17" i="10" a="1"/>
  <c r="F17" i="10" s="1"/>
  <c r="E17" i="10" a="1"/>
  <c r="E17" i="10" s="1"/>
  <c r="BG29" i="22"/>
  <c r="BG30" i="22"/>
  <c r="BG31" i="22"/>
  <c r="BG32" i="22"/>
  <c r="BG33" i="22"/>
  <c r="BG34" i="22"/>
  <c r="BG35" i="22"/>
  <c r="BG36" i="22"/>
  <c r="BG37" i="22"/>
  <c r="BG38" i="22"/>
  <c r="BG39" i="22"/>
  <c r="BG40" i="22"/>
  <c r="BG41" i="22"/>
  <c r="BG42" i="22"/>
  <c r="BG43" i="22"/>
  <c r="BG44" i="22"/>
  <c r="BG45" i="22"/>
  <c r="BG46" i="22"/>
  <c r="BG47" i="22"/>
  <c r="BG48" i="22"/>
  <c r="BG49" i="22"/>
  <c r="BG50" i="22"/>
  <c r="BG51" i="22"/>
  <c r="BG52" i="22"/>
  <c r="BG53" i="22"/>
  <c r="BG54" i="22"/>
  <c r="BG55" i="22"/>
  <c r="BG56" i="22"/>
  <c r="BG57" i="22"/>
  <c r="BG58" i="22"/>
  <c r="BG59" i="22"/>
  <c r="BG60" i="22"/>
  <c r="BG61" i="22"/>
  <c r="BG62" i="22"/>
  <c r="BG63" i="22"/>
  <c r="BG64" i="22"/>
  <c r="BG65" i="22"/>
  <c r="BG66" i="22"/>
  <c r="BG67" i="22"/>
  <c r="BG68" i="22"/>
  <c r="BG69" i="22"/>
  <c r="BG70" i="22"/>
  <c r="BG71" i="22"/>
  <c r="BG72" i="22"/>
  <c r="BG73" i="22"/>
  <c r="BG75" i="22"/>
  <c r="BG76" i="22"/>
  <c r="BG77" i="22"/>
  <c r="BG78" i="22"/>
  <c r="BG79" i="22"/>
  <c r="BG80" i="22"/>
  <c r="BG81" i="22"/>
  <c r="BG82" i="22"/>
  <c r="BG83" i="22"/>
  <c r="BG84" i="22"/>
  <c r="BG85" i="22"/>
  <c r="BG86" i="22"/>
  <c r="BG87" i="22"/>
  <c r="BG88" i="22"/>
  <c r="BG89" i="22"/>
  <c r="BG90" i="22"/>
  <c r="BG91" i="22"/>
  <c r="BG92" i="22"/>
  <c r="BG93" i="22"/>
  <c r="BG94" i="22"/>
  <c r="BG95" i="22"/>
  <c r="BG96" i="22"/>
  <c r="BG97" i="22"/>
  <c r="BG98" i="22"/>
  <c r="BG99" i="22"/>
  <c r="BG100" i="22"/>
  <c r="BG101" i="22"/>
  <c r="BG102" i="22"/>
  <c r="BG103" i="22"/>
  <c r="BG104" i="22"/>
  <c r="BG105" i="22"/>
  <c r="BG106" i="22"/>
  <c r="BG107" i="22"/>
  <c r="BG108" i="22"/>
  <c r="BG109" i="22"/>
  <c r="BG110" i="22"/>
  <c r="BG111" i="22"/>
  <c r="BG112" i="22"/>
  <c r="BG113" i="22"/>
  <c r="BG114" i="22"/>
  <c r="BG115" i="22"/>
  <c r="BG116" i="22"/>
  <c r="BG117" i="22"/>
  <c r="BG118" i="22"/>
  <c r="BG119" i="22"/>
  <c r="BG120" i="22"/>
  <c r="BG121" i="22"/>
  <c r="BG122" i="22"/>
  <c r="BG123" i="22"/>
  <c r="BG124" i="22"/>
  <c r="BG125" i="22"/>
  <c r="BG126" i="22"/>
  <c r="BG127" i="22"/>
  <c r="BG128" i="22"/>
  <c r="BG129" i="22"/>
  <c r="BG130" i="22"/>
  <c r="BG131" i="22"/>
  <c r="BG132" i="22"/>
  <c r="BG133" i="22"/>
  <c r="BG134" i="22"/>
  <c r="BG135" i="22"/>
  <c r="BG136" i="22"/>
  <c r="BG137" i="22"/>
  <c r="BG138" i="22"/>
  <c r="BG139" i="22"/>
  <c r="BG140" i="22"/>
  <c r="BG141" i="22"/>
  <c r="BG142" i="22"/>
  <c r="BG143" i="22"/>
  <c r="BG144" i="22"/>
  <c r="BG145" i="22"/>
  <c r="BG146" i="22"/>
  <c r="BG147" i="22"/>
  <c r="BG148" i="22"/>
  <c r="BF29" i="22"/>
  <c r="BF30" i="22"/>
  <c r="BF31" i="22"/>
  <c r="BF32" i="22"/>
  <c r="BF33" i="22"/>
  <c r="BF34" i="22"/>
  <c r="BF35" i="22"/>
  <c r="BF36" i="22"/>
  <c r="BF37" i="22"/>
  <c r="BF38" i="22"/>
  <c r="BF39" i="22"/>
  <c r="BF40" i="22"/>
  <c r="BF41" i="22"/>
  <c r="BF42" i="22"/>
  <c r="BF43" i="22"/>
  <c r="BF44" i="22"/>
  <c r="BF45" i="22"/>
  <c r="BF46" i="22"/>
  <c r="BF47" i="22"/>
  <c r="BF48" i="22"/>
  <c r="BF49" i="22"/>
  <c r="BF50" i="22"/>
  <c r="BF51" i="22"/>
  <c r="BF52" i="22"/>
  <c r="BF53" i="22"/>
  <c r="BF54" i="22"/>
  <c r="BF55" i="22"/>
  <c r="BF56" i="22"/>
  <c r="BF57" i="22"/>
  <c r="BF58" i="22"/>
  <c r="BF59" i="22"/>
  <c r="BF60" i="22"/>
  <c r="BF61" i="22"/>
  <c r="BF62" i="22"/>
  <c r="BF63" i="22"/>
  <c r="BF64" i="22"/>
  <c r="BF65" i="22"/>
  <c r="BF66" i="22"/>
  <c r="BF67" i="22"/>
  <c r="BF68" i="22"/>
  <c r="BF69" i="22"/>
  <c r="BF70" i="22"/>
  <c r="BF71" i="22"/>
  <c r="BF72" i="22"/>
  <c r="BF73" i="22"/>
  <c r="BF74" i="22"/>
  <c r="BF75" i="22"/>
  <c r="BF76" i="22"/>
  <c r="BF77" i="22"/>
  <c r="BF78" i="22"/>
  <c r="BF79" i="22"/>
  <c r="BF80" i="22"/>
  <c r="BF81" i="22"/>
  <c r="BF82" i="22"/>
  <c r="BF83" i="22"/>
  <c r="BF84" i="22"/>
  <c r="BF85" i="22"/>
  <c r="BF86" i="22"/>
  <c r="BF87" i="22"/>
  <c r="BF88" i="22"/>
  <c r="BF89" i="22"/>
  <c r="BF90" i="22"/>
  <c r="BF91" i="22"/>
  <c r="BF92" i="22"/>
  <c r="BF93" i="22"/>
  <c r="BF94" i="22"/>
  <c r="BF95" i="22"/>
  <c r="BF96" i="22"/>
  <c r="BF97" i="22"/>
  <c r="BF98" i="22"/>
  <c r="BF99" i="22"/>
  <c r="BF100" i="22"/>
  <c r="BF101" i="22"/>
  <c r="BF102" i="22"/>
  <c r="BF103" i="22"/>
  <c r="BF104" i="22"/>
  <c r="BF105" i="22"/>
  <c r="BF106" i="22"/>
  <c r="BF107" i="22"/>
  <c r="BF108" i="22"/>
  <c r="BF109" i="22"/>
  <c r="BF110" i="22"/>
  <c r="BF111" i="22"/>
  <c r="BF112" i="22"/>
  <c r="BF113" i="22"/>
  <c r="BF114" i="22"/>
  <c r="BF115" i="22"/>
  <c r="BF116" i="22"/>
  <c r="BF117" i="22"/>
  <c r="BF118" i="22"/>
  <c r="BF119" i="22"/>
  <c r="BF120" i="22"/>
  <c r="BF121" i="22"/>
  <c r="BF122" i="22"/>
  <c r="BF123" i="22"/>
  <c r="BF124" i="22"/>
  <c r="BF125" i="22"/>
  <c r="BF126" i="22"/>
  <c r="BF127" i="22"/>
  <c r="BF128" i="22"/>
  <c r="BF129" i="22"/>
  <c r="BF130" i="22"/>
  <c r="BF131" i="22"/>
  <c r="BF132" i="22"/>
  <c r="BF133" i="22"/>
  <c r="BF134" i="22"/>
  <c r="BF135" i="22"/>
  <c r="BF136" i="22"/>
  <c r="BF137" i="22"/>
  <c r="BF138" i="22"/>
  <c r="BF139" i="22"/>
  <c r="BF140" i="22"/>
  <c r="BF141" i="22"/>
  <c r="BF142" i="22"/>
  <c r="BF143" i="22"/>
  <c r="BF144" i="22"/>
  <c r="BF145" i="22"/>
  <c r="BF146" i="22"/>
  <c r="BF147" i="22"/>
  <c r="BF148" i="22"/>
  <c r="BD46" i="22"/>
  <c r="BD47" i="22"/>
  <c r="BD48" i="22"/>
  <c r="BD49" i="22"/>
  <c r="BD50" i="22"/>
  <c r="BD51" i="22"/>
  <c r="BD52" i="22"/>
  <c r="BD53" i="22"/>
  <c r="BD54" i="22"/>
  <c r="BD55" i="22"/>
  <c r="BD56" i="22"/>
  <c r="BD57" i="22"/>
  <c r="BD58" i="22"/>
  <c r="BD59" i="22"/>
  <c r="BD60" i="22"/>
  <c r="BD61" i="22"/>
  <c r="BD62" i="22"/>
  <c r="BD63" i="22"/>
  <c r="BD64" i="22"/>
  <c r="BD65" i="22"/>
  <c r="BD66" i="22"/>
  <c r="BD67" i="22"/>
  <c r="BD68" i="22"/>
  <c r="BD69" i="22"/>
  <c r="BD70" i="22"/>
  <c r="BD71" i="22"/>
  <c r="BD72" i="22"/>
  <c r="BD73" i="22"/>
  <c r="BD74" i="22"/>
  <c r="BD75" i="22"/>
  <c r="BD76" i="22"/>
  <c r="BD77" i="22"/>
  <c r="BD78" i="22"/>
  <c r="BD79" i="22"/>
  <c r="BD80" i="22"/>
  <c r="BD81" i="22"/>
  <c r="BD82" i="22"/>
  <c r="BD83" i="22"/>
  <c r="BD84" i="22"/>
  <c r="BD85" i="22"/>
  <c r="BD86" i="22"/>
  <c r="BD87" i="22"/>
  <c r="BD88" i="22"/>
  <c r="BD89" i="22"/>
  <c r="BD90" i="22"/>
  <c r="BD91" i="22"/>
  <c r="BD92" i="22"/>
  <c r="BD93" i="22"/>
  <c r="BD94" i="22"/>
  <c r="BD95" i="22"/>
  <c r="BD96" i="22"/>
  <c r="BD97" i="22"/>
  <c r="BD98" i="22"/>
  <c r="BD99" i="22"/>
  <c r="BD100" i="22"/>
  <c r="BD101" i="22"/>
  <c r="BD102" i="22"/>
  <c r="BD103" i="22"/>
  <c r="BD104" i="22"/>
  <c r="BD105" i="22"/>
  <c r="BD106" i="22"/>
  <c r="BD107" i="22"/>
  <c r="BD108" i="22"/>
  <c r="BD109" i="22"/>
  <c r="BD110" i="22"/>
  <c r="BD111" i="22"/>
  <c r="BD112" i="22"/>
  <c r="BD113" i="22"/>
  <c r="BD114" i="22"/>
  <c r="BD115" i="22"/>
  <c r="BD116" i="22"/>
  <c r="BD117" i="22"/>
  <c r="BD118" i="22"/>
  <c r="BD119" i="22"/>
  <c r="BD120" i="22"/>
  <c r="BD121" i="22"/>
  <c r="BD122" i="22"/>
  <c r="BD123" i="22"/>
  <c r="BD124" i="22"/>
  <c r="BD125" i="22"/>
  <c r="BD126" i="22"/>
  <c r="BD127" i="22"/>
  <c r="BD128" i="22"/>
  <c r="BD129" i="22"/>
  <c r="BD130" i="22"/>
  <c r="BD131" i="22"/>
  <c r="BD132" i="22"/>
  <c r="BD133" i="22"/>
  <c r="BD134" i="22"/>
  <c r="BD135" i="22"/>
  <c r="BD136" i="22"/>
  <c r="BD137" i="22"/>
  <c r="BD138" i="22"/>
  <c r="BD139" i="22"/>
  <c r="BD140" i="22"/>
  <c r="BD141" i="22"/>
  <c r="BD142" i="22"/>
  <c r="BD143" i="22"/>
  <c r="BD144" i="22"/>
  <c r="BD145" i="22"/>
  <c r="BD146" i="22"/>
  <c r="BD147" i="22"/>
  <c r="BD148" i="22"/>
  <c r="BD29" i="22"/>
  <c r="BD30" i="22"/>
  <c r="BD31" i="22"/>
  <c r="BD32" i="22"/>
  <c r="BD33" i="22"/>
  <c r="BD34" i="22"/>
  <c r="BD35" i="22"/>
  <c r="BD36" i="22"/>
  <c r="BD37" i="22"/>
  <c r="BD38" i="22"/>
  <c r="BD39" i="22"/>
  <c r="BD40" i="22"/>
  <c r="BD41" i="22"/>
  <c r="BD42" i="22"/>
  <c r="BD43" i="22"/>
  <c r="BD44" i="22"/>
  <c r="BD45" i="22"/>
  <c r="S17" i="22" s="1" a="1"/>
  <c r="S17" i="22" s="1"/>
  <c r="AB21" i="10"/>
  <c r="AB20" i="10"/>
  <c r="AB19" i="10"/>
  <c r="BK75" i="10"/>
  <c r="CC75" i="10"/>
  <c r="CD75" i="10"/>
  <c r="BY75" i="10"/>
  <c r="BZ75" i="10"/>
  <c r="BR75" i="10"/>
  <c r="BP75" i="10"/>
  <c r="BO75" i="10"/>
  <c r="AK75" i="10"/>
  <c r="AL75" i="10" s="1"/>
  <c r="P75" i="10"/>
  <c r="CD29" i="10"/>
  <c r="CD30" i="10"/>
  <c r="CD31" i="10"/>
  <c r="CD32" i="10"/>
  <c r="CD33" i="10"/>
  <c r="CD34" i="10"/>
  <c r="CD35" i="10"/>
  <c r="CD36" i="10"/>
  <c r="CD37" i="10"/>
  <c r="CD38" i="10"/>
  <c r="CD39" i="10"/>
  <c r="CD40" i="10"/>
  <c r="CD41" i="10"/>
  <c r="CD42" i="10"/>
  <c r="CD43" i="10"/>
  <c r="CD44" i="10"/>
  <c r="CD45" i="10"/>
  <c r="CD46" i="10"/>
  <c r="CD47" i="10"/>
  <c r="CD48" i="10"/>
  <c r="CD49" i="10"/>
  <c r="CD50" i="10"/>
  <c r="CD51" i="10"/>
  <c r="CD52" i="10"/>
  <c r="CD53" i="10"/>
  <c r="CD54" i="10"/>
  <c r="CD55" i="10"/>
  <c r="CD56" i="10"/>
  <c r="CD57" i="10"/>
  <c r="CD58" i="10"/>
  <c r="CD59" i="10"/>
  <c r="CD60" i="10"/>
  <c r="CD61" i="10"/>
  <c r="CD62" i="10"/>
  <c r="CD63" i="10"/>
  <c r="CD64" i="10"/>
  <c r="CD65" i="10"/>
  <c r="CD66" i="10"/>
  <c r="CD67" i="10"/>
  <c r="CD68" i="10"/>
  <c r="CD69" i="10"/>
  <c r="CD70" i="10"/>
  <c r="CD71" i="10"/>
  <c r="CD72" i="10"/>
  <c r="CD73" i="10"/>
  <c r="CD74" i="10"/>
  <c r="BP29" i="10"/>
  <c r="BP30" i="10"/>
  <c r="BP31" i="10"/>
  <c r="BP32" i="10"/>
  <c r="BP33" i="10"/>
  <c r="BP34" i="10"/>
  <c r="BP35" i="10"/>
  <c r="BP36" i="10"/>
  <c r="BP37" i="10"/>
  <c r="BP38" i="10"/>
  <c r="BP39" i="10"/>
  <c r="BP40" i="10"/>
  <c r="BP41" i="10"/>
  <c r="BP42" i="10"/>
  <c r="BP43" i="10"/>
  <c r="BP44" i="10"/>
  <c r="BP45" i="10"/>
  <c r="BP46" i="10"/>
  <c r="BP47" i="10"/>
  <c r="BP48" i="10"/>
  <c r="BP49" i="10"/>
  <c r="BP50" i="10"/>
  <c r="BP51" i="10"/>
  <c r="BP52" i="10"/>
  <c r="BP53" i="10"/>
  <c r="BP54" i="10"/>
  <c r="BP55" i="10"/>
  <c r="BP56" i="10"/>
  <c r="BP57" i="10"/>
  <c r="BP58" i="10"/>
  <c r="BP59" i="10"/>
  <c r="BP60" i="10"/>
  <c r="BP61" i="10"/>
  <c r="BP62" i="10"/>
  <c r="BP63" i="10"/>
  <c r="BP64" i="10"/>
  <c r="BP65" i="10"/>
  <c r="BP66" i="10"/>
  <c r="BP67" i="10"/>
  <c r="BP68" i="10"/>
  <c r="BP69" i="10"/>
  <c r="BP70" i="10"/>
  <c r="BP71" i="10"/>
  <c r="BP72" i="10"/>
  <c r="BP73" i="10"/>
  <c r="BP74" i="10"/>
  <c r="BZ29" i="10"/>
  <c r="BZ30" i="10"/>
  <c r="BZ31" i="10"/>
  <c r="BZ32" i="10"/>
  <c r="BZ33" i="10"/>
  <c r="BZ34" i="10"/>
  <c r="BZ35" i="10"/>
  <c r="BZ36" i="10"/>
  <c r="BZ37" i="10"/>
  <c r="BZ38" i="10"/>
  <c r="BZ39" i="10"/>
  <c r="BZ40" i="10"/>
  <c r="BZ41" i="10"/>
  <c r="BZ42" i="10"/>
  <c r="BZ43" i="10"/>
  <c r="BZ44" i="10"/>
  <c r="BZ45" i="10"/>
  <c r="BZ46" i="10"/>
  <c r="BZ47" i="10"/>
  <c r="BZ48" i="10"/>
  <c r="BZ49" i="10"/>
  <c r="BZ50" i="10"/>
  <c r="BZ51" i="10"/>
  <c r="BZ52" i="10"/>
  <c r="BZ53" i="10"/>
  <c r="BZ54" i="10"/>
  <c r="BZ55" i="10"/>
  <c r="BZ56" i="10"/>
  <c r="BZ57" i="10"/>
  <c r="BZ58" i="10"/>
  <c r="BZ59" i="10"/>
  <c r="BZ60" i="10"/>
  <c r="BZ61" i="10"/>
  <c r="BZ62" i="10"/>
  <c r="BZ63" i="10"/>
  <c r="BZ64" i="10"/>
  <c r="BZ65" i="10"/>
  <c r="BZ66" i="10"/>
  <c r="BZ67" i="10"/>
  <c r="BZ68" i="10"/>
  <c r="BZ69" i="10"/>
  <c r="BZ70" i="10"/>
  <c r="BZ71" i="10"/>
  <c r="BZ72" i="10"/>
  <c r="BZ73" i="10"/>
  <c r="BZ74" i="10"/>
  <c r="BR74" i="10"/>
  <c r="BY74" i="10"/>
  <c r="CC74" i="10"/>
  <c r="BH75" i="10"/>
  <c r="BJ75" i="10"/>
  <c r="BH76" i="10"/>
  <c r="BJ76" i="10"/>
  <c r="BK76" i="10"/>
  <c r="BL76" i="10"/>
  <c r="BH77" i="10"/>
  <c r="BJ77" i="10"/>
  <c r="BK77" i="10"/>
  <c r="BL77" i="10"/>
  <c r="BH78" i="10"/>
  <c r="BJ78" i="10"/>
  <c r="BK78" i="10"/>
  <c r="BL78" i="10"/>
  <c r="BH79" i="10"/>
  <c r="BJ79" i="10"/>
  <c r="BK79" i="10"/>
  <c r="BL79" i="10"/>
  <c r="BH80" i="10"/>
  <c r="BJ80" i="10"/>
  <c r="BK80" i="10"/>
  <c r="BL80" i="10"/>
  <c r="BH81" i="10"/>
  <c r="BJ81" i="10"/>
  <c r="BK81" i="10"/>
  <c r="BL81" i="10"/>
  <c r="BH82" i="10"/>
  <c r="BJ82" i="10"/>
  <c r="BK82" i="10"/>
  <c r="BL82" i="10"/>
  <c r="BH83" i="10"/>
  <c r="BJ83" i="10"/>
  <c r="BK83" i="10"/>
  <c r="BL83" i="10"/>
  <c r="BK29" i="10"/>
  <c r="BK30" i="10"/>
  <c r="BK31" i="10"/>
  <c r="BK32" i="10"/>
  <c r="BK33" i="10"/>
  <c r="BK34" i="10"/>
  <c r="BK35" i="10"/>
  <c r="BK36" i="10"/>
  <c r="BK37" i="10"/>
  <c r="BK38" i="10"/>
  <c r="BK39" i="10"/>
  <c r="BK40" i="10"/>
  <c r="BK41" i="10"/>
  <c r="BK42" i="10"/>
  <c r="BK43" i="10"/>
  <c r="BK44" i="10"/>
  <c r="BK45" i="10"/>
  <c r="BK46" i="10"/>
  <c r="BK47" i="10"/>
  <c r="BK48" i="10"/>
  <c r="BK49" i="10"/>
  <c r="BK50" i="10"/>
  <c r="BK51" i="10"/>
  <c r="BK52" i="10"/>
  <c r="BK53" i="10"/>
  <c r="BK54" i="10"/>
  <c r="BK55" i="10"/>
  <c r="BK56" i="10"/>
  <c r="BK57" i="10"/>
  <c r="BK58" i="10"/>
  <c r="BK59" i="10"/>
  <c r="BK60" i="10"/>
  <c r="BK61" i="10"/>
  <c r="BK62" i="10"/>
  <c r="BK63" i="10"/>
  <c r="BK64" i="10"/>
  <c r="BK65" i="10"/>
  <c r="BK66" i="10"/>
  <c r="BK67" i="10"/>
  <c r="BK68" i="10"/>
  <c r="BK69" i="10"/>
  <c r="BK70" i="10"/>
  <c r="BK71" i="10"/>
  <c r="BK72" i="10"/>
  <c r="BK73" i="10"/>
  <c r="BK74" i="10"/>
  <c r="BL31" i="10"/>
  <c r="BL36" i="10"/>
  <c r="BL37" i="10"/>
  <c r="BL38" i="10"/>
  <c r="BL39" i="10"/>
  <c r="BL41" i="10"/>
  <c r="BL42" i="10"/>
  <c r="BL43" i="10"/>
  <c r="BL44" i="10"/>
  <c r="BL49" i="10"/>
  <c r="BL51" i="10"/>
  <c r="BL54" i="10"/>
  <c r="BL55" i="10"/>
  <c r="BL57" i="10"/>
  <c r="BL61" i="10"/>
  <c r="BL65" i="10"/>
  <c r="BL66" i="10"/>
  <c r="BL74" i="10"/>
  <c r="BJ32" i="10"/>
  <c r="BJ33" i="10"/>
  <c r="BJ34" i="10"/>
  <c r="BJ35" i="10"/>
  <c r="BJ36" i="10"/>
  <c r="BJ37" i="10"/>
  <c r="BJ38" i="10"/>
  <c r="BJ39" i="10"/>
  <c r="BJ40" i="10"/>
  <c r="BJ41" i="10"/>
  <c r="BJ42" i="10"/>
  <c r="BJ43" i="10"/>
  <c r="BJ44" i="10"/>
  <c r="BJ45" i="10"/>
  <c r="BJ46" i="10"/>
  <c r="BJ47" i="10"/>
  <c r="BJ48" i="10"/>
  <c r="BJ49" i="10"/>
  <c r="BJ50" i="10"/>
  <c r="BJ51" i="10"/>
  <c r="BJ52" i="10"/>
  <c r="BJ53" i="10"/>
  <c r="BJ54" i="10"/>
  <c r="BJ55" i="10"/>
  <c r="BJ56" i="10"/>
  <c r="BJ57" i="10"/>
  <c r="BJ58" i="10"/>
  <c r="BJ59" i="10"/>
  <c r="BJ60" i="10"/>
  <c r="BJ61" i="10"/>
  <c r="BJ62" i="10"/>
  <c r="BJ63" i="10"/>
  <c r="BJ64" i="10"/>
  <c r="BJ65" i="10"/>
  <c r="BJ66" i="10"/>
  <c r="BJ67" i="10"/>
  <c r="BJ68" i="10"/>
  <c r="BJ69" i="10"/>
  <c r="BJ70" i="10"/>
  <c r="BJ71" i="10"/>
  <c r="BJ72" i="10"/>
  <c r="BJ73" i="10"/>
  <c r="BJ74" i="10"/>
  <c r="BJ31" i="10"/>
  <c r="BJ30" i="10"/>
  <c r="BJ29" i="10"/>
  <c r="BH72" i="10"/>
  <c r="BH71" i="10"/>
  <c r="BH70" i="10"/>
  <c r="BH69" i="10"/>
  <c r="BH68" i="10"/>
  <c r="BH67" i="10"/>
  <c r="BH66" i="10"/>
  <c r="BH65" i="10"/>
  <c r="BH64" i="10"/>
  <c r="BH63" i="10"/>
  <c r="BH62" i="10"/>
  <c r="BH61" i="10"/>
  <c r="BH60" i="10"/>
  <c r="BH59" i="10"/>
  <c r="BH58" i="10"/>
  <c r="BH57" i="10"/>
  <c r="BH56" i="10"/>
  <c r="BH55" i="10"/>
  <c r="BH54" i="10"/>
  <c r="BH53" i="10"/>
  <c r="BH52" i="10"/>
  <c r="BH51" i="10"/>
  <c r="BH50" i="10"/>
  <c r="BH49" i="10"/>
  <c r="BH48" i="10"/>
  <c r="BH47" i="10"/>
  <c r="BH46" i="10"/>
  <c r="BH45" i="10"/>
  <c r="BH44" i="10"/>
  <c r="BH43" i="10"/>
  <c r="BH42" i="10"/>
  <c r="BH41" i="10"/>
  <c r="BH40" i="10"/>
  <c r="BH39" i="10"/>
  <c r="BH38" i="10"/>
  <c r="BH37" i="10"/>
  <c r="BH36" i="10"/>
  <c r="BH35" i="10"/>
  <c r="BH34" i="10"/>
  <c r="BH33" i="10"/>
  <c r="BH32" i="10"/>
  <c r="BH31" i="10"/>
  <c r="BH30" i="10"/>
  <c r="BH29" i="10"/>
  <c r="BH73" i="10"/>
  <c r="BH74" i="10"/>
  <c r="P74" i="10"/>
  <c r="CC73" i="10"/>
  <c r="BY73" i="10"/>
  <c r="BR73" i="10"/>
  <c r="BO73" i="10"/>
  <c r="AK73" i="10"/>
  <c r="AL73" i="10" s="1"/>
  <c r="P73" i="10"/>
  <c r="CC72" i="10"/>
  <c r="BY72" i="10"/>
  <c r="BR72" i="10"/>
  <c r="AK72" i="10"/>
  <c r="AL72" i="10" s="1"/>
  <c r="BO72" i="10"/>
  <c r="P72" i="10"/>
  <c r="P71" i="10"/>
  <c r="CC71" i="10"/>
  <c r="BY71" i="10"/>
  <c r="BR71" i="10"/>
  <c r="AK30" i="10"/>
  <c r="AL30" i="10" s="1"/>
  <c r="AK32" i="10"/>
  <c r="AL32" i="10" s="1"/>
  <c r="AK33" i="10"/>
  <c r="AL33" i="10" s="1"/>
  <c r="AK34" i="10"/>
  <c r="AL34" i="10" s="1"/>
  <c r="AK35" i="10"/>
  <c r="AL35" i="10" s="1"/>
  <c r="AK40" i="10"/>
  <c r="AL40" i="10" s="1"/>
  <c r="AK45" i="10"/>
  <c r="AL45" i="10" s="1"/>
  <c r="AK46" i="10"/>
  <c r="AL46" i="10" s="1"/>
  <c r="AK47" i="10"/>
  <c r="AL47" i="10" s="1"/>
  <c r="AK48" i="10"/>
  <c r="AL48" i="10" s="1"/>
  <c r="AK50" i="10"/>
  <c r="AL50" i="10" s="1"/>
  <c r="AK52" i="10"/>
  <c r="AL52" i="10" s="1"/>
  <c r="AK53" i="10"/>
  <c r="AL53" i="10" s="1"/>
  <c r="AK56" i="10"/>
  <c r="AL56" i="10" s="1"/>
  <c r="AK58" i="10"/>
  <c r="AL58" i="10" s="1"/>
  <c r="AK59" i="10"/>
  <c r="AL59" i="10" s="1"/>
  <c r="AK60" i="10"/>
  <c r="AL60" i="10" s="1"/>
  <c r="AK62" i="10"/>
  <c r="AL62" i="10" s="1"/>
  <c r="AK63" i="10"/>
  <c r="AL63" i="10" s="1"/>
  <c r="AK64" i="10"/>
  <c r="AL64" i="10" s="1"/>
  <c r="AK67" i="10"/>
  <c r="AL67" i="10" s="1"/>
  <c r="AK68" i="10"/>
  <c r="AL68" i="10" s="1"/>
  <c r="AK69" i="10"/>
  <c r="AL69" i="10" s="1"/>
  <c r="AK70" i="10"/>
  <c r="AL70" i="10" s="1"/>
  <c r="AK71" i="10"/>
  <c r="AL71" i="10" s="1"/>
  <c r="BO71" i="10"/>
  <c r="U17" i="22" l="1" a="1"/>
  <c r="U17" i="22" s="1"/>
  <c r="U18" i="22" a="1"/>
  <c r="U18" i="22" s="1"/>
  <c r="S18" i="22" a="1"/>
  <c r="S18" i="22" s="1"/>
  <c r="BL70" i="10"/>
  <c r="BL62" i="10"/>
  <c r="BL58" i="10"/>
  <c r="BL50" i="10"/>
  <c r="BL46" i="10"/>
  <c r="BL34" i="10"/>
  <c r="S17" i="10" a="1"/>
  <c r="S17" i="10" s="1"/>
  <c r="BH146" i="22"/>
  <c r="BH142" i="22"/>
  <c r="BH138" i="22"/>
  <c r="BH134" i="22"/>
  <c r="BH130" i="22"/>
  <c r="BH126" i="22"/>
  <c r="BH122" i="22"/>
  <c r="BH118" i="22"/>
  <c r="BH114" i="22"/>
  <c r="BH110" i="22"/>
  <c r="BH106" i="22"/>
  <c r="BH102" i="22"/>
  <c r="BH98" i="22"/>
  <c r="BH94" i="22"/>
  <c r="BH90" i="22"/>
  <c r="BH86" i="22"/>
  <c r="BH82" i="22"/>
  <c r="BH78" i="22"/>
  <c r="BH74" i="22"/>
  <c r="BH70" i="22"/>
  <c r="BH66" i="22"/>
  <c r="BH62" i="22"/>
  <c r="BH58" i="22"/>
  <c r="BH54" i="22"/>
  <c r="BH50" i="22"/>
  <c r="BH46" i="22"/>
  <c r="BH42" i="22"/>
  <c r="BH38" i="22"/>
  <c r="BH34" i="22"/>
  <c r="BH30" i="22"/>
  <c r="BH145" i="22"/>
  <c r="BH141" i="22"/>
  <c r="BH133" i="22"/>
  <c r="BH129" i="22"/>
  <c r="BH125" i="22"/>
  <c r="BH121" i="22"/>
  <c r="BH117" i="22"/>
  <c r="BH113" i="22"/>
  <c r="BH109" i="22"/>
  <c r="BH105" i="22"/>
  <c r="BH101" i="22"/>
  <c r="BH97" i="22"/>
  <c r="BH93" i="22"/>
  <c r="BH89" i="22"/>
  <c r="BH85" i="22"/>
  <c r="BH81" i="22"/>
  <c r="BH77" i="22"/>
  <c r="BH73" i="22"/>
  <c r="BH69" i="22"/>
  <c r="BH65" i="22"/>
  <c r="BH61" i="22"/>
  <c r="BH57" i="22"/>
  <c r="BH53" i="22"/>
  <c r="BH49" i="22"/>
  <c r="BH45" i="22"/>
  <c r="BH41" i="22"/>
  <c r="BH37" i="22"/>
  <c r="BH33" i="22"/>
  <c r="BH29" i="22"/>
  <c r="S18" i="10" a="1"/>
  <c r="S18" i="10" s="1"/>
  <c r="L18" i="10" a="1"/>
  <c r="L18" i="10" s="1"/>
  <c r="N18" i="10" a="1"/>
  <c r="N18" i="10" s="1"/>
  <c r="R17" i="10" a="1"/>
  <c r="R17" i="10" s="1"/>
  <c r="N17" i="10" a="1"/>
  <c r="N17" i="10" s="1"/>
  <c r="K75" i="10"/>
  <c r="U18" i="10" a="1"/>
  <c r="U18" i="10" s="1"/>
  <c r="U17" i="10" a="1"/>
  <c r="U17" i="10" s="1"/>
  <c r="L17" i="10" a="1"/>
  <c r="L17" i="10" s="1"/>
  <c r="J18" i="10" a="1"/>
  <c r="J18" i="10" s="1"/>
  <c r="AF19" i="10"/>
  <c r="Q17" i="10" a="1"/>
  <c r="Q17" i="10" s="1"/>
  <c r="J17" i="10" a="1"/>
  <c r="J17" i="10" s="1"/>
  <c r="AF20" i="10"/>
  <c r="AF21" i="10"/>
  <c r="BH137" i="22"/>
  <c r="BH148" i="22"/>
  <c r="BH144" i="22"/>
  <c r="BH140" i="22"/>
  <c r="BH136" i="22"/>
  <c r="BH132" i="22"/>
  <c r="BH128" i="22"/>
  <c r="BH124" i="22"/>
  <c r="BH120" i="22"/>
  <c r="BH116" i="22"/>
  <c r="BH112" i="22"/>
  <c r="BH108" i="22"/>
  <c r="BH104" i="22"/>
  <c r="BH100" i="22"/>
  <c r="BH96" i="22"/>
  <c r="BH92" i="22"/>
  <c r="BH88" i="22"/>
  <c r="BH84" i="22"/>
  <c r="BH80" i="22"/>
  <c r="BH76" i="22"/>
  <c r="BH72" i="22"/>
  <c r="BH68" i="22"/>
  <c r="BH64" i="22"/>
  <c r="BH60" i="22"/>
  <c r="BH56" i="22"/>
  <c r="BH52" i="22"/>
  <c r="BH48" i="22"/>
  <c r="BH44" i="22"/>
  <c r="BH40" i="22"/>
  <c r="BH36" i="22"/>
  <c r="BH32" i="22"/>
  <c r="BH147" i="22"/>
  <c r="BH143" i="22"/>
  <c r="BH139" i="22"/>
  <c r="BH135" i="22"/>
  <c r="BH131" i="22"/>
  <c r="BH127" i="22"/>
  <c r="BH123" i="22"/>
  <c r="BH119" i="22"/>
  <c r="BH115" i="22"/>
  <c r="BH111" i="22"/>
  <c r="BH107" i="22"/>
  <c r="BH103" i="22"/>
  <c r="BH99" i="22"/>
  <c r="BH95" i="22"/>
  <c r="BH91" i="22"/>
  <c r="BH87" i="22"/>
  <c r="BH83" i="22"/>
  <c r="BH79" i="22"/>
  <c r="BH75" i="22"/>
  <c r="BH71" i="22"/>
  <c r="BH67" i="22"/>
  <c r="BH63" i="22"/>
  <c r="BH59" i="22"/>
  <c r="BH55" i="22"/>
  <c r="BH51" i="22"/>
  <c r="BH47" i="22"/>
  <c r="BH43" i="22"/>
  <c r="BH39" i="22"/>
  <c r="BH35" i="22"/>
  <c r="BH31" i="22"/>
  <c r="BL30" i="10"/>
  <c r="BL72" i="10"/>
  <c r="BL68" i="10"/>
  <c r="BL64" i="10"/>
  <c r="BL60" i="10"/>
  <c r="BL56" i="10"/>
  <c r="BL52" i="10"/>
  <c r="BL48" i="10"/>
  <c r="BL40" i="10"/>
  <c r="BL32" i="10"/>
  <c r="BL71" i="10"/>
  <c r="BL67" i="10"/>
  <c r="BL63" i="10"/>
  <c r="BL59" i="10"/>
  <c r="BL47" i="10"/>
  <c r="BL35" i="10"/>
  <c r="BL75" i="10"/>
  <c r="K74" i="10"/>
  <c r="BL29" i="10"/>
  <c r="BL73" i="10"/>
  <c r="BL69" i="10"/>
  <c r="BL53" i="10"/>
  <c r="BL45" i="10"/>
  <c r="BL33" i="10"/>
  <c r="T18" i="22" l="1" a="1"/>
  <c r="T18" i="22" s="1"/>
  <c r="T17" i="22" a="1"/>
  <c r="T17" i="22" s="1"/>
  <c r="T18" i="10" a="1"/>
  <c r="T18" i="10" s="1"/>
  <c r="T17" i="10" a="1"/>
  <c r="T17" i="10" s="1"/>
  <c r="K73" i="10" l="1"/>
  <c r="K72" i="10"/>
  <c r="BU147" i="22"/>
  <c r="BU145" i="22"/>
  <c r="BU142" i="22"/>
  <c r="BU130" i="22"/>
  <c r="BU128" i="22"/>
  <c r="AF16" i="22" l="1" a="1"/>
  <c r="AF16" i="22" s="1"/>
  <c r="V16" i="10" a="1"/>
  <c r="V16" i="10" s="1"/>
  <c r="BX30" i="22"/>
  <c r="BX31" i="22"/>
  <c r="BX32" i="22"/>
  <c r="BX33" i="22"/>
  <c r="BX34" i="22"/>
  <c r="BX35" i="22"/>
  <c r="BX36" i="22"/>
  <c r="BX37" i="22"/>
  <c r="BX38" i="22"/>
  <c r="BX39" i="22"/>
  <c r="BX40" i="22"/>
  <c r="BX41" i="22"/>
  <c r="BX42" i="22"/>
  <c r="BX43" i="22"/>
  <c r="BX44" i="22"/>
  <c r="BX45" i="22"/>
  <c r="BX46" i="22"/>
  <c r="BX47" i="22"/>
  <c r="BX48" i="22"/>
  <c r="BX49" i="22"/>
  <c r="BX50" i="22"/>
  <c r="BX51" i="22"/>
  <c r="BX52" i="22"/>
  <c r="BX53" i="22"/>
  <c r="BX54" i="22"/>
  <c r="BX55" i="22"/>
  <c r="BX56" i="22"/>
  <c r="BX57" i="22"/>
  <c r="BX58" i="22"/>
  <c r="BX59" i="22"/>
  <c r="BX60" i="22"/>
  <c r="BX61" i="22"/>
  <c r="BX62" i="22"/>
  <c r="BX63" i="22"/>
  <c r="BX64" i="22"/>
  <c r="BX65" i="22"/>
  <c r="BX66" i="22"/>
  <c r="BX67" i="22"/>
  <c r="BX68" i="22"/>
  <c r="BX69" i="22"/>
  <c r="BX70" i="22"/>
  <c r="BX71" i="22"/>
  <c r="BX72" i="22"/>
  <c r="BX73" i="22"/>
  <c r="BX74" i="22"/>
  <c r="J74" i="22" s="1"/>
  <c r="BX75" i="22"/>
  <c r="BX76" i="22"/>
  <c r="BX77" i="22"/>
  <c r="BX78" i="22"/>
  <c r="BX79" i="22"/>
  <c r="BX80" i="22"/>
  <c r="BX81" i="22"/>
  <c r="BX82" i="22"/>
  <c r="BX83" i="22"/>
  <c r="BX84" i="22"/>
  <c r="BX85" i="22"/>
  <c r="BX86" i="22"/>
  <c r="BX87" i="22"/>
  <c r="BX88" i="22"/>
  <c r="BX89" i="22"/>
  <c r="BX90" i="22"/>
  <c r="BX91" i="22"/>
  <c r="BX92" i="22"/>
  <c r="BX93" i="22"/>
  <c r="BX94" i="22"/>
  <c r="BX95" i="22"/>
  <c r="BX96" i="22"/>
  <c r="BX97" i="22"/>
  <c r="BX98" i="22"/>
  <c r="BX99" i="22"/>
  <c r="BX100" i="22"/>
  <c r="BX101" i="22"/>
  <c r="BX102" i="22"/>
  <c r="BX103" i="22"/>
  <c r="BX104" i="22"/>
  <c r="BX105" i="22"/>
  <c r="BX106" i="22"/>
  <c r="BX107" i="22"/>
  <c r="BX108" i="22"/>
  <c r="BX109" i="22"/>
  <c r="BX110" i="22"/>
  <c r="BX111" i="22"/>
  <c r="BX112" i="22"/>
  <c r="BX113" i="22"/>
  <c r="BX114" i="22"/>
  <c r="BX115" i="22"/>
  <c r="BX116" i="22"/>
  <c r="BX117" i="22"/>
  <c r="BX118" i="22"/>
  <c r="BX119" i="22"/>
  <c r="BX120" i="22"/>
  <c r="BX121" i="22"/>
  <c r="BX29" i="22"/>
  <c r="AG30" i="22" l="1"/>
  <c r="AG31" i="22"/>
  <c r="AG32" i="22"/>
  <c r="AG33" i="22"/>
  <c r="AG34" i="22"/>
  <c r="AG35" i="22"/>
  <c r="AG36" i="22"/>
  <c r="AG37" i="22"/>
  <c r="AG38" i="22"/>
  <c r="AG39" i="22"/>
  <c r="AG40" i="22"/>
  <c r="AG41" i="22"/>
  <c r="AG42" i="22"/>
  <c r="AG43" i="22"/>
  <c r="AG44" i="22"/>
  <c r="AG45" i="22"/>
  <c r="AG46" i="22"/>
  <c r="AG47" i="22"/>
  <c r="AG48" i="22"/>
  <c r="AG49" i="22"/>
  <c r="AG50" i="22"/>
  <c r="AG51" i="22"/>
  <c r="AG52" i="22"/>
  <c r="AG53" i="22"/>
  <c r="AG54" i="22"/>
  <c r="AG55" i="22"/>
  <c r="AG56" i="22"/>
  <c r="AG57" i="22"/>
  <c r="AG58" i="22"/>
  <c r="AG59" i="22"/>
  <c r="AG60" i="22"/>
  <c r="AG61" i="22"/>
  <c r="AG62" i="22"/>
  <c r="AG63" i="22"/>
  <c r="AG64" i="22"/>
  <c r="AG65" i="22"/>
  <c r="AG66" i="22"/>
  <c r="AG67" i="22"/>
  <c r="AG68" i="22"/>
  <c r="AG69" i="22"/>
  <c r="AG70" i="22"/>
  <c r="AG71" i="22"/>
  <c r="AG72" i="22"/>
  <c r="AG73" i="22"/>
  <c r="AG74" i="22"/>
  <c r="AG75" i="22"/>
  <c r="AG76" i="22"/>
  <c r="AG77" i="22"/>
  <c r="AG78" i="22"/>
  <c r="AG79" i="22"/>
  <c r="AG80" i="22"/>
  <c r="AG81" i="22"/>
  <c r="AG82" i="22"/>
  <c r="AG83" i="22"/>
  <c r="AG84" i="22"/>
  <c r="AG85" i="22"/>
  <c r="AG86" i="22"/>
  <c r="AG87" i="22"/>
  <c r="AG88" i="22"/>
  <c r="AG89" i="22"/>
  <c r="AG90" i="22"/>
  <c r="AG91" i="22"/>
  <c r="AG92" i="22"/>
  <c r="AG93" i="22"/>
  <c r="AG94" i="22"/>
  <c r="AG95" i="22"/>
  <c r="AG96" i="22"/>
  <c r="AG97" i="22"/>
  <c r="AG98" i="22"/>
  <c r="AG99" i="22"/>
  <c r="AG100" i="22"/>
  <c r="AG101" i="22"/>
  <c r="AG102" i="22"/>
  <c r="AG103" i="22"/>
  <c r="AG104" i="22"/>
  <c r="AG105" i="22"/>
  <c r="AG106" i="22"/>
  <c r="AG107" i="22"/>
  <c r="AG108" i="22"/>
  <c r="AG109" i="22"/>
  <c r="AG110" i="22"/>
  <c r="AG111" i="22"/>
  <c r="AG112" i="22"/>
  <c r="AG113" i="22"/>
  <c r="AG114" i="22"/>
  <c r="AG115" i="22"/>
  <c r="AG116" i="22"/>
  <c r="AG117" i="22"/>
  <c r="AG118" i="22"/>
  <c r="AG119" i="22"/>
  <c r="AG120" i="22"/>
  <c r="AG121" i="22"/>
  <c r="AG122" i="22"/>
  <c r="AG123" i="22"/>
  <c r="AG124" i="22"/>
  <c r="AG125" i="22"/>
  <c r="AG126" i="22"/>
  <c r="AG127" i="22"/>
  <c r="AG128" i="22"/>
  <c r="AG129" i="22"/>
  <c r="AG130" i="22"/>
  <c r="AG131" i="22"/>
  <c r="AG132" i="22"/>
  <c r="AG133" i="22"/>
  <c r="AG134" i="22"/>
  <c r="AG135" i="22"/>
  <c r="AG136" i="22"/>
  <c r="AG137" i="22"/>
  <c r="AG138" i="22"/>
  <c r="AG139" i="22"/>
  <c r="AG140" i="22"/>
  <c r="AG141" i="22"/>
  <c r="AG142" i="22"/>
  <c r="AG143" i="22"/>
  <c r="AG144" i="22"/>
  <c r="AG145" i="22"/>
  <c r="AG146" i="22"/>
  <c r="AG147" i="22"/>
  <c r="AG148" i="22"/>
  <c r="Q17" i="22" l="1" a="1"/>
  <c r="Q17" i="22" s="1"/>
  <c r="BT46" i="22"/>
  <c r="BU46" i="22"/>
  <c r="BK46" i="22"/>
  <c r="J46" i="22" s="1"/>
  <c r="E16" i="22"/>
  <c r="BO30" i="10"/>
  <c r="BO32" i="10"/>
  <c r="BO33" i="10"/>
  <c r="BO34" i="10"/>
  <c r="BO35" i="10"/>
  <c r="BO40" i="10"/>
  <c r="BO45" i="10"/>
  <c r="BO46" i="10"/>
  <c r="BO47" i="10"/>
  <c r="BO48" i="10"/>
  <c r="BO50" i="10"/>
  <c r="BO51" i="10"/>
  <c r="BO52" i="10"/>
  <c r="BO53" i="10"/>
  <c r="BO56" i="10"/>
  <c r="BO58" i="10"/>
  <c r="BO59" i="10"/>
  <c r="BO60" i="10"/>
  <c r="BO61" i="10"/>
  <c r="BO62" i="10"/>
  <c r="BO63" i="10"/>
  <c r="BO64" i="10"/>
  <c r="BO66" i="10"/>
  <c r="BO67" i="10"/>
  <c r="BO68" i="10"/>
  <c r="BO69" i="10"/>
  <c r="BO70" i="10"/>
  <c r="BO29" i="10"/>
  <c r="O18" i="10" s="1" a="1"/>
  <c r="O18" i="10" s="1"/>
  <c r="P65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6" i="10"/>
  <c r="P67" i="10"/>
  <c r="P68" i="10"/>
  <c r="P69" i="10"/>
  <c r="P70" i="10"/>
  <c r="P29" i="10"/>
  <c r="P30" i="10"/>
  <c r="P32" i="10"/>
  <c r="BM30" i="22"/>
  <c r="BM31" i="22"/>
  <c r="BM32" i="22"/>
  <c r="BM33" i="22"/>
  <c r="BM34" i="22"/>
  <c r="BM35" i="22"/>
  <c r="BM36" i="22"/>
  <c r="BM37" i="22"/>
  <c r="BM38" i="22"/>
  <c r="BM39" i="22"/>
  <c r="BM40" i="22"/>
  <c r="BM41" i="22"/>
  <c r="BM42" i="22"/>
  <c r="BM43" i="22"/>
  <c r="BM44" i="22"/>
  <c r="BM45" i="22"/>
  <c r="BM47" i="22"/>
  <c r="BM48" i="22"/>
  <c r="BM49" i="22"/>
  <c r="BM50" i="22"/>
  <c r="BM51" i="22"/>
  <c r="BM52" i="22"/>
  <c r="BM53" i="22"/>
  <c r="BM54" i="22"/>
  <c r="BM55" i="22"/>
  <c r="BM56" i="22"/>
  <c r="BM57" i="22"/>
  <c r="BM58" i="22"/>
  <c r="BM59" i="22"/>
  <c r="BM60" i="22"/>
  <c r="BM61" i="22"/>
  <c r="BM62" i="22"/>
  <c r="BM63" i="22"/>
  <c r="BM64" i="22"/>
  <c r="BM65" i="22"/>
  <c r="BM66" i="22"/>
  <c r="BM67" i="22"/>
  <c r="BM68" i="22"/>
  <c r="BM69" i="22"/>
  <c r="BM70" i="22"/>
  <c r="BM71" i="22"/>
  <c r="BM72" i="22"/>
  <c r="BM73" i="22"/>
  <c r="BM74" i="22"/>
  <c r="BM75" i="22"/>
  <c r="BM76" i="22"/>
  <c r="BM77" i="22"/>
  <c r="BM78" i="22"/>
  <c r="BM79" i="22"/>
  <c r="BM80" i="22"/>
  <c r="BM81" i="22"/>
  <c r="BM82" i="22"/>
  <c r="BM83" i="22"/>
  <c r="BM84" i="22"/>
  <c r="BM85" i="22"/>
  <c r="BM86" i="22"/>
  <c r="BM87" i="22"/>
  <c r="BM88" i="22"/>
  <c r="BM89" i="22"/>
  <c r="BM90" i="22"/>
  <c r="BM91" i="22"/>
  <c r="BM92" i="22"/>
  <c r="BM93" i="22"/>
  <c r="BM94" i="22"/>
  <c r="BM95" i="22"/>
  <c r="BM96" i="22"/>
  <c r="BM97" i="22"/>
  <c r="BM98" i="22"/>
  <c r="BM99" i="22"/>
  <c r="BM100" i="22"/>
  <c r="BM101" i="22"/>
  <c r="BM102" i="22"/>
  <c r="BM103" i="22"/>
  <c r="BM104" i="22"/>
  <c r="BM105" i="22"/>
  <c r="BM106" i="22"/>
  <c r="BM107" i="22"/>
  <c r="BM108" i="22"/>
  <c r="BM109" i="22"/>
  <c r="BM110" i="22"/>
  <c r="BM111" i="22"/>
  <c r="BM112" i="22"/>
  <c r="BM113" i="22"/>
  <c r="BM114" i="22"/>
  <c r="BM115" i="22"/>
  <c r="BM116" i="22"/>
  <c r="BM117" i="22"/>
  <c r="BM118" i="22"/>
  <c r="BM119" i="22"/>
  <c r="BM120" i="22"/>
  <c r="BM121" i="22"/>
  <c r="BM122" i="22"/>
  <c r="BM123" i="22"/>
  <c r="BM124" i="22"/>
  <c r="BM125" i="22"/>
  <c r="BM126" i="22"/>
  <c r="BM127" i="22"/>
  <c r="BM128" i="22"/>
  <c r="BM129" i="22"/>
  <c r="BM130" i="22"/>
  <c r="BM131" i="22"/>
  <c r="BM132" i="22"/>
  <c r="BM133" i="22"/>
  <c r="BM134" i="22"/>
  <c r="BM135" i="22"/>
  <c r="BM136" i="22"/>
  <c r="BM137" i="22"/>
  <c r="BM138" i="22"/>
  <c r="BM139" i="22"/>
  <c r="BM140" i="22"/>
  <c r="BM141" i="22"/>
  <c r="BM142" i="22"/>
  <c r="BM143" i="22"/>
  <c r="BM144" i="22"/>
  <c r="BM145" i="22"/>
  <c r="BM146" i="22"/>
  <c r="BM147" i="22"/>
  <c r="BM148" i="22"/>
  <c r="BM29" i="22"/>
  <c r="AF18" i="22" s="1" a="1"/>
  <c r="AF18" i="22" s="1"/>
  <c r="K3" i="22"/>
  <c r="K2" i="22"/>
  <c r="BK30" i="22"/>
  <c r="J30" i="22" s="1"/>
  <c r="BK31" i="22"/>
  <c r="J31" i="22" s="1"/>
  <c r="BK32" i="22"/>
  <c r="J32" i="22" s="1"/>
  <c r="BK33" i="22"/>
  <c r="J33" i="22" s="1"/>
  <c r="BK34" i="22"/>
  <c r="J34" i="22" s="1"/>
  <c r="BK35" i="22"/>
  <c r="J35" i="22" s="1"/>
  <c r="BK36" i="22"/>
  <c r="J36" i="22" s="1"/>
  <c r="BK37" i="22"/>
  <c r="J37" i="22" s="1"/>
  <c r="BK38" i="22"/>
  <c r="J38" i="22" s="1"/>
  <c r="BK39" i="22"/>
  <c r="J39" i="22" s="1"/>
  <c r="BK40" i="22"/>
  <c r="J40" i="22" s="1"/>
  <c r="BK41" i="22"/>
  <c r="J41" i="22" s="1"/>
  <c r="BK42" i="22"/>
  <c r="J42" i="22" s="1"/>
  <c r="BK43" i="22"/>
  <c r="J43" i="22" s="1"/>
  <c r="BK44" i="22"/>
  <c r="J44" i="22" s="1"/>
  <c r="BK45" i="22"/>
  <c r="BK47" i="22"/>
  <c r="J47" i="22" s="1"/>
  <c r="BK48" i="22"/>
  <c r="J48" i="22" s="1"/>
  <c r="BK49" i="22"/>
  <c r="J49" i="22" s="1"/>
  <c r="BK50" i="22"/>
  <c r="J50" i="22" s="1"/>
  <c r="BK51" i="22"/>
  <c r="J51" i="22" s="1"/>
  <c r="BK52" i="22"/>
  <c r="J52" i="22" s="1"/>
  <c r="BK53" i="22"/>
  <c r="J53" i="22" s="1"/>
  <c r="BK54" i="22"/>
  <c r="J54" i="22" s="1"/>
  <c r="BK55" i="22"/>
  <c r="J55" i="22" s="1"/>
  <c r="BK56" i="22"/>
  <c r="J56" i="22" s="1"/>
  <c r="BK57" i="22"/>
  <c r="J57" i="22" s="1"/>
  <c r="BK58" i="22"/>
  <c r="J58" i="22" s="1"/>
  <c r="BK59" i="22"/>
  <c r="J59" i="22" s="1"/>
  <c r="BK60" i="22"/>
  <c r="J60" i="22" s="1"/>
  <c r="BK61" i="22"/>
  <c r="J61" i="22" s="1"/>
  <c r="BK62" i="22"/>
  <c r="J62" i="22" s="1"/>
  <c r="BK63" i="22"/>
  <c r="J63" i="22" s="1"/>
  <c r="BK64" i="22"/>
  <c r="J64" i="22" s="1"/>
  <c r="BK65" i="22"/>
  <c r="J65" i="22" s="1"/>
  <c r="BK66" i="22"/>
  <c r="J66" i="22" s="1"/>
  <c r="BK67" i="22"/>
  <c r="J67" i="22" s="1"/>
  <c r="BK68" i="22"/>
  <c r="J68" i="22" s="1"/>
  <c r="BK69" i="22"/>
  <c r="J69" i="22" s="1"/>
  <c r="BK70" i="22"/>
  <c r="J70" i="22" s="1"/>
  <c r="BK71" i="22"/>
  <c r="J71" i="22" s="1"/>
  <c r="BK72" i="22"/>
  <c r="J72" i="22" s="1"/>
  <c r="BK73" i="22"/>
  <c r="J73" i="22" s="1"/>
  <c r="BK75" i="22"/>
  <c r="J75" i="22" s="1"/>
  <c r="BK76" i="22"/>
  <c r="J76" i="22" s="1"/>
  <c r="BK77" i="22"/>
  <c r="J77" i="22" s="1"/>
  <c r="BK78" i="22"/>
  <c r="J78" i="22" s="1"/>
  <c r="BK79" i="22"/>
  <c r="J79" i="22" s="1"/>
  <c r="BK80" i="22"/>
  <c r="J80" i="22" s="1"/>
  <c r="BK81" i="22"/>
  <c r="J81" i="22" s="1"/>
  <c r="BK82" i="22"/>
  <c r="J82" i="22" s="1"/>
  <c r="BK83" i="22"/>
  <c r="J83" i="22" s="1"/>
  <c r="BK84" i="22"/>
  <c r="J84" i="22" s="1"/>
  <c r="BK85" i="22"/>
  <c r="J85" i="22" s="1"/>
  <c r="BK86" i="22"/>
  <c r="J86" i="22" s="1"/>
  <c r="BK87" i="22"/>
  <c r="J87" i="22" s="1"/>
  <c r="BK88" i="22"/>
  <c r="J88" i="22" s="1"/>
  <c r="BK89" i="22"/>
  <c r="J89" i="22" s="1"/>
  <c r="BK90" i="22"/>
  <c r="J90" i="22" s="1"/>
  <c r="BK91" i="22"/>
  <c r="J91" i="22" s="1"/>
  <c r="BK92" i="22"/>
  <c r="J92" i="22" s="1"/>
  <c r="BK93" i="22"/>
  <c r="J93" i="22" s="1"/>
  <c r="BK94" i="22"/>
  <c r="J94" i="22" s="1"/>
  <c r="BK95" i="22"/>
  <c r="J95" i="22" s="1"/>
  <c r="BK96" i="22"/>
  <c r="J96" i="22" s="1"/>
  <c r="BK97" i="22"/>
  <c r="J97" i="22" s="1"/>
  <c r="BK98" i="22"/>
  <c r="J98" i="22" s="1"/>
  <c r="BK99" i="22"/>
  <c r="J99" i="22" s="1"/>
  <c r="BK100" i="22"/>
  <c r="J100" i="22" s="1"/>
  <c r="BK101" i="22"/>
  <c r="J101" i="22" s="1"/>
  <c r="BK102" i="22"/>
  <c r="J102" i="22" s="1"/>
  <c r="BK103" i="22"/>
  <c r="J103" i="22" s="1"/>
  <c r="BK104" i="22"/>
  <c r="J104" i="22" s="1"/>
  <c r="BK105" i="22"/>
  <c r="J105" i="22" s="1"/>
  <c r="BK106" i="22"/>
  <c r="J106" i="22" s="1"/>
  <c r="BK107" i="22"/>
  <c r="J107" i="22" s="1"/>
  <c r="BK108" i="22"/>
  <c r="J108" i="22" s="1"/>
  <c r="BK109" i="22"/>
  <c r="J109" i="22" s="1"/>
  <c r="BK110" i="22"/>
  <c r="J110" i="22" s="1"/>
  <c r="BK111" i="22"/>
  <c r="J111" i="22" s="1"/>
  <c r="BK112" i="22"/>
  <c r="J112" i="22" s="1"/>
  <c r="BK113" i="22"/>
  <c r="J113" i="22" s="1"/>
  <c r="BK114" i="22"/>
  <c r="J114" i="22" s="1"/>
  <c r="BK115" i="22"/>
  <c r="J115" i="22" s="1"/>
  <c r="BK116" i="22"/>
  <c r="J116" i="22" s="1"/>
  <c r="BK117" i="22"/>
  <c r="J117" i="22" s="1"/>
  <c r="BK118" i="22"/>
  <c r="J118" i="22" s="1"/>
  <c r="BK119" i="22"/>
  <c r="J119" i="22" s="1"/>
  <c r="BK120" i="22"/>
  <c r="J120" i="22" s="1"/>
  <c r="BK121" i="22"/>
  <c r="J121" i="22" s="1"/>
  <c r="BK29" i="22"/>
  <c r="AG29" i="22"/>
  <c r="Q18" i="22" s="1" a="1"/>
  <c r="Q18" i="22" s="1"/>
  <c r="AE29" i="22"/>
  <c r="AC29" i="22"/>
  <c r="AA29" i="22"/>
  <c r="Y29" i="22"/>
  <c r="W29" i="22"/>
  <c r="J29" i="22" l="1"/>
  <c r="AF17" i="22" a="1"/>
  <c r="AF17" i="22" s="1"/>
  <c r="J45" i="22"/>
  <c r="O17" i="10" a="1"/>
  <c r="O17" i="10" s="1"/>
  <c r="AF15" i="22" a="1"/>
  <c r="AF15" i="22" s="1"/>
  <c r="AF14" i="22" a="1"/>
  <c r="AF14" i="22" s="1"/>
  <c r="D36" i="38"/>
  <c r="D35" i="38"/>
  <c r="U16" i="22" a="1"/>
  <c r="U16" i="22" s="1"/>
  <c r="U15" i="22" a="1"/>
  <c r="U15" i="22" s="1"/>
  <c r="U14" i="22" a="1"/>
  <c r="U14" i="22" s="1"/>
  <c r="D33" i="38"/>
  <c r="D32" i="38"/>
  <c r="T16" i="22" a="1"/>
  <c r="T16" i="22" s="1"/>
  <c r="T15" i="22" a="1"/>
  <c r="T15" i="22" s="1"/>
  <c r="T14" i="22" a="1"/>
  <c r="T14" i="22" s="1"/>
  <c r="D30" i="38"/>
  <c r="D29" i="38"/>
  <c r="S16" i="22" a="1"/>
  <c r="S16" i="22" s="1"/>
  <c r="S15" i="22" a="1"/>
  <c r="S15" i="22" s="1"/>
  <c r="S14" i="22" a="1"/>
  <c r="S14" i="22" s="1"/>
  <c r="D27" i="38"/>
  <c r="D26" i="38"/>
  <c r="R16" i="22" a="1"/>
  <c r="R16" i="22" s="1"/>
  <c r="R15" i="22" a="1"/>
  <c r="R15" i="22" s="1"/>
  <c r="R14" i="22" a="1"/>
  <c r="R14" i="22" s="1"/>
  <c r="D24" i="38"/>
  <c r="D23" i="38"/>
  <c r="Q16" i="22" a="1"/>
  <c r="Q16" i="22" s="1"/>
  <c r="Q15" i="22" a="1"/>
  <c r="Q15" i="22" s="1"/>
  <c r="Q14" i="22" a="1"/>
  <c r="Q14" i="22" s="1"/>
  <c r="D18" i="38"/>
  <c r="D17" i="38"/>
  <c r="P16" i="22" a="1"/>
  <c r="P16" i="22" s="1"/>
  <c r="P15" i="22" a="1"/>
  <c r="P15" i="22" s="1"/>
  <c r="P14" i="22" a="1"/>
  <c r="P14" i="22" s="1"/>
  <c r="D39" i="38"/>
  <c r="D38" i="38"/>
  <c r="O16" i="22" a="1"/>
  <c r="O16" i="22" s="1"/>
  <c r="O15" i="22" a="1"/>
  <c r="O15" i="22" s="1"/>
  <c r="O14" i="22" a="1"/>
  <c r="O14" i="22" s="1"/>
  <c r="U16" i="10" a="1"/>
  <c r="U16" i="10" s="1"/>
  <c r="T16" i="10" a="1"/>
  <c r="T16" i="10" s="1"/>
  <c r="S16" i="10" a="1"/>
  <c r="S16" i="10" s="1"/>
  <c r="R16" i="10" a="1"/>
  <c r="R16" i="10" s="1"/>
  <c r="Q16" i="10" a="1"/>
  <c r="Q16" i="10" s="1"/>
  <c r="P16" i="10" a="1"/>
  <c r="P16" i="10" s="1"/>
  <c r="P15" i="10" a="1"/>
  <c r="P15" i="10" s="1"/>
  <c r="P14" i="10" a="1"/>
  <c r="P14" i="10" s="1"/>
  <c r="AK29" i="10"/>
  <c r="O16" i="10" a="1"/>
  <c r="O16" i="10" s="1"/>
  <c r="O15" i="10" a="1"/>
  <c r="O15" i="10" s="1"/>
  <c r="O14" i="10" a="1"/>
  <c r="O14" i="10" s="1"/>
  <c r="Q18" i="10" l="1" a="1"/>
  <c r="Q18" i="10" s="1"/>
  <c r="AL29" i="10"/>
  <c r="D40" i="38"/>
  <c r="R18" i="10" a="1"/>
  <c r="R18" i="10" s="1"/>
  <c r="D25" i="38"/>
  <c r="D19" i="38"/>
  <c r="D28" i="38"/>
  <c r="D34" i="38"/>
  <c r="D31" i="38"/>
  <c r="Q15" i="10" a="1"/>
  <c r="Q15" i="10" s="1"/>
  <c r="Q14" i="10" a="1"/>
  <c r="Q14" i="10" s="1"/>
  <c r="CC68" i="10"/>
  <c r="CC69" i="10"/>
  <c r="CC70" i="10"/>
  <c r="BY68" i="10"/>
  <c r="BY69" i="10"/>
  <c r="BY70" i="10"/>
  <c r="AA30" i="10" l="1"/>
  <c r="AC30" i="10"/>
  <c r="AE30" i="10"/>
  <c r="AG30" i="10"/>
  <c r="AI30" i="10"/>
  <c r="BR30" i="10"/>
  <c r="BR31" i="10"/>
  <c r="BR32" i="10"/>
  <c r="BR33" i="10"/>
  <c r="BR34" i="10"/>
  <c r="BR35" i="10"/>
  <c r="BR36" i="10"/>
  <c r="BR37" i="10"/>
  <c r="BR38" i="10"/>
  <c r="BR39" i="10"/>
  <c r="BR40" i="10"/>
  <c r="BR41" i="10"/>
  <c r="BR42" i="10"/>
  <c r="BR43" i="10"/>
  <c r="BR44" i="10"/>
  <c r="BR45" i="10"/>
  <c r="BR46" i="10"/>
  <c r="BR47" i="10"/>
  <c r="BR48" i="10"/>
  <c r="BR49" i="10"/>
  <c r="BR50" i="10"/>
  <c r="BR51" i="10"/>
  <c r="BR52" i="10"/>
  <c r="BR53" i="10"/>
  <c r="BR54" i="10"/>
  <c r="BR55" i="10"/>
  <c r="BR56" i="10"/>
  <c r="BR57" i="10"/>
  <c r="BR58" i="10"/>
  <c r="BR59" i="10"/>
  <c r="BR60" i="10"/>
  <c r="BR61" i="10"/>
  <c r="BR62" i="10"/>
  <c r="BR63" i="10"/>
  <c r="BR64" i="10"/>
  <c r="BR65" i="10"/>
  <c r="BR66" i="10"/>
  <c r="BR67" i="10"/>
  <c r="BR68" i="10"/>
  <c r="BR69" i="10"/>
  <c r="BR70" i="10"/>
  <c r="BR29" i="10"/>
  <c r="V18" i="10" s="1" a="1"/>
  <c r="V18" i="10" s="1"/>
  <c r="AI29" i="10"/>
  <c r="AG29" i="10"/>
  <c r="AE29" i="10"/>
  <c r="V17" i="10" l="1" a="1"/>
  <c r="V17" i="10" s="1"/>
  <c r="S14" i="10" a="1"/>
  <c r="S14" i="10" s="1"/>
  <c r="S15" i="10" a="1"/>
  <c r="S15" i="10" s="1"/>
  <c r="U14" i="10" a="1"/>
  <c r="U14" i="10" s="1"/>
  <c r="U15" i="10" a="1"/>
  <c r="U15" i="10" s="1"/>
  <c r="R15" i="10" a="1"/>
  <c r="R15" i="10" s="1"/>
  <c r="R14" i="10" a="1"/>
  <c r="R14" i="10" s="1"/>
  <c r="V14" i="10" a="1"/>
  <c r="V14" i="10" s="1"/>
  <c r="V15" i="10" a="1"/>
  <c r="V15" i="10" s="1"/>
  <c r="T15" i="10" l="1" a="1"/>
  <c r="T15" i="10" s="1"/>
  <c r="T14" i="10" a="1"/>
  <c r="T14" i="10" s="1"/>
  <c r="K71" i="10" l="1"/>
  <c r="K70" i="10"/>
  <c r="K69" i="10"/>
  <c r="K68" i="10"/>
  <c r="CQ61" i="10" l="1"/>
  <c r="CQ62" i="10"/>
  <c r="CQ63" i="10"/>
  <c r="CQ64" i="10"/>
  <c r="CQ65" i="10"/>
  <c r="CQ66" i="10"/>
  <c r="CQ67" i="10"/>
  <c r="CM61" i="10"/>
  <c r="CM62" i="10"/>
  <c r="CM63" i="10"/>
  <c r="CM64" i="10"/>
  <c r="CM65" i="10"/>
  <c r="CM66" i="10"/>
  <c r="CM67" i="10"/>
  <c r="CQ60" i="10"/>
  <c r="CM60" i="10"/>
  <c r="Z21" i="10" l="1"/>
  <c r="Z20" i="10"/>
  <c r="Z19" i="10"/>
  <c r="AA19" i="10"/>
  <c r="AA20" i="10"/>
  <c r="AA21" i="10"/>
  <c r="CC65" i="10"/>
  <c r="CC66" i="10"/>
  <c r="CC67" i="10"/>
  <c r="BY65" i="10"/>
  <c r="BY66" i="10"/>
  <c r="BY67" i="10"/>
  <c r="BV67" i="10"/>
  <c r="BV66" i="10"/>
  <c r="BV65" i="10"/>
  <c r="CC64" i="10"/>
  <c r="BY64" i="10"/>
  <c r="BV64" i="10"/>
  <c r="CC63" i="10"/>
  <c r="K63" i="10" s="1"/>
  <c r="BY63" i="10"/>
  <c r="BV63" i="10"/>
  <c r="BY62" i="10"/>
  <c r="CC62" i="10"/>
  <c r="BV62" i="10"/>
  <c r="CC61" i="10"/>
  <c r="BY61" i="10"/>
  <c r="BV61" i="10"/>
  <c r="CC60" i="10"/>
  <c r="BY60" i="10"/>
  <c r="BV60" i="10"/>
  <c r="K17" i="10" l="1" a="1"/>
  <c r="K17" i="10" s="1"/>
  <c r="M17" i="10" a="1"/>
  <c r="M17" i="10" s="1"/>
  <c r="K66" i="10"/>
  <c r="K60" i="10"/>
  <c r="K64" i="10"/>
  <c r="K62" i="10"/>
  <c r="K67" i="10"/>
  <c r="K61" i="10"/>
  <c r="K65" i="10"/>
  <c r="N16" i="22" l="1" a="1"/>
  <c r="N16" i="22" s="1"/>
  <c r="D9" i="38" l="1"/>
  <c r="D6" i="38"/>
  <c r="D4" i="38"/>
  <c r="D8" i="38"/>
  <c r="E14" i="22" a="1"/>
  <c r="E14" i="22" s="1"/>
  <c r="L45" i="22" l="1"/>
  <c r="L46" i="22"/>
  <c r="R21" i="22" a="1"/>
  <c r="R21" i="22" s="1"/>
  <c r="D5" i="38"/>
  <c r="D7" i="38" s="1"/>
  <c r="D10" i="38"/>
  <c r="L62" i="22"/>
  <c r="L118" i="22"/>
  <c r="L54" i="22"/>
  <c r="L142" i="22"/>
  <c r="L110" i="22"/>
  <c r="L78" i="22"/>
  <c r="L29" i="22"/>
  <c r="L30" i="22"/>
  <c r="L34" i="22"/>
  <c r="L38" i="22"/>
  <c r="L42" i="22"/>
  <c r="L47" i="22"/>
  <c r="L51" i="22"/>
  <c r="L55" i="22"/>
  <c r="L59" i="22"/>
  <c r="L63" i="22"/>
  <c r="L67" i="22"/>
  <c r="L71" i="22"/>
  <c r="L75" i="22"/>
  <c r="L79" i="22"/>
  <c r="L83" i="22"/>
  <c r="L87" i="22"/>
  <c r="L91" i="22"/>
  <c r="L95" i="22"/>
  <c r="L99" i="22"/>
  <c r="L103" i="22"/>
  <c r="L107" i="22"/>
  <c r="L111" i="22"/>
  <c r="L115" i="22"/>
  <c r="L119" i="22"/>
  <c r="L123" i="22"/>
  <c r="L127" i="22"/>
  <c r="L131" i="22"/>
  <c r="L135" i="22"/>
  <c r="L139" i="22"/>
  <c r="L143" i="22"/>
  <c r="L147" i="22"/>
  <c r="L31" i="22"/>
  <c r="L35" i="22"/>
  <c r="L39" i="22"/>
  <c r="L43" i="22"/>
  <c r="L48" i="22"/>
  <c r="L52" i="22"/>
  <c r="L56" i="22"/>
  <c r="L60" i="22"/>
  <c r="L64" i="22"/>
  <c r="L68" i="22"/>
  <c r="L72" i="22"/>
  <c r="L76" i="22"/>
  <c r="L80" i="22"/>
  <c r="L84" i="22"/>
  <c r="L88" i="22"/>
  <c r="L92" i="22"/>
  <c r="L96" i="22"/>
  <c r="L100" i="22"/>
  <c r="L104" i="22"/>
  <c r="L108" i="22"/>
  <c r="L112" i="22"/>
  <c r="L116" i="22"/>
  <c r="L120" i="22"/>
  <c r="L124" i="22"/>
  <c r="L128" i="22"/>
  <c r="L132" i="22"/>
  <c r="L136" i="22"/>
  <c r="L140" i="22"/>
  <c r="L144" i="22"/>
  <c r="L148" i="22"/>
  <c r="L32" i="22"/>
  <c r="L40" i="22"/>
  <c r="L49" i="22"/>
  <c r="L57" i="22"/>
  <c r="L65" i="22"/>
  <c r="L73" i="22"/>
  <c r="L81" i="22"/>
  <c r="L89" i="22"/>
  <c r="L97" i="22"/>
  <c r="L105" i="22"/>
  <c r="L113" i="22"/>
  <c r="L121" i="22"/>
  <c r="L129" i="22"/>
  <c r="L137" i="22"/>
  <c r="L145" i="22"/>
  <c r="L33" i="22"/>
  <c r="L41" i="22"/>
  <c r="L50" i="22"/>
  <c r="L58" i="22"/>
  <c r="L66" i="22"/>
  <c r="L74" i="22"/>
  <c r="L82" i="22"/>
  <c r="L90" i="22"/>
  <c r="L98" i="22"/>
  <c r="L106" i="22"/>
  <c r="L114" i="22"/>
  <c r="L122" i="22"/>
  <c r="L130" i="22"/>
  <c r="L138" i="22"/>
  <c r="L146" i="22"/>
  <c r="L36" i="22"/>
  <c r="L44" i="22"/>
  <c r="L53" i="22"/>
  <c r="L61" i="22"/>
  <c r="L69" i="22"/>
  <c r="L77" i="22"/>
  <c r="L85" i="22"/>
  <c r="L93" i="22"/>
  <c r="L101" i="22"/>
  <c r="L109" i="22"/>
  <c r="L117" i="22"/>
  <c r="L125" i="22"/>
  <c r="L133" i="22"/>
  <c r="L141" i="22"/>
  <c r="L126" i="22"/>
  <c r="L94" i="22"/>
  <c r="L86" i="22"/>
  <c r="L134" i="22"/>
  <c r="L102" i="22"/>
  <c r="L70" i="22"/>
  <c r="L37" i="22"/>
  <c r="D37" i="38" l="1"/>
  <c r="CL121" i="22" l="1"/>
  <c r="CH121" i="22"/>
  <c r="BU121" i="22"/>
  <c r="BT121" i="22"/>
  <c r="CL120" i="22"/>
  <c r="CH120" i="22"/>
  <c r="BU120" i="22"/>
  <c r="BT120" i="22"/>
  <c r="CL119" i="22"/>
  <c r="CH119" i="22"/>
  <c r="BU119" i="22"/>
  <c r="BT119" i="22"/>
  <c r="CL118" i="22"/>
  <c r="CH118" i="22"/>
  <c r="BU118" i="22"/>
  <c r="BT118" i="22"/>
  <c r="CL117" i="22"/>
  <c r="CH117" i="22"/>
  <c r="BU117" i="22"/>
  <c r="BT117" i="22"/>
  <c r="CL116" i="22"/>
  <c r="CH116" i="22"/>
  <c r="BU116" i="22"/>
  <c r="BT116" i="22"/>
  <c r="AC29" i="10" l="1"/>
  <c r="AA29" i="10"/>
  <c r="I3" i="10"/>
  <c r="I2" i="10"/>
  <c r="CC57" i="10" l="1"/>
  <c r="CC58" i="10"/>
  <c r="CC59" i="10"/>
  <c r="BY59" i="10"/>
  <c r="CM59" i="10"/>
  <c r="CQ59" i="10"/>
  <c r="CM58" i="10"/>
  <c r="CQ58" i="10"/>
  <c r="BY58" i="10"/>
  <c r="CQ57" i="10"/>
  <c r="CM57" i="10"/>
  <c r="BY57" i="10"/>
  <c r="K57" i="10"/>
  <c r="K59" i="10" l="1"/>
  <c r="AE21" i="10"/>
  <c r="AE20" i="10"/>
  <c r="AE19" i="10"/>
  <c r="K58" i="10"/>
  <c r="CC56" i="10"/>
  <c r="BY56" i="10"/>
  <c r="CC55" i="10"/>
  <c r="K55" i="10" s="1"/>
  <c r="BY55" i="10"/>
  <c r="CC53" i="10"/>
  <c r="K53" i="10" s="1"/>
  <c r="BY53" i="10"/>
  <c r="CQ56" i="10"/>
  <c r="CM56" i="10"/>
  <c r="CQ55" i="10"/>
  <c r="CM55" i="10"/>
  <c r="K56" i="10" l="1"/>
  <c r="BT29" i="22" l="1"/>
  <c r="BU29" i="22"/>
  <c r="CH29" i="22"/>
  <c r="CL29" i="22"/>
  <c r="BT30" i="22"/>
  <c r="BU30" i="22"/>
  <c r="CH30" i="22"/>
  <c r="CL30" i="22"/>
  <c r="BT31" i="22"/>
  <c r="BU31" i="22"/>
  <c r="CH31" i="22"/>
  <c r="CL31" i="22"/>
  <c r="BT32" i="22"/>
  <c r="BU32" i="22"/>
  <c r="CH32" i="22"/>
  <c r="CL32" i="22"/>
  <c r="BT33" i="22"/>
  <c r="BU33" i="22"/>
  <c r="CH33" i="22"/>
  <c r="CL33" i="22"/>
  <c r="BT34" i="22"/>
  <c r="BU34" i="22"/>
  <c r="CH34" i="22"/>
  <c r="CL34" i="22"/>
  <c r="BT35" i="22"/>
  <c r="BU35" i="22"/>
  <c r="CH35" i="22"/>
  <c r="CL35" i="22"/>
  <c r="BT36" i="22"/>
  <c r="BU36" i="22"/>
  <c r="CH36" i="22"/>
  <c r="CL36" i="22"/>
  <c r="BT37" i="22"/>
  <c r="BU37" i="22"/>
  <c r="CH37" i="22"/>
  <c r="CL37" i="22"/>
  <c r="BT38" i="22"/>
  <c r="BU38" i="22"/>
  <c r="CH38" i="22"/>
  <c r="CL38" i="22"/>
  <c r="BT39" i="22"/>
  <c r="BU39" i="22"/>
  <c r="CH39" i="22"/>
  <c r="CL39" i="22"/>
  <c r="BT40" i="22"/>
  <c r="BU40" i="22"/>
  <c r="CH40" i="22"/>
  <c r="CL40" i="22"/>
  <c r="BT41" i="22"/>
  <c r="BU41" i="22"/>
  <c r="CH41" i="22"/>
  <c r="CL41" i="22"/>
  <c r="BT42" i="22"/>
  <c r="BU42" i="22"/>
  <c r="CH42" i="22"/>
  <c r="CL42" i="22"/>
  <c r="BT43" i="22"/>
  <c r="BU43" i="22"/>
  <c r="CH43" i="22"/>
  <c r="CL43" i="22"/>
  <c r="BT44" i="22"/>
  <c r="BU44" i="22"/>
  <c r="CH44" i="22"/>
  <c r="CL44" i="22"/>
  <c r="BT47" i="22"/>
  <c r="BU47" i="22"/>
  <c r="CH47" i="22"/>
  <c r="CL47" i="22"/>
  <c r="BT48" i="22"/>
  <c r="BU48" i="22"/>
  <c r="CH48" i="22"/>
  <c r="CL48" i="22"/>
  <c r="BT49" i="22"/>
  <c r="BU49" i="22"/>
  <c r="CH49" i="22"/>
  <c r="CL49" i="22"/>
  <c r="BT50" i="22"/>
  <c r="BU50" i="22"/>
  <c r="CH50" i="22"/>
  <c r="CL50" i="22"/>
  <c r="BT52" i="22"/>
  <c r="BU52" i="22"/>
  <c r="CH52" i="22"/>
  <c r="CL52" i="22"/>
  <c r="BT53" i="22"/>
  <c r="BU53" i="22"/>
  <c r="CH53" i="22"/>
  <c r="CL53" i="22"/>
  <c r="BT54" i="22"/>
  <c r="BU54" i="22"/>
  <c r="CH54" i="22"/>
  <c r="CL54" i="22"/>
  <c r="BT55" i="22"/>
  <c r="BU55" i="22"/>
  <c r="CH55" i="22"/>
  <c r="CL55" i="22"/>
  <c r="BT56" i="22"/>
  <c r="BU56" i="22"/>
  <c r="CH56" i="22"/>
  <c r="CL56" i="22"/>
  <c r="BT57" i="22"/>
  <c r="BU57" i="22"/>
  <c r="CH57" i="22"/>
  <c r="CL57" i="22"/>
  <c r="BT58" i="22"/>
  <c r="BU58" i="22"/>
  <c r="CH58" i="22"/>
  <c r="CL58" i="22"/>
  <c r="BT59" i="22"/>
  <c r="BU59" i="22"/>
  <c r="CH59" i="22"/>
  <c r="CL59" i="22"/>
  <c r="BT60" i="22"/>
  <c r="BU60" i="22"/>
  <c r="CH60" i="22"/>
  <c r="CL60" i="22"/>
  <c r="BT61" i="22"/>
  <c r="BU61" i="22"/>
  <c r="CH61" i="22"/>
  <c r="CL61" i="22"/>
  <c r="BT62" i="22"/>
  <c r="BU62" i="22"/>
  <c r="CH62" i="22"/>
  <c r="CL62" i="22"/>
  <c r="BT65" i="22"/>
  <c r="BU65" i="22"/>
  <c r="CH65" i="22"/>
  <c r="CL65" i="22"/>
  <c r="BT66" i="22"/>
  <c r="BU66" i="22"/>
  <c r="CH66" i="22"/>
  <c r="CL66" i="22"/>
  <c r="BT67" i="22"/>
  <c r="BU67" i="22"/>
  <c r="CH67" i="22"/>
  <c r="CL67" i="22"/>
  <c r="BT68" i="22"/>
  <c r="BU68" i="22"/>
  <c r="CH68" i="22"/>
  <c r="CL68" i="22"/>
  <c r="BT69" i="22"/>
  <c r="BU69" i="22"/>
  <c r="CH69" i="22"/>
  <c r="CL69" i="22"/>
  <c r="BT70" i="22"/>
  <c r="BU70" i="22"/>
  <c r="CH70" i="22"/>
  <c r="CL70" i="22"/>
  <c r="BT71" i="22"/>
  <c r="BU71" i="22"/>
  <c r="CH71" i="22"/>
  <c r="CL71" i="22"/>
  <c r="BT72" i="22"/>
  <c r="BU72" i="22"/>
  <c r="CH72" i="22"/>
  <c r="CL72" i="22"/>
  <c r="BT73" i="22"/>
  <c r="BU73" i="22"/>
  <c r="CH73" i="22"/>
  <c r="CL73" i="22"/>
  <c r="BT74" i="22"/>
  <c r="BU74" i="22"/>
  <c r="CH74" i="22"/>
  <c r="CL74" i="22"/>
  <c r="BT75" i="22"/>
  <c r="BU75" i="22"/>
  <c r="CH75" i="22"/>
  <c r="CL75" i="22"/>
  <c r="BT76" i="22"/>
  <c r="BU76" i="22"/>
  <c r="CH76" i="22"/>
  <c r="CL76" i="22"/>
  <c r="BT77" i="22"/>
  <c r="BU77" i="22"/>
  <c r="CH77" i="22"/>
  <c r="CL77" i="22"/>
  <c r="BT80" i="22"/>
  <c r="BU80" i="22"/>
  <c r="CH80" i="22"/>
  <c r="CL80" i="22"/>
  <c r="BT81" i="22"/>
  <c r="BU81" i="22"/>
  <c r="CH81" i="22"/>
  <c r="CL81" i="22"/>
  <c r="BT82" i="22"/>
  <c r="BU82" i="22"/>
  <c r="CH82" i="22"/>
  <c r="CL82" i="22"/>
  <c r="BT83" i="22"/>
  <c r="BU83" i="22"/>
  <c r="CH83" i="22"/>
  <c r="CL83" i="22"/>
  <c r="BT84" i="22"/>
  <c r="BU84" i="22"/>
  <c r="CH84" i="22"/>
  <c r="CL84" i="22"/>
  <c r="BT85" i="22"/>
  <c r="BU85" i="22"/>
  <c r="CH85" i="22"/>
  <c r="CL85" i="22"/>
  <c r="BT86" i="22"/>
  <c r="BU86" i="22"/>
  <c r="CH86" i="22"/>
  <c r="CL86" i="22"/>
  <c r="BT87" i="22"/>
  <c r="BU87" i="22"/>
  <c r="CH87" i="22"/>
  <c r="CL87" i="22"/>
  <c r="BT88" i="22"/>
  <c r="BU88" i="22"/>
  <c r="CH88" i="22"/>
  <c r="CL88" i="22"/>
  <c r="BT89" i="22"/>
  <c r="BU89" i="22"/>
  <c r="CH89" i="22"/>
  <c r="CL89" i="22"/>
  <c r="BT100" i="22"/>
  <c r="BU100" i="22"/>
  <c r="CH100" i="22"/>
  <c r="CL100" i="22"/>
  <c r="BT101" i="22"/>
  <c r="BU101" i="22"/>
  <c r="CH101" i="22"/>
  <c r="CL101" i="22"/>
  <c r="BT102" i="22"/>
  <c r="BU102" i="22"/>
  <c r="CH102" i="22"/>
  <c r="CL102" i="22"/>
  <c r="BT103" i="22"/>
  <c r="BU103" i="22"/>
  <c r="CH103" i="22"/>
  <c r="CL103" i="22"/>
  <c r="BT104" i="22"/>
  <c r="BU104" i="22"/>
  <c r="BT105" i="22"/>
  <c r="BU105" i="22"/>
  <c r="BT106" i="22"/>
  <c r="BU106" i="22"/>
  <c r="BT107" i="22"/>
  <c r="BU107" i="22"/>
  <c r="BT108" i="22"/>
  <c r="BU108" i="22"/>
  <c r="CH108" i="22"/>
  <c r="CL108" i="22"/>
  <c r="BT109" i="22"/>
  <c r="BU109" i="22"/>
  <c r="CH109" i="22"/>
  <c r="CL109" i="22"/>
  <c r="BT110" i="22"/>
  <c r="BU110" i="22"/>
  <c r="CH110" i="22"/>
  <c r="CL110" i="22"/>
  <c r="BT111" i="22"/>
  <c r="BU111" i="22"/>
  <c r="CH111" i="22"/>
  <c r="CL111" i="22"/>
  <c r="BT112" i="22"/>
  <c r="BU112" i="22"/>
  <c r="CH112" i="22"/>
  <c r="CL112" i="22"/>
  <c r="BT113" i="22"/>
  <c r="BU113" i="22"/>
  <c r="CH113" i="22"/>
  <c r="CL113" i="22"/>
  <c r="BT114" i="22"/>
  <c r="BU114" i="22"/>
  <c r="CH114" i="22"/>
  <c r="CL114" i="22"/>
  <c r="BT115" i="22"/>
  <c r="BU115" i="22"/>
  <c r="CH115" i="22"/>
  <c r="CL115" i="22"/>
  <c r="N14" i="22" l="1" a="1"/>
  <c r="N14" i="22" s="1"/>
  <c r="CL99" i="22"/>
  <c r="CH99" i="22"/>
  <c r="BU99" i="22"/>
  <c r="BT99" i="22"/>
  <c r="CL98" i="22"/>
  <c r="CH98" i="22"/>
  <c r="BU98" i="22"/>
  <c r="BT98" i="22"/>
  <c r="CL97" i="22"/>
  <c r="CH97" i="22"/>
  <c r="BU97" i="22"/>
  <c r="BT97" i="22"/>
  <c r="CL96" i="22"/>
  <c r="CH96" i="22"/>
  <c r="BU96" i="22"/>
  <c r="BT96" i="22"/>
  <c r="CL95" i="22"/>
  <c r="CH95" i="22"/>
  <c r="BU95" i="22"/>
  <c r="BT95" i="22"/>
  <c r="CL94" i="22"/>
  <c r="CH94" i="22"/>
  <c r="BU94" i="22"/>
  <c r="BT94" i="22"/>
  <c r="CL93" i="22"/>
  <c r="CH93" i="22"/>
  <c r="BU93" i="22"/>
  <c r="BT93" i="22"/>
  <c r="CL92" i="22"/>
  <c r="CH92" i="22"/>
  <c r="BU92" i="22"/>
  <c r="BT92" i="22"/>
  <c r="CL91" i="22"/>
  <c r="CH91" i="22"/>
  <c r="BU91" i="22"/>
  <c r="BT91" i="22"/>
  <c r="CL90" i="22"/>
  <c r="CH90" i="22"/>
  <c r="BU90" i="22"/>
  <c r="BT90" i="22"/>
  <c r="CL79" i="22"/>
  <c r="CH79" i="22"/>
  <c r="BU79" i="22"/>
  <c r="BT79" i="22"/>
  <c r="CL78" i="22"/>
  <c r="CH78" i="22"/>
  <c r="BU78" i="22"/>
  <c r="BT78" i="22"/>
  <c r="CL64" i="22"/>
  <c r="CH64" i="22"/>
  <c r="BU64" i="22"/>
  <c r="BT64" i="22"/>
  <c r="CL63" i="22"/>
  <c r="CH63" i="22"/>
  <c r="BU63" i="22"/>
  <c r="BT63" i="22"/>
  <c r="CL51" i="22"/>
  <c r="CH51" i="22"/>
  <c r="BU51" i="22"/>
  <c r="BT51" i="22"/>
  <c r="CL45" i="22"/>
  <c r="CH45" i="22"/>
  <c r="BU45" i="22"/>
  <c r="L17" i="22" s="1" a="1"/>
  <c r="L17" i="22" s="1"/>
  <c r="BT45" i="22"/>
  <c r="F14" i="22"/>
  <c r="S46" i="22" s="1"/>
  <c r="G14" i="22" a="1"/>
  <c r="G14" i="22" s="1"/>
  <c r="T46" i="22" s="1"/>
  <c r="H14" i="22"/>
  <c r="U46" i="22" s="1"/>
  <c r="F15" i="22" a="1"/>
  <c r="F15" i="22" s="1"/>
  <c r="F16" i="22" a="1"/>
  <c r="F16" i="22" s="1"/>
  <c r="G16" i="22" a="1"/>
  <c r="G16" i="22" s="1"/>
  <c r="H16" i="22" a="1"/>
  <c r="H16" i="22" s="1"/>
  <c r="I16" i="22" a="1"/>
  <c r="I16" i="22" s="1"/>
  <c r="J16" i="22" a="1"/>
  <c r="J16" i="22" s="1"/>
  <c r="K16" i="22" a="1"/>
  <c r="K16" i="22" s="1"/>
  <c r="L16" i="22" a="1"/>
  <c r="L16" i="22" s="1"/>
  <c r="M16" i="22" a="1"/>
  <c r="M16" i="22" s="1"/>
  <c r="CF122" i="22"/>
  <c r="CJ122" i="22"/>
  <c r="CF123" i="22"/>
  <c r="CJ123" i="22"/>
  <c r="CF124" i="22"/>
  <c r="CJ124" i="22"/>
  <c r="CF125" i="22"/>
  <c r="CJ125" i="22"/>
  <c r="CF126" i="22"/>
  <c r="CJ126" i="22"/>
  <c r="CF127" i="22"/>
  <c r="CJ127" i="22"/>
  <c r="CF128" i="22"/>
  <c r="CJ128" i="22"/>
  <c r="CF129" i="22"/>
  <c r="CJ129" i="22"/>
  <c r="CF130" i="22"/>
  <c r="CJ130" i="22"/>
  <c r="CF131" i="22"/>
  <c r="CJ131" i="22"/>
  <c r="CF132" i="22"/>
  <c r="CJ132" i="22"/>
  <c r="CF133" i="22"/>
  <c r="CJ133" i="22"/>
  <c r="CF134" i="22"/>
  <c r="CJ134" i="22"/>
  <c r="CF135" i="22"/>
  <c r="CJ135" i="22"/>
  <c r="CF136" i="22"/>
  <c r="CJ136" i="22"/>
  <c r="CF137" i="22"/>
  <c r="CJ137" i="22"/>
  <c r="CF138" i="22"/>
  <c r="CJ138" i="22"/>
  <c r="CF139" i="22"/>
  <c r="CJ139" i="22"/>
  <c r="CF140" i="22"/>
  <c r="CJ140" i="22"/>
  <c r="CF141" i="22"/>
  <c r="CJ141" i="22"/>
  <c r="CF142" i="22"/>
  <c r="CJ142" i="22"/>
  <c r="CF143" i="22"/>
  <c r="CJ143" i="22"/>
  <c r="CF144" i="22"/>
  <c r="CJ144" i="22"/>
  <c r="CF145" i="22"/>
  <c r="CJ145" i="22"/>
  <c r="CF146" i="22"/>
  <c r="CJ146" i="22"/>
  <c r="CF147" i="22"/>
  <c r="CJ147" i="22"/>
  <c r="CF148" i="22"/>
  <c r="CJ148" i="22"/>
  <c r="L18" i="22" l="1" a="1"/>
  <c r="L18" i="22" s="1"/>
  <c r="N15" i="22" a="1"/>
  <c r="N15" i="22" s="1"/>
  <c r="U29" i="22"/>
  <c r="U30" i="22"/>
  <c r="U34" i="22"/>
  <c r="U38" i="22"/>
  <c r="U42" i="22"/>
  <c r="U47" i="22"/>
  <c r="U51" i="22"/>
  <c r="U55" i="22"/>
  <c r="U59" i="22"/>
  <c r="U63" i="22"/>
  <c r="U67" i="22"/>
  <c r="U71" i="22"/>
  <c r="U75" i="22"/>
  <c r="U79" i="22"/>
  <c r="U83" i="22"/>
  <c r="U87" i="22"/>
  <c r="U91" i="22"/>
  <c r="U95" i="22"/>
  <c r="U99" i="22"/>
  <c r="U103" i="22"/>
  <c r="U107" i="22"/>
  <c r="U111" i="22"/>
  <c r="U115" i="22"/>
  <c r="U119" i="22"/>
  <c r="U123" i="22"/>
  <c r="U127" i="22"/>
  <c r="U131" i="22"/>
  <c r="U135" i="22"/>
  <c r="U139" i="22"/>
  <c r="U143" i="22"/>
  <c r="U147" i="22"/>
  <c r="U31" i="22"/>
  <c r="U35" i="22"/>
  <c r="U39" i="22"/>
  <c r="U43" i="22"/>
  <c r="U48" i="22"/>
  <c r="U52" i="22"/>
  <c r="U56" i="22"/>
  <c r="U60" i="22"/>
  <c r="U64" i="22"/>
  <c r="U68" i="22"/>
  <c r="U72" i="22"/>
  <c r="U76" i="22"/>
  <c r="U80" i="22"/>
  <c r="U84" i="22"/>
  <c r="U88" i="22"/>
  <c r="U92" i="22"/>
  <c r="U96" i="22"/>
  <c r="U100" i="22"/>
  <c r="U104" i="22"/>
  <c r="U108" i="22"/>
  <c r="U112" i="22"/>
  <c r="U116" i="22"/>
  <c r="U120" i="22"/>
  <c r="U124" i="22"/>
  <c r="U128" i="22"/>
  <c r="U132" i="22"/>
  <c r="U136" i="22"/>
  <c r="U140" i="22"/>
  <c r="U144" i="22"/>
  <c r="U148" i="22"/>
  <c r="U32" i="22"/>
  <c r="U40" i="22"/>
  <c r="U49" i="22"/>
  <c r="U57" i="22"/>
  <c r="U65" i="22"/>
  <c r="U73" i="22"/>
  <c r="U81" i="22"/>
  <c r="U89" i="22"/>
  <c r="U97" i="22"/>
  <c r="U105" i="22"/>
  <c r="U113" i="22"/>
  <c r="U121" i="22"/>
  <c r="U129" i="22"/>
  <c r="U137" i="22"/>
  <c r="U145" i="22"/>
  <c r="U33" i="22"/>
  <c r="U41" i="22"/>
  <c r="U50" i="22"/>
  <c r="U58" i="22"/>
  <c r="U66" i="22"/>
  <c r="U82" i="22"/>
  <c r="U90" i="22"/>
  <c r="U98" i="22"/>
  <c r="U106" i="22"/>
  <c r="U114" i="22"/>
  <c r="U122" i="22"/>
  <c r="U130" i="22"/>
  <c r="U138" i="22"/>
  <c r="U146" i="22"/>
  <c r="U36" i="22"/>
  <c r="U53" i="22"/>
  <c r="U69" i="22"/>
  <c r="U85" i="22"/>
  <c r="U101" i="22"/>
  <c r="U117" i="22"/>
  <c r="U133" i="22"/>
  <c r="U37" i="22"/>
  <c r="U44" i="22"/>
  <c r="U61" i="22"/>
  <c r="U77" i="22"/>
  <c r="U93" i="22"/>
  <c r="U109" i="22"/>
  <c r="U125" i="22"/>
  <c r="U141" i="22"/>
  <c r="U45" i="22"/>
  <c r="U62" i="22"/>
  <c r="U78" i="22"/>
  <c r="U94" i="22"/>
  <c r="U110" i="22"/>
  <c r="U126" i="22"/>
  <c r="U142" i="22"/>
  <c r="U70" i="22"/>
  <c r="U134" i="22"/>
  <c r="U86" i="22"/>
  <c r="U102" i="22"/>
  <c r="U54" i="22"/>
  <c r="U118" i="22"/>
  <c r="T32" i="22"/>
  <c r="T36" i="22"/>
  <c r="T40" i="22"/>
  <c r="T44" i="22"/>
  <c r="T49" i="22"/>
  <c r="T53" i="22"/>
  <c r="T57" i="22"/>
  <c r="T61" i="22"/>
  <c r="T65" i="22"/>
  <c r="T69" i="22"/>
  <c r="T73" i="22"/>
  <c r="T77" i="22"/>
  <c r="T81" i="22"/>
  <c r="T85" i="22"/>
  <c r="T89" i="22"/>
  <c r="T93" i="22"/>
  <c r="T97" i="22"/>
  <c r="T101" i="22"/>
  <c r="T105" i="22"/>
  <c r="T109" i="22"/>
  <c r="T113" i="22"/>
  <c r="T117" i="22"/>
  <c r="T121" i="22"/>
  <c r="T125" i="22"/>
  <c r="T129" i="22"/>
  <c r="T133" i="22"/>
  <c r="T137" i="22"/>
  <c r="T141" i="22"/>
  <c r="T145" i="22"/>
  <c r="T33" i="22"/>
  <c r="T38" i="22"/>
  <c r="T43" i="22"/>
  <c r="T50" i="22"/>
  <c r="T55" i="22"/>
  <c r="T60" i="22"/>
  <c r="T66" i="22"/>
  <c r="T71" i="22"/>
  <c r="T76" i="22"/>
  <c r="T82" i="22"/>
  <c r="T87" i="22"/>
  <c r="T92" i="22"/>
  <c r="T98" i="22"/>
  <c r="T103" i="22"/>
  <c r="T108" i="22"/>
  <c r="T114" i="22"/>
  <c r="T119" i="22"/>
  <c r="T124" i="22"/>
  <c r="T130" i="22"/>
  <c r="T135" i="22"/>
  <c r="T140" i="22"/>
  <c r="T146" i="22"/>
  <c r="T34" i="22"/>
  <c r="T39" i="22"/>
  <c r="T45" i="22"/>
  <c r="T51" i="22"/>
  <c r="T56" i="22"/>
  <c r="T62" i="22"/>
  <c r="T67" i="22"/>
  <c r="T72" i="22"/>
  <c r="T78" i="22"/>
  <c r="T83" i="22"/>
  <c r="T88" i="22"/>
  <c r="T94" i="22"/>
  <c r="T99" i="22"/>
  <c r="T104" i="22"/>
  <c r="T110" i="22"/>
  <c r="T115" i="22"/>
  <c r="T120" i="22"/>
  <c r="T126" i="22"/>
  <c r="T131" i="22"/>
  <c r="T136" i="22"/>
  <c r="T142" i="22"/>
  <c r="T147" i="22"/>
  <c r="T35" i="22"/>
  <c r="T47" i="22"/>
  <c r="T58" i="22"/>
  <c r="T68" i="22"/>
  <c r="T79" i="22"/>
  <c r="T90" i="22"/>
  <c r="T100" i="22"/>
  <c r="T111" i="22"/>
  <c r="T122" i="22"/>
  <c r="T132" i="22"/>
  <c r="T143" i="22"/>
  <c r="T37" i="22"/>
  <c r="T48" i="22"/>
  <c r="T59" i="22"/>
  <c r="T70" i="22"/>
  <c r="T80" i="22"/>
  <c r="T91" i="22"/>
  <c r="T102" i="22"/>
  <c r="T112" i="22"/>
  <c r="T123" i="22"/>
  <c r="T134" i="22"/>
  <c r="T144" i="22"/>
  <c r="T30" i="22"/>
  <c r="T41" i="22"/>
  <c r="T52" i="22"/>
  <c r="T63" i="22"/>
  <c r="T84" i="22"/>
  <c r="T95" i="22"/>
  <c r="T106" i="22"/>
  <c r="T116" i="22"/>
  <c r="T127" i="22"/>
  <c r="T138" i="22"/>
  <c r="T148" i="22"/>
  <c r="T31" i="22"/>
  <c r="T42" i="22"/>
  <c r="T54" i="22"/>
  <c r="T64" i="22"/>
  <c r="T75" i="22"/>
  <c r="T86" i="22"/>
  <c r="T96" i="22"/>
  <c r="T107" i="22"/>
  <c r="T118" i="22"/>
  <c r="T128" i="22"/>
  <c r="T139" i="22"/>
  <c r="S32" i="22"/>
  <c r="S36" i="22"/>
  <c r="S40" i="22"/>
  <c r="S44" i="22"/>
  <c r="S49" i="22"/>
  <c r="S53" i="22"/>
  <c r="S57" i="22"/>
  <c r="S61" i="22"/>
  <c r="S65" i="22"/>
  <c r="S69" i="22"/>
  <c r="S73" i="22"/>
  <c r="S77" i="22"/>
  <c r="S81" i="22"/>
  <c r="S85" i="22"/>
  <c r="S89" i="22"/>
  <c r="S93" i="22"/>
  <c r="S97" i="22"/>
  <c r="S101" i="22"/>
  <c r="S105" i="22"/>
  <c r="S109" i="22"/>
  <c r="S113" i="22"/>
  <c r="S117" i="22"/>
  <c r="S121" i="22"/>
  <c r="S125" i="22"/>
  <c r="S129" i="22"/>
  <c r="S133" i="22"/>
  <c r="S137" i="22"/>
  <c r="S141" i="22"/>
  <c r="S145" i="22"/>
  <c r="S33" i="22"/>
  <c r="S38" i="22"/>
  <c r="S43" i="22"/>
  <c r="S50" i="22"/>
  <c r="S55" i="22"/>
  <c r="S60" i="22"/>
  <c r="S66" i="22"/>
  <c r="S71" i="22"/>
  <c r="S76" i="22"/>
  <c r="S82" i="22"/>
  <c r="S87" i="22"/>
  <c r="S92" i="22"/>
  <c r="S98" i="22"/>
  <c r="S103" i="22"/>
  <c r="S108" i="22"/>
  <c r="S114" i="22"/>
  <c r="S119" i="22"/>
  <c r="S124" i="22"/>
  <c r="S130" i="22"/>
  <c r="S135" i="22"/>
  <c r="S140" i="22"/>
  <c r="S146" i="22"/>
  <c r="S34" i="22"/>
  <c r="S39" i="22"/>
  <c r="S45" i="22"/>
  <c r="S51" i="22"/>
  <c r="S56" i="22"/>
  <c r="S62" i="22"/>
  <c r="S67" i="22"/>
  <c r="S72" i="22"/>
  <c r="S78" i="22"/>
  <c r="S83" i="22"/>
  <c r="S88" i="22"/>
  <c r="S94" i="22"/>
  <c r="S99" i="22"/>
  <c r="S104" i="22"/>
  <c r="S110" i="22"/>
  <c r="S115" i="22"/>
  <c r="S120" i="22"/>
  <c r="S126" i="22"/>
  <c r="S131" i="22"/>
  <c r="S136" i="22"/>
  <c r="S142" i="22"/>
  <c r="S147" i="22"/>
  <c r="S35" i="22"/>
  <c r="S47" i="22"/>
  <c r="S58" i="22"/>
  <c r="S68" i="22"/>
  <c r="S79" i="22"/>
  <c r="S90" i="22"/>
  <c r="S100" i="22"/>
  <c r="S111" i="22"/>
  <c r="S122" i="22"/>
  <c r="S132" i="22"/>
  <c r="S143" i="22"/>
  <c r="S37" i="22"/>
  <c r="S48" i="22"/>
  <c r="S59" i="22"/>
  <c r="S70" i="22"/>
  <c r="S80" i="22"/>
  <c r="S91" i="22"/>
  <c r="S102" i="22"/>
  <c r="S112" i="22"/>
  <c r="S123" i="22"/>
  <c r="S134" i="22"/>
  <c r="S144" i="22"/>
  <c r="S30" i="22"/>
  <c r="S41" i="22"/>
  <c r="S52" i="22"/>
  <c r="S63" i="22"/>
  <c r="S84" i="22"/>
  <c r="S95" i="22"/>
  <c r="S106" i="22"/>
  <c r="S116" i="22"/>
  <c r="S127" i="22"/>
  <c r="S138" i="22"/>
  <c r="S148" i="22"/>
  <c r="S31" i="22"/>
  <c r="S42" i="22"/>
  <c r="S54" i="22"/>
  <c r="S64" i="22"/>
  <c r="S75" i="22"/>
  <c r="S86" i="22"/>
  <c r="S96" i="22"/>
  <c r="S107" i="22"/>
  <c r="S118" i="22"/>
  <c r="S128" i="22"/>
  <c r="S139" i="22"/>
  <c r="S29" i="22"/>
  <c r="T29" i="22"/>
  <c r="L15" i="22" a="1"/>
  <c r="L15" i="22" s="1"/>
  <c r="L14" i="22" a="1"/>
  <c r="L14" i="22" s="1"/>
  <c r="BY54" i="10"/>
  <c r="CC54" i="10"/>
  <c r="CC52" i="10"/>
  <c r="BY51" i="10"/>
  <c r="BY52" i="10"/>
  <c r="CM52" i="10"/>
  <c r="CQ52" i="10"/>
  <c r="CM54" i="10"/>
  <c r="CQ54" i="10"/>
  <c r="D14" i="38" l="1"/>
  <c r="D11" i="38"/>
  <c r="K52" i="10"/>
  <c r="K54" i="10"/>
  <c r="D15" i="38"/>
  <c r="D12" i="38"/>
  <c r="E15" i="22" a="1"/>
  <c r="E15" i="22" s="1"/>
  <c r="G15" i="22" a="1"/>
  <c r="G15" i="22" s="1"/>
  <c r="H15" i="22" a="1"/>
  <c r="H15" i="22" s="1"/>
  <c r="D13" i="38" l="1"/>
  <c r="D16" i="38"/>
  <c r="BY50" i="10"/>
  <c r="CC50" i="10"/>
  <c r="CM50" i="10"/>
  <c r="CQ50" i="10"/>
  <c r="BY49" i="10"/>
  <c r="CC49" i="10"/>
  <c r="CM49" i="10"/>
  <c r="CQ49" i="10"/>
  <c r="CC51" i="10"/>
  <c r="CM51" i="10"/>
  <c r="CQ51" i="10"/>
  <c r="K51" i="10" l="1"/>
  <c r="K49" i="10"/>
  <c r="K50" i="10"/>
  <c r="CQ45" i="10" l="1"/>
  <c r="CM45" i="10"/>
  <c r="CC45" i="10"/>
  <c r="BY45" i="10"/>
  <c r="K45" i="10" l="1"/>
  <c r="CQ48" i="10" l="1"/>
  <c r="CM48" i="10"/>
  <c r="CC48" i="10"/>
  <c r="BY48" i="10"/>
  <c r="K48" i="10" l="1"/>
  <c r="CC47" i="10" l="1"/>
  <c r="BY47" i="10"/>
  <c r="CQ47" i="10"/>
  <c r="CM47" i="10"/>
  <c r="CQ44" i="10"/>
  <c r="CQ46" i="10"/>
  <c r="CM44" i="10"/>
  <c r="CM46" i="10"/>
  <c r="CC46" i="10"/>
  <c r="BY46" i="10"/>
  <c r="K47" i="10" l="1"/>
  <c r="K46" i="10"/>
  <c r="CC44" i="10" l="1"/>
  <c r="BY44" i="10"/>
  <c r="K44" i="10" l="1"/>
  <c r="CC42" i="10"/>
  <c r="CC43" i="10"/>
  <c r="BY42" i="10"/>
  <c r="BY43" i="10"/>
  <c r="CQ43" i="10"/>
  <c r="CM43" i="10"/>
  <c r="CQ42" i="10"/>
  <c r="CM42" i="10"/>
  <c r="AD20" i="10" l="1"/>
  <c r="AD19" i="10"/>
  <c r="AD21" i="10"/>
  <c r="K43" i="10"/>
  <c r="K42" i="10"/>
  <c r="BY31" i="10" l="1"/>
  <c r="BY32" i="10"/>
  <c r="BY33" i="10"/>
  <c r="BY34" i="10"/>
  <c r="BY35" i="10"/>
  <c r="BY36" i="10"/>
  <c r="BY37" i="10"/>
  <c r="BY38" i="10"/>
  <c r="BY39" i="10"/>
  <c r="BY40" i="10"/>
  <c r="BY41" i="10"/>
  <c r="BY29" i="10"/>
  <c r="K18" i="10" s="1" a="1"/>
  <c r="K18" i="10" s="1"/>
  <c r="BY30" i="10"/>
  <c r="CC30" i="10"/>
  <c r="K30" i="10" s="1"/>
  <c r="CC31" i="10"/>
  <c r="K31" i="10" s="1"/>
  <c r="CC32" i="10"/>
  <c r="K32" i="10" s="1"/>
  <c r="CC33" i="10"/>
  <c r="K33" i="10" s="1"/>
  <c r="CC34" i="10"/>
  <c r="K34" i="10" s="1"/>
  <c r="CC35" i="10"/>
  <c r="K35" i="10" s="1"/>
  <c r="CC36" i="10"/>
  <c r="CC37" i="10"/>
  <c r="K37" i="10" s="1"/>
  <c r="CC38" i="10"/>
  <c r="K38" i="10" s="1"/>
  <c r="CC39" i="10"/>
  <c r="K39" i="10" s="1"/>
  <c r="CC40" i="10"/>
  <c r="CC41" i="10"/>
  <c r="K41" i="10" s="1"/>
  <c r="CC29" i="10"/>
  <c r="M18" i="10" l="1" a="1"/>
  <c r="M18" i="10" s="1"/>
  <c r="K29" i="10"/>
  <c r="K36" i="10"/>
  <c r="K40" i="10"/>
  <c r="V22" i="10" l="1"/>
  <c r="V21" i="10" a="1"/>
  <c r="V21" i="10" s="1"/>
  <c r="V20" i="10"/>
  <c r="U20" i="10"/>
  <c r="U22" i="10"/>
  <c r="U21" i="10" a="1"/>
  <c r="U21" i="10" s="1"/>
  <c r="C36" i="38" s="1"/>
  <c r="T22" i="10"/>
  <c r="R20" i="10"/>
  <c r="Q21" i="10" a="1"/>
  <c r="Q21" i="10" s="1"/>
  <c r="C24" i="38" s="1"/>
  <c r="P22" i="10"/>
  <c r="O21" i="10" a="1"/>
  <c r="O21" i="10" s="1"/>
  <c r="C39" i="38" s="1"/>
  <c r="T21" i="10" a="1"/>
  <c r="T21" i="10" s="1"/>
  <c r="S22" i="10"/>
  <c r="Q20" i="10"/>
  <c r="C23" i="38" s="1"/>
  <c r="P21" i="10" a="1"/>
  <c r="P21" i="10" s="1"/>
  <c r="C18" i="38" s="1"/>
  <c r="O20" i="10"/>
  <c r="C38" i="38" s="1"/>
  <c r="T20" i="10"/>
  <c r="S21" i="10" a="1"/>
  <c r="S21" i="10" s="1"/>
  <c r="C30" i="38" s="1"/>
  <c r="P20" i="10"/>
  <c r="C17" i="38" s="1"/>
  <c r="S20" i="10"/>
  <c r="R21" i="10" a="1"/>
  <c r="R21" i="10" s="1"/>
  <c r="C27" i="38" s="1"/>
  <c r="Q22" i="10"/>
  <c r="O22" i="10"/>
  <c r="R22" i="10"/>
  <c r="L22" i="10"/>
  <c r="M21" i="10" a="1"/>
  <c r="M21" i="10" s="1"/>
  <c r="C44" i="38" s="1"/>
  <c r="J21" i="10" a="1"/>
  <c r="J21" i="10" s="1"/>
  <c r="C21" i="38" s="1"/>
  <c r="E21" i="10" a="1"/>
  <c r="E21" i="10" s="1"/>
  <c r="C6" i="38" s="1"/>
  <c r="K20" i="10"/>
  <c r="C41" i="38" s="1"/>
  <c r="N21" i="10" a="1"/>
  <c r="N21" i="10" s="1"/>
  <c r="I20" i="10"/>
  <c r="M20" i="10"/>
  <c r="C43" i="38" s="1"/>
  <c r="H22" i="10"/>
  <c r="G22" i="10"/>
  <c r="I22" i="10"/>
  <c r="F21" i="10" a="1"/>
  <c r="F21" i="10" s="1"/>
  <c r="C9" i="38" s="1"/>
  <c r="K21" i="10" a="1"/>
  <c r="K21" i="10" s="1"/>
  <c r="C42" i="38" s="1"/>
  <c r="L20" i="10"/>
  <c r="N20" i="10"/>
  <c r="H21" i="10" a="1"/>
  <c r="H21" i="10" s="1"/>
  <c r="C15" i="38" s="1"/>
  <c r="M22" i="10"/>
  <c r="G20" i="10"/>
  <c r="C11" i="38" s="1"/>
  <c r="F20" i="10"/>
  <c r="C8" i="38" s="1"/>
  <c r="F22" i="10"/>
  <c r="J20" i="10"/>
  <c r="C20" i="38" s="1"/>
  <c r="G21" i="10" a="1"/>
  <c r="G21" i="10" s="1"/>
  <c r="C12" i="38" s="1"/>
  <c r="C13" i="38" s="1"/>
  <c r="K22" i="10"/>
  <c r="J22" i="10"/>
  <c r="I21" i="10" a="1"/>
  <c r="I21" i="10" s="1"/>
  <c r="H20" i="10"/>
  <c r="C14" i="38" s="1"/>
  <c r="L21" i="10" a="1"/>
  <c r="L21" i="10" s="1"/>
  <c r="N22" i="10"/>
  <c r="E20" i="10"/>
  <c r="C5" i="38" s="1"/>
  <c r="E22" i="10"/>
  <c r="C4" i="38" s="1"/>
  <c r="CQ30" i="10"/>
  <c r="CQ31" i="10"/>
  <c r="CQ32" i="10"/>
  <c r="CQ33" i="10"/>
  <c r="CQ34" i="10"/>
  <c r="CQ35" i="10"/>
  <c r="CQ36" i="10"/>
  <c r="CQ37" i="10"/>
  <c r="CQ38" i="10"/>
  <c r="CQ39" i="10"/>
  <c r="CQ40" i="10"/>
  <c r="CQ41" i="10"/>
  <c r="CM30" i="10"/>
  <c r="CM31" i="10"/>
  <c r="CM32" i="10"/>
  <c r="CM33" i="10"/>
  <c r="CM34" i="10"/>
  <c r="CM35" i="10"/>
  <c r="CM36" i="10"/>
  <c r="CM37" i="10"/>
  <c r="CM38" i="10"/>
  <c r="CM39" i="10"/>
  <c r="CM40" i="10"/>
  <c r="CM41" i="10"/>
  <c r="C29" i="38" l="1"/>
  <c r="C33" i="38"/>
  <c r="C26" i="38"/>
  <c r="C35" i="38"/>
  <c r="C40" i="38"/>
  <c r="C32" i="38"/>
  <c r="C19" i="38"/>
  <c r="C25" i="38"/>
  <c r="C7" i="38"/>
  <c r="C10" i="38"/>
  <c r="C16" i="38"/>
  <c r="C22" i="38"/>
  <c r="N16" i="10" a="1"/>
  <c r="N16" i="10" s="1"/>
  <c r="M16" i="10" a="1"/>
  <c r="M16" i="10" s="1"/>
  <c r="L16" i="10" a="1"/>
  <c r="L16" i="10" s="1"/>
  <c r="K16" i="10" a="1"/>
  <c r="K16" i="10" s="1"/>
  <c r="J16" i="10" a="1"/>
  <c r="J16" i="10" s="1"/>
  <c r="I16" i="10" a="1"/>
  <c r="I16" i="10" s="1"/>
  <c r="H16" i="10" a="1"/>
  <c r="H16" i="10" s="1"/>
  <c r="G16" i="10" a="1"/>
  <c r="G16" i="10" s="1"/>
  <c r="F16" i="10" a="1"/>
  <c r="F16" i="10" s="1"/>
  <c r="I15" i="10" a="1"/>
  <c r="I15" i="10" s="1"/>
  <c r="H15" i="10" a="1"/>
  <c r="H15" i="10" s="1"/>
  <c r="G15" i="10" a="1"/>
  <c r="G15" i="10" s="1"/>
  <c r="F15" i="10" a="1"/>
  <c r="F15" i="10" s="1"/>
  <c r="I14" i="10" a="1"/>
  <c r="I14" i="10" s="1"/>
  <c r="BS67" i="10" s="1"/>
  <c r="H14" i="10"/>
  <c r="G14" i="10" a="1"/>
  <c r="G14" i="10" s="1"/>
  <c r="F14" i="10"/>
  <c r="E15" i="10" a="1"/>
  <c r="E15" i="10" s="1"/>
  <c r="E14" i="10" a="1"/>
  <c r="E14" i="10" s="1"/>
  <c r="C31" i="38" l="1"/>
  <c r="C28" i="38"/>
  <c r="C34" i="38"/>
  <c r="C37" i="38"/>
  <c r="M75" i="10"/>
  <c r="M70" i="10"/>
  <c r="M73" i="10"/>
  <c r="M69" i="10"/>
  <c r="M72" i="10"/>
  <c r="M68" i="10"/>
  <c r="M71" i="10"/>
  <c r="W74" i="10"/>
  <c r="W75" i="10"/>
  <c r="X74" i="10"/>
  <c r="X75" i="10"/>
  <c r="Y74" i="10"/>
  <c r="Y75" i="10"/>
  <c r="W71" i="10"/>
  <c r="W72" i="10"/>
  <c r="W73" i="10"/>
  <c r="X71" i="10"/>
  <c r="X73" i="10"/>
  <c r="X72" i="10"/>
  <c r="Y71" i="10"/>
  <c r="Y73" i="10"/>
  <c r="Y72" i="10"/>
  <c r="W69" i="10"/>
  <c r="W68" i="10"/>
  <c r="W70" i="10"/>
  <c r="X70" i="10"/>
  <c r="X69" i="10"/>
  <c r="X68" i="10"/>
  <c r="Y70" i="10"/>
  <c r="Y69" i="10"/>
  <c r="Y68" i="10"/>
  <c r="BS65" i="10"/>
  <c r="BS66" i="10"/>
  <c r="BS63" i="10"/>
  <c r="BS64" i="10"/>
  <c r="BS61" i="10"/>
  <c r="BS62" i="10"/>
  <c r="BS59" i="10"/>
  <c r="BS60" i="10"/>
  <c r="W61" i="10"/>
  <c r="W65" i="10"/>
  <c r="W64" i="10"/>
  <c r="W63" i="10"/>
  <c r="W67" i="10"/>
  <c r="W62" i="10"/>
  <c r="W66" i="10"/>
  <c r="X62" i="10"/>
  <c r="X66" i="10"/>
  <c r="X61" i="10"/>
  <c r="X64" i="10"/>
  <c r="X63" i="10"/>
  <c r="X67" i="10"/>
  <c r="X65" i="10"/>
  <c r="Y63" i="10"/>
  <c r="Y67" i="10"/>
  <c r="Y66" i="10"/>
  <c r="Y61" i="10"/>
  <c r="Y65" i="10"/>
  <c r="Y64" i="10"/>
  <c r="Y62" i="10"/>
  <c r="W59" i="10"/>
  <c r="W60" i="10"/>
  <c r="X59" i="10"/>
  <c r="X60" i="10"/>
  <c r="Y59" i="10"/>
  <c r="Y60" i="10"/>
  <c r="M59" i="10"/>
  <c r="M61" i="10"/>
  <c r="M62" i="10"/>
  <c r="M63" i="10"/>
  <c r="M67" i="10"/>
  <c r="M60" i="10"/>
  <c r="M64" i="10"/>
  <c r="M65" i="10"/>
  <c r="M66" i="10"/>
  <c r="BS57" i="10"/>
  <c r="BS58" i="10"/>
  <c r="Y57" i="10"/>
  <c r="Y58" i="10"/>
  <c r="W57" i="10"/>
  <c r="W58" i="10"/>
  <c r="X57" i="10"/>
  <c r="X58" i="10"/>
  <c r="M57" i="10"/>
  <c r="M58" i="10"/>
  <c r="BS53" i="10"/>
  <c r="BS55" i="10"/>
  <c r="BS54" i="10"/>
  <c r="BS56" i="10"/>
  <c r="Y53" i="10"/>
  <c r="Y55" i="10"/>
  <c r="Y54" i="10"/>
  <c r="Y56" i="10"/>
  <c r="X54" i="10"/>
  <c r="X56" i="10"/>
  <c r="X53" i="10"/>
  <c r="X55" i="10"/>
  <c r="W53" i="10"/>
  <c r="W54" i="10"/>
  <c r="W55" i="10"/>
  <c r="W56" i="10"/>
  <c r="M53" i="10"/>
  <c r="M56" i="10"/>
  <c r="M54" i="10"/>
  <c r="M55" i="10"/>
  <c r="BS52" i="10"/>
  <c r="Y52" i="10"/>
  <c r="X52" i="10"/>
  <c r="W50" i="10"/>
  <c r="W52" i="10"/>
  <c r="M52" i="10"/>
  <c r="M49" i="10"/>
  <c r="M50" i="10"/>
  <c r="Y49" i="10"/>
  <c r="Y50" i="10"/>
  <c r="BS49" i="10"/>
  <c r="BS50" i="10"/>
  <c r="X49" i="10"/>
  <c r="X50" i="10"/>
  <c r="W51" i="10"/>
  <c r="W49" i="10"/>
  <c r="M51" i="10"/>
  <c r="Y51" i="10"/>
  <c r="BS51" i="10"/>
  <c r="X51" i="10"/>
  <c r="BS45" i="10"/>
  <c r="Y45" i="10"/>
  <c r="X45" i="10"/>
  <c r="M45" i="10"/>
  <c r="W48" i="10"/>
  <c r="W45" i="10"/>
  <c r="BS47" i="10"/>
  <c r="BS48" i="10"/>
  <c r="Y47" i="10"/>
  <c r="Y48" i="10"/>
  <c r="X47" i="10"/>
  <c r="X48" i="10"/>
  <c r="M47" i="10"/>
  <c r="M48" i="10"/>
  <c r="W46" i="10"/>
  <c r="W47" i="10"/>
  <c r="BS44" i="10"/>
  <c r="BS46" i="10"/>
  <c r="Y44" i="10"/>
  <c r="Y46" i="10"/>
  <c r="X44" i="10"/>
  <c r="X46" i="10"/>
  <c r="M44" i="10"/>
  <c r="M46" i="10"/>
  <c r="W44" i="10"/>
  <c r="BS42" i="10"/>
  <c r="BS43" i="10"/>
  <c r="Y43" i="10"/>
  <c r="Y42" i="10"/>
  <c r="X42" i="10"/>
  <c r="X43" i="10"/>
  <c r="W42" i="10"/>
  <c r="W43" i="10"/>
  <c r="M42" i="10"/>
  <c r="M43" i="10"/>
  <c r="M30" i="10"/>
  <c r="M34" i="10"/>
  <c r="M38" i="10"/>
  <c r="M31" i="10"/>
  <c r="M35" i="10"/>
  <c r="M39" i="10"/>
  <c r="M41" i="10"/>
  <c r="M32" i="10"/>
  <c r="M36" i="10"/>
  <c r="M40" i="10"/>
  <c r="M29" i="10"/>
  <c r="M33" i="10"/>
  <c r="M37" i="10"/>
  <c r="BS30" i="10"/>
  <c r="BS34" i="10"/>
  <c r="BS38" i="10"/>
  <c r="BS32" i="10"/>
  <c r="BS33" i="10"/>
  <c r="BS39" i="10"/>
  <c r="BS35" i="10"/>
  <c r="BS40" i="10"/>
  <c r="BS36" i="10"/>
  <c r="BS37" i="10"/>
  <c r="BS41" i="10"/>
  <c r="BS31" i="10"/>
  <c r="X30" i="10"/>
  <c r="X32" i="10"/>
  <c r="X34" i="10"/>
  <c r="X36" i="10"/>
  <c r="X38" i="10"/>
  <c r="X40" i="10"/>
  <c r="X31" i="10"/>
  <c r="X33" i="10"/>
  <c r="X35" i="10"/>
  <c r="X37" i="10"/>
  <c r="X39" i="10"/>
  <c r="X41" i="10"/>
  <c r="Y30" i="10"/>
  <c r="Y34" i="10"/>
  <c r="Y38" i="10"/>
  <c r="Y32" i="10"/>
  <c r="Y36" i="10"/>
  <c r="Y40" i="10"/>
  <c r="Y31" i="10"/>
  <c r="Y39" i="10"/>
  <c r="Y35" i="10"/>
  <c r="Y33" i="10"/>
  <c r="Y37" i="10"/>
  <c r="Y41" i="10"/>
  <c r="W31" i="10"/>
  <c r="W35" i="10"/>
  <c r="W39" i="10"/>
  <c r="W33" i="10"/>
  <c r="W32" i="10"/>
  <c r="W38" i="10"/>
  <c r="W36" i="10"/>
  <c r="W41" i="10"/>
  <c r="W34" i="10"/>
  <c r="W37" i="10"/>
  <c r="W40" i="10"/>
  <c r="W30" i="10"/>
  <c r="E16" i="10" a="1"/>
  <c r="E16" i="10" s="1"/>
  <c r="CQ29" i="10" l="1"/>
  <c r="CM29" i="10"/>
  <c r="BS29" i="10" l="1"/>
  <c r="X29" i="10"/>
  <c r="Y29" i="10"/>
  <c r="W29" i="10"/>
  <c r="N14" i="10" l="1" a="1"/>
  <c r="N14" i="10" s="1"/>
  <c r="N15" i="10" a="1"/>
  <c r="N15" i="10" s="1"/>
  <c r="L15" i="10" a="1"/>
  <c r="L15" i="10" s="1"/>
  <c r="L14" i="10" a="1"/>
  <c r="L14" i="10" s="1"/>
  <c r="J14" i="10" a="1"/>
  <c r="J14" i="10" s="1"/>
  <c r="BT67" i="10" s="1"/>
  <c r="J15" i="10" a="1"/>
  <c r="J15" i="10" s="1"/>
  <c r="BT65" i="10" l="1"/>
  <c r="BT66" i="10"/>
  <c r="BT63" i="10"/>
  <c r="BT64" i="10"/>
  <c r="BT61" i="10"/>
  <c r="BT62" i="10"/>
  <c r="BT59" i="10"/>
  <c r="BT60" i="10"/>
  <c r="BT57" i="10"/>
  <c r="BT58" i="10"/>
  <c r="BT53" i="10"/>
  <c r="BT55" i="10"/>
  <c r="BT54" i="10"/>
  <c r="BT56" i="10"/>
  <c r="BT50" i="10"/>
  <c r="BT52" i="10"/>
  <c r="BT51" i="10"/>
  <c r="BT49" i="10"/>
  <c r="BT48" i="10"/>
  <c r="BT45" i="10"/>
  <c r="BT46" i="10"/>
  <c r="BT47" i="10"/>
  <c r="BT44" i="10"/>
  <c r="BT42" i="10"/>
  <c r="BT43" i="10"/>
  <c r="BT31" i="10"/>
  <c r="BT35" i="10"/>
  <c r="BT39" i="10"/>
  <c r="BT32" i="10"/>
  <c r="BT36" i="10"/>
  <c r="BT40" i="10"/>
  <c r="BT34" i="10"/>
  <c r="BT37" i="10"/>
  <c r="BT38" i="10"/>
  <c r="BT41" i="10"/>
  <c r="BT30" i="10"/>
  <c r="BT33" i="10"/>
  <c r="M15" i="10" a="1"/>
  <c r="M15" i="10" s="1"/>
  <c r="M14" i="10"/>
  <c r="CE75" i="10" s="1"/>
  <c r="K15" i="10" a="1"/>
  <c r="K15" i="10" s="1"/>
  <c r="K14" i="10"/>
  <c r="CA75" i="10" s="1"/>
  <c r="BT29" i="10"/>
  <c r="CA73" i="10" l="1"/>
  <c r="CA74" i="10"/>
  <c r="CE73" i="10"/>
  <c r="CE74" i="10"/>
  <c r="CE71" i="10"/>
  <c r="CE72" i="10"/>
  <c r="CA71" i="10"/>
  <c r="CA72" i="10"/>
  <c r="CE70" i="10"/>
  <c r="CE69" i="10"/>
  <c r="CE68" i="10"/>
  <c r="CA68" i="10"/>
  <c r="CA69" i="10"/>
  <c r="CA70" i="10"/>
  <c r="CE67" i="10"/>
  <c r="CE66" i="10"/>
  <c r="CE65" i="10"/>
  <c r="CA67" i="10"/>
  <c r="CA66" i="10"/>
  <c r="CA65" i="10"/>
  <c r="CE64" i="10"/>
  <c r="CA64" i="10"/>
  <c r="CE62" i="10"/>
  <c r="CE63" i="10"/>
  <c r="CA62" i="10"/>
  <c r="CA63" i="10"/>
  <c r="CE60" i="10"/>
  <c r="CE61" i="10"/>
  <c r="CA60" i="10"/>
  <c r="CA61" i="10"/>
  <c r="CE58" i="10"/>
  <c r="CE59" i="10"/>
  <c r="CA58" i="10"/>
  <c r="CA59" i="10"/>
  <c r="CE56" i="10"/>
  <c r="CE57" i="10"/>
  <c r="CA56" i="10"/>
  <c r="CA57" i="10"/>
  <c r="CE53" i="10"/>
  <c r="CE55" i="10"/>
  <c r="CA53" i="10"/>
  <c r="CA55" i="10"/>
  <c r="CA54" i="10"/>
  <c r="CE54" i="10"/>
  <c r="CE50" i="10"/>
  <c r="CE52" i="10"/>
  <c r="CA50" i="10"/>
  <c r="CA52" i="10"/>
  <c r="CA51" i="10"/>
  <c r="CA49" i="10"/>
  <c r="CE51" i="10"/>
  <c r="CE49" i="10"/>
  <c r="CE48" i="10"/>
  <c r="CE45" i="10"/>
  <c r="CA48" i="10"/>
  <c r="CA45" i="10"/>
  <c r="CE46" i="10"/>
  <c r="CE47" i="10"/>
  <c r="CA46" i="10"/>
  <c r="CA47" i="10"/>
  <c r="CA44" i="10"/>
  <c r="CE44" i="10"/>
  <c r="CE42" i="10"/>
  <c r="CE43" i="10"/>
  <c r="CA42" i="10"/>
  <c r="CA43" i="10"/>
  <c r="CE29" i="10"/>
  <c r="CE32" i="10"/>
  <c r="CE36" i="10"/>
  <c r="CE40" i="10"/>
  <c r="CE30" i="10"/>
  <c r="CE34" i="10"/>
  <c r="CE38" i="10"/>
  <c r="CE31" i="10"/>
  <c r="CE39" i="10"/>
  <c r="CE35" i="10"/>
  <c r="CE33" i="10"/>
  <c r="CE41" i="10"/>
  <c r="CE37" i="10"/>
  <c r="CA32" i="10"/>
  <c r="CA36" i="10"/>
  <c r="CA40" i="10"/>
  <c r="CA30" i="10"/>
  <c r="CA34" i="10"/>
  <c r="CA38" i="10"/>
  <c r="CA31" i="10"/>
  <c r="CA39" i="10"/>
  <c r="CA35" i="10"/>
  <c r="CA33" i="10"/>
  <c r="CA37" i="10"/>
  <c r="CA41" i="10"/>
  <c r="CA29" i="10"/>
  <c r="I15" i="22" l="1" a="1"/>
  <c r="I15" i="22" s="1"/>
  <c r="BK126" i="22"/>
  <c r="BT126" i="22"/>
  <c r="BX126" i="22"/>
  <c r="BT134" i="22"/>
  <c r="BK134" i="22"/>
  <c r="BX134" i="22"/>
  <c r="BX138" i="22"/>
  <c r="BT138" i="22"/>
  <c r="BK138" i="22"/>
  <c r="J138" i="22" s="1"/>
  <c r="BK142" i="22"/>
  <c r="BT142" i="22"/>
  <c r="BX142" i="22"/>
  <c r="BT123" i="22"/>
  <c r="BK123" i="22"/>
  <c r="J123" i="22" s="1"/>
  <c r="BX123" i="22"/>
  <c r="BX127" i="22"/>
  <c r="BT127" i="22"/>
  <c r="BK127" i="22"/>
  <c r="J127" i="22" s="1"/>
  <c r="BK131" i="22"/>
  <c r="BX131" i="22"/>
  <c r="BT131" i="22"/>
  <c r="BT139" i="22"/>
  <c r="BK139" i="22"/>
  <c r="BX139" i="22"/>
  <c r="BX143" i="22"/>
  <c r="BT143" i="22"/>
  <c r="BK143" i="22"/>
  <c r="J143" i="22" s="1"/>
  <c r="BK147" i="22"/>
  <c r="BT147" i="22"/>
  <c r="BX147" i="22"/>
  <c r="BK132" i="22"/>
  <c r="BX132" i="22"/>
  <c r="BT132" i="22"/>
  <c r="BK140" i="22"/>
  <c r="BT140" i="22"/>
  <c r="BX140" i="22"/>
  <c r="BT148" i="22"/>
  <c r="BX148" i="22"/>
  <c r="BK148" i="22"/>
  <c r="BK125" i="22"/>
  <c r="BT125" i="22"/>
  <c r="BX125" i="22"/>
  <c r="BK129" i="22"/>
  <c r="BT129" i="22"/>
  <c r="BX129" i="22"/>
  <c r="BT137" i="22"/>
  <c r="BK137" i="22"/>
  <c r="BX137" i="22"/>
  <c r="BX141" i="22"/>
  <c r="BT141" i="22"/>
  <c r="BK141" i="22"/>
  <c r="J141" i="22" s="1"/>
  <c r="BX145" i="22"/>
  <c r="BK145" i="22"/>
  <c r="BT145" i="22"/>
  <c r="BX130" i="22"/>
  <c r="BK130" i="22"/>
  <c r="J130" i="22" s="1"/>
  <c r="BT130" i="22"/>
  <c r="BT146" i="22"/>
  <c r="BK146" i="22"/>
  <c r="BX146" i="22"/>
  <c r="BX144" i="22"/>
  <c r="BK144" i="22"/>
  <c r="J144" i="22" s="1"/>
  <c r="BT144" i="22"/>
  <c r="BT133" i="22"/>
  <c r="BK133" i="22"/>
  <c r="BX133" i="22"/>
  <c r="BT135" i="22"/>
  <c r="BK135" i="22"/>
  <c r="J135" i="22" s="1"/>
  <c r="BX135" i="22"/>
  <c r="BT124" i="22"/>
  <c r="BK124" i="22"/>
  <c r="BX136" i="22"/>
  <c r="BT128" i="22"/>
  <c r="BX124" i="22"/>
  <c r="BK128" i="22"/>
  <c r="BT136" i="22"/>
  <c r="BX128" i="22"/>
  <c r="BK136" i="22"/>
  <c r="J136" i="22" s="1"/>
  <c r="BK122" i="22"/>
  <c r="BX122" i="22"/>
  <c r="M18" i="22" s="1" a="1"/>
  <c r="M18" i="22" s="1"/>
  <c r="I14" i="22" a="1"/>
  <c r="I14" i="22" s="1"/>
  <c r="BT122" i="22"/>
  <c r="K18" i="22" s="1" a="1"/>
  <c r="K18" i="22" s="1"/>
  <c r="J125" i="22" l="1"/>
  <c r="J140" i="22"/>
  <c r="J147" i="22"/>
  <c r="J142" i="22"/>
  <c r="J122" i="22"/>
  <c r="J18" i="22" a="1"/>
  <c r="J18" i="22" s="1"/>
  <c r="M17" i="22" a="1"/>
  <c r="M17" i="22" s="1"/>
  <c r="J128" i="22"/>
  <c r="J17" i="22" a="1"/>
  <c r="J17" i="22" s="1"/>
  <c r="K17" i="22" a="1"/>
  <c r="K17" i="22" s="1"/>
  <c r="J124" i="22"/>
  <c r="J133" i="22"/>
  <c r="J146" i="22"/>
  <c r="J145" i="22"/>
  <c r="J137" i="22"/>
  <c r="J129" i="22"/>
  <c r="J148" i="22"/>
  <c r="J132" i="22"/>
  <c r="J139" i="22"/>
  <c r="J131" i="22"/>
  <c r="J134" i="22"/>
  <c r="J126" i="22"/>
  <c r="K21" i="22" s="1" a="1"/>
  <c r="K21" i="22" s="1"/>
  <c r="U21" i="22" a="1"/>
  <c r="U21" i="22" s="1"/>
  <c r="D41" i="38"/>
  <c r="K14" i="22" a="1"/>
  <c r="K14" i="22" s="1"/>
  <c r="BV111" i="22" s="1"/>
  <c r="M14" i="22" a="1"/>
  <c r="M14" i="22" s="1"/>
  <c r="BZ98" i="22" s="1"/>
  <c r="J14" i="22" a="1"/>
  <c r="J14" i="22" s="1"/>
  <c r="BO147" i="22" s="1"/>
  <c r="D20" i="38"/>
  <c r="K15" i="22" a="1"/>
  <c r="K15" i="22" s="1"/>
  <c r="M15" i="22" a="1"/>
  <c r="M15" i="22" s="1"/>
  <c r="J21" i="22" a="1"/>
  <c r="J21" i="22" s="1"/>
  <c r="J15" i="22" a="1"/>
  <c r="J15" i="22" s="1"/>
  <c r="D21" i="38"/>
  <c r="D43" i="38"/>
  <c r="BN126" i="22"/>
  <c r="BN147" i="22"/>
  <c r="BN121" i="22"/>
  <c r="BN88" i="22"/>
  <c r="BN89" i="22"/>
  <c r="BN83" i="22"/>
  <c r="BN97" i="22"/>
  <c r="BN57" i="22"/>
  <c r="BN65" i="22"/>
  <c r="BN74" i="22"/>
  <c r="BN120" i="22"/>
  <c r="BN79" i="22"/>
  <c r="BN98" i="22"/>
  <c r="BN113" i="22"/>
  <c r="BN127" i="22"/>
  <c r="BN49" i="22"/>
  <c r="BN144" i="22"/>
  <c r="BN85" i="22"/>
  <c r="BN104" i="22"/>
  <c r="BN111" i="22"/>
  <c r="BN51" i="22"/>
  <c r="BN61" i="22"/>
  <c r="BN96" i="22"/>
  <c r="BN34" i="22"/>
  <c r="BN90" i="22"/>
  <c r="BN31" i="22"/>
  <c r="BN41" i="22"/>
  <c r="BN54" i="22"/>
  <c r="BN66" i="22"/>
  <c r="BN42" i="22"/>
  <c r="BN64" i="22"/>
  <c r="BN77" i="22"/>
  <c r="BN47" i="22"/>
  <c r="BN62" i="22"/>
  <c r="BN105" i="22"/>
  <c r="BN107" i="22"/>
  <c r="BN99" i="22"/>
  <c r="BN76" i="22"/>
  <c r="BN122" i="22"/>
  <c r="BN115" i="22"/>
  <c r="BN130" i="22"/>
  <c r="BN134" i="22"/>
  <c r="BN135" i="22"/>
  <c r="BN50" i="22"/>
  <c r="BN95" i="22"/>
  <c r="BN38" i="22"/>
  <c r="BN71" i="22"/>
  <c r="BN69" i="22"/>
  <c r="BN33" i="22"/>
  <c r="BN75" i="22"/>
  <c r="BN93" i="22"/>
  <c r="BN92" i="22"/>
  <c r="BN30" i="22"/>
  <c r="BN82" i="22"/>
  <c r="BN141" i="22"/>
  <c r="BN137" i="22"/>
  <c r="BN129" i="22"/>
  <c r="BN46" i="22"/>
  <c r="BN36" i="22"/>
  <c r="BN112" i="22"/>
  <c r="BN43" i="22"/>
  <c r="BN60" i="22"/>
  <c r="BN67" i="22"/>
  <c r="BN86" i="22"/>
  <c r="BN59" i="22"/>
  <c r="BN45" i="22"/>
  <c r="BN44" i="22"/>
  <c r="BN106" i="22"/>
  <c r="BN103" i="22"/>
  <c r="BN87" i="22"/>
  <c r="BN131" i="22"/>
  <c r="BN52" i="22"/>
  <c r="BN108" i="22"/>
  <c r="BN70" i="22"/>
  <c r="BN40" i="22"/>
  <c r="BN143" i="22"/>
  <c r="BN94" i="22"/>
  <c r="BN123" i="22"/>
  <c r="BN125" i="22"/>
  <c r="BN110" i="22"/>
  <c r="BN53" i="22"/>
  <c r="BN37" i="22"/>
  <c r="BN80" i="22"/>
  <c r="BN102" i="22"/>
  <c r="BN117" i="22"/>
  <c r="BN91" i="22"/>
  <c r="BN138" i="22"/>
  <c r="BN100" i="22"/>
  <c r="BN142" i="22"/>
  <c r="BN146" i="22"/>
  <c r="BN128" i="22"/>
  <c r="BN148" i="22"/>
  <c r="BN145" i="22"/>
  <c r="BN72" i="22"/>
  <c r="BN56" i="22"/>
  <c r="BN63" i="22"/>
  <c r="BN119" i="22"/>
  <c r="BN55" i="22"/>
  <c r="BN118" i="22"/>
  <c r="BN114" i="22"/>
  <c r="BN139" i="22"/>
  <c r="BN133" i="22"/>
  <c r="BN84" i="22"/>
  <c r="BN109" i="22"/>
  <c r="BN81" i="22"/>
  <c r="BN136" i="22"/>
  <c r="BN73" i="22"/>
  <c r="BN32" i="22"/>
  <c r="BN101" i="22"/>
  <c r="BN78" i="22"/>
  <c r="BN29" i="22"/>
  <c r="BN39" i="22"/>
  <c r="BN124" i="22"/>
  <c r="BN48" i="22"/>
  <c r="BN140" i="22"/>
  <c r="BN35" i="22"/>
  <c r="BN58" i="22"/>
  <c r="BN132" i="22"/>
  <c r="BN116" i="22"/>
  <c r="BN68" i="22"/>
  <c r="BV74" i="22"/>
  <c r="BV38" i="22"/>
  <c r="BV56" i="22"/>
  <c r="BV59" i="22"/>
  <c r="BV33" i="22"/>
  <c r="BV89" i="22"/>
  <c r="BV81" i="22"/>
  <c r="BV114" i="22"/>
  <c r="BV92" i="22"/>
  <c r="BV102" i="22"/>
  <c r="BV87" i="22"/>
  <c r="I20" i="22" l="1"/>
  <c r="F20" i="22" a="1"/>
  <c r="F20" i="22" s="1"/>
  <c r="BZ108" i="22"/>
  <c r="BV113" i="22"/>
  <c r="BV90" i="22"/>
  <c r="BV36" i="22"/>
  <c r="BV60" i="22"/>
  <c r="BV141" i="22"/>
  <c r="BV124" i="22"/>
  <c r="BV37" i="22"/>
  <c r="BV132" i="22"/>
  <c r="BV101" i="22"/>
  <c r="BV45" i="22"/>
  <c r="BV82" i="22"/>
  <c r="BV144" i="22"/>
  <c r="BV119" i="22"/>
  <c r="BV96" i="22"/>
  <c r="BV110" i="22"/>
  <c r="BV54" i="22"/>
  <c r="BV84" i="22"/>
  <c r="BV77" i="22"/>
  <c r="BV136" i="22"/>
  <c r="BV62" i="22"/>
  <c r="BV34" i="22"/>
  <c r="BV48" i="22"/>
  <c r="BV75" i="22"/>
  <c r="BV66" i="22"/>
  <c r="BV116" i="22"/>
  <c r="BV47" i="22"/>
  <c r="BV122" i="22"/>
  <c r="BV40" i="22"/>
  <c r="BV95" i="22"/>
  <c r="BV63" i="22"/>
  <c r="BV125" i="22"/>
  <c r="BV147" i="22"/>
  <c r="BV120" i="22"/>
  <c r="BZ105" i="22"/>
  <c r="BV139" i="22"/>
  <c r="BV35" i="22"/>
  <c r="BV94" i="22"/>
  <c r="BV68" i="22"/>
  <c r="BV79" i="22"/>
  <c r="BV99" i="22"/>
  <c r="BV126" i="22"/>
  <c r="BV133" i="22"/>
  <c r="BV135" i="22"/>
  <c r="BV67" i="22"/>
  <c r="BV117" i="22"/>
  <c r="BV51" i="22"/>
  <c r="BV29" i="22"/>
  <c r="BV43" i="22"/>
  <c r="BV42" i="22"/>
  <c r="BV109" i="22"/>
  <c r="BV145" i="22"/>
  <c r="BV88" i="22"/>
  <c r="BV91" i="22"/>
  <c r="BV128" i="22"/>
  <c r="BV55" i="22"/>
  <c r="BV65" i="22"/>
  <c r="BV112" i="22"/>
  <c r="BZ81" i="22"/>
  <c r="BV142" i="22"/>
  <c r="BV71" i="22"/>
  <c r="BV61" i="22"/>
  <c r="BV103" i="22"/>
  <c r="BV44" i="22"/>
  <c r="BV76" i="22"/>
  <c r="BV83" i="22"/>
  <c r="BV73" i="22"/>
  <c r="BV137" i="22"/>
  <c r="BV93" i="22"/>
  <c r="BV131" i="22"/>
  <c r="BV31" i="22"/>
  <c r="BV138" i="22"/>
  <c r="BV146" i="22"/>
  <c r="BV52" i="22"/>
  <c r="BV70" i="22"/>
  <c r="BV106" i="22"/>
  <c r="BV41" i="22"/>
  <c r="BV104" i="22"/>
  <c r="BV98" i="22"/>
  <c r="BV127" i="22"/>
  <c r="BV121" i="22"/>
  <c r="BV105" i="22"/>
  <c r="BZ121" i="22"/>
  <c r="BZ126" i="22"/>
  <c r="K20" i="22"/>
  <c r="BZ54" i="22"/>
  <c r="M20" i="22"/>
  <c r="R20" i="22"/>
  <c r="T21" i="22" a="1"/>
  <c r="T21" i="22" s="1"/>
  <c r="J20" i="22"/>
  <c r="T20" i="22"/>
  <c r="N22" i="22" a="1"/>
  <c r="N22" i="22" s="1"/>
  <c r="Q20" i="22"/>
  <c r="T22" i="22" a="1"/>
  <c r="T22" i="22" s="1"/>
  <c r="AF21" i="22" a="1"/>
  <c r="AF21" i="22" s="1"/>
  <c r="S21" i="22" a="1"/>
  <c r="S21" i="22" s="1"/>
  <c r="H20" i="22"/>
  <c r="M22" i="22" a="1"/>
  <c r="M22" i="22" s="1"/>
  <c r="E20" i="22"/>
  <c r="O21" i="22" a="1"/>
  <c r="O21" i="22" s="1"/>
  <c r="U20" i="22"/>
  <c r="U22" i="22" a="1"/>
  <c r="U22" i="22" s="1"/>
  <c r="H21" i="22" a="1"/>
  <c r="H21" i="22" s="1"/>
  <c r="N20" i="22"/>
  <c r="E22" i="22" a="1"/>
  <c r="E22" i="22" s="1"/>
  <c r="P21" i="22" a="1"/>
  <c r="P21" i="22" s="1"/>
  <c r="P22" i="22" a="1"/>
  <c r="P22" i="22" s="1"/>
  <c r="BZ56" i="22"/>
  <c r="BZ113" i="22"/>
  <c r="BZ72" i="22"/>
  <c r="I21" i="22" a="1"/>
  <c r="I21" i="22" s="1"/>
  <c r="G20" i="22" a="1"/>
  <c r="G20" i="22" s="1"/>
  <c r="L21" i="22" a="1"/>
  <c r="L21" i="22" s="1"/>
  <c r="F22" i="22" a="1"/>
  <c r="F22" i="22" s="1"/>
  <c r="F21" i="22" a="1"/>
  <c r="F21" i="22" s="1"/>
  <c r="S22" i="22" a="1"/>
  <c r="S22" i="22" s="1"/>
  <c r="I22" i="22" a="1"/>
  <c r="I22" i="22" s="1"/>
  <c r="Q21" i="22" a="1"/>
  <c r="Q21" i="22" s="1"/>
  <c r="O20" i="22"/>
  <c r="R22" i="22" a="1"/>
  <c r="R22" i="22" s="1"/>
  <c r="E21" i="22" a="1"/>
  <c r="E21" i="22" s="1"/>
  <c r="AF20" i="22"/>
  <c r="N21" i="22" a="1"/>
  <c r="N21" i="22" s="1"/>
  <c r="S20" i="22"/>
  <c r="H22" i="22" a="1"/>
  <c r="H22" i="22" s="1"/>
  <c r="BZ141" i="22"/>
  <c r="BZ69" i="22"/>
  <c r="BZ80" i="22"/>
  <c r="M21" i="22" a="1"/>
  <c r="M21" i="22" s="1"/>
  <c r="G21" i="22" a="1"/>
  <c r="G21" i="22" s="1"/>
  <c r="L20" i="22"/>
  <c r="J22" i="22" a="1"/>
  <c r="J22" i="22" s="1"/>
  <c r="L22" i="22" a="1"/>
  <c r="L22" i="22" s="1"/>
  <c r="G22" i="22" a="1"/>
  <c r="G22" i="22" s="1"/>
  <c r="O22" i="22" a="1"/>
  <c r="O22" i="22" s="1"/>
  <c r="K22" i="22" a="1"/>
  <c r="K22" i="22" s="1"/>
  <c r="Q22" i="22" a="1"/>
  <c r="Q22" i="22" s="1"/>
  <c r="AF22" i="22" a="1"/>
  <c r="AF22" i="22" s="1"/>
  <c r="P20" i="22"/>
  <c r="BO107" i="22"/>
  <c r="BZ60" i="22"/>
  <c r="BZ37" i="22"/>
  <c r="BZ29" i="22"/>
  <c r="BZ65" i="22"/>
  <c r="BZ110" i="22"/>
  <c r="BZ40" i="22"/>
  <c r="BZ43" i="22"/>
  <c r="BZ77" i="22"/>
  <c r="BZ119" i="22"/>
  <c r="BZ74" i="22"/>
  <c r="BZ46" i="22"/>
  <c r="BZ145" i="22"/>
  <c r="BO134" i="22"/>
  <c r="BV100" i="22"/>
  <c r="BV39" i="22"/>
  <c r="BV130" i="22"/>
  <c r="BV148" i="22"/>
  <c r="BV86" i="22"/>
  <c r="BV53" i="22"/>
  <c r="BV50" i="22"/>
  <c r="BV69" i="22"/>
  <c r="BV108" i="22"/>
  <c r="BV129" i="22"/>
  <c r="BV107" i="22"/>
  <c r="BV72" i="22"/>
  <c r="BV58" i="22"/>
  <c r="BV143" i="22"/>
  <c r="BV140" i="22"/>
  <c r="BV32" i="22"/>
  <c r="BV49" i="22"/>
  <c r="BV134" i="22"/>
  <c r="BV115" i="22"/>
  <c r="BV30" i="22"/>
  <c r="BV97" i="22"/>
  <c r="BV118" i="22"/>
  <c r="BV85" i="22"/>
  <c r="BV123" i="22"/>
  <c r="BV46" i="22"/>
  <c r="BV57" i="22"/>
  <c r="BV80" i="22"/>
  <c r="BV78" i="22"/>
  <c r="BV64" i="22"/>
  <c r="BO73" i="22"/>
  <c r="BO119" i="22"/>
  <c r="BO79" i="22"/>
  <c r="BO132" i="22"/>
  <c r="BZ114" i="22"/>
  <c r="BZ61" i="22"/>
  <c r="BZ86" i="22"/>
  <c r="BZ76" i="22"/>
  <c r="BZ85" i="22"/>
  <c r="BZ125" i="22"/>
  <c r="BZ148" i="22"/>
  <c r="BZ34" i="22"/>
  <c r="BZ59" i="22"/>
  <c r="BZ47" i="22"/>
  <c r="BZ83" i="22"/>
  <c r="BZ143" i="22"/>
  <c r="BZ112" i="22"/>
  <c r="BZ130" i="22"/>
  <c r="BZ116" i="22"/>
  <c r="BZ41" i="22"/>
  <c r="BZ128" i="22"/>
  <c r="BZ84" i="22"/>
  <c r="BZ51" i="22"/>
  <c r="BZ131" i="22"/>
  <c r="BZ102" i="22"/>
  <c r="BZ120" i="22"/>
  <c r="BZ53" i="22"/>
  <c r="BZ135" i="22"/>
  <c r="BZ100" i="22"/>
  <c r="BO57" i="22"/>
  <c r="BO69" i="22"/>
  <c r="BZ32" i="22"/>
  <c r="BZ107" i="22"/>
  <c r="BZ58" i="22"/>
  <c r="BZ45" i="22"/>
  <c r="BZ132" i="22"/>
  <c r="BZ106" i="22"/>
  <c r="BZ39" i="22"/>
  <c r="BZ129" i="22"/>
  <c r="BZ146" i="22"/>
  <c r="BZ50" i="22"/>
  <c r="BZ96" i="22"/>
  <c r="BZ38" i="22"/>
  <c r="BZ42" i="22"/>
  <c r="BZ115" i="22"/>
  <c r="BZ89" i="22"/>
  <c r="BZ122" i="22"/>
  <c r="BZ62" i="22"/>
  <c r="BZ103" i="22"/>
  <c r="BZ142" i="22"/>
  <c r="BZ68" i="22"/>
  <c r="BZ64" i="22"/>
  <c r="BZ79" i="22"/>
  <c r="BO117" i="22"/>
  <c r="BO76" i="22"/>
  <c r="BO90" i="22"/>
  <c r="BO32" i="22"/>
  <c r="BO102" i="22"/>
  <c r="BO101" i="22"/>
  <c r="BO142" i="22"/>
  <c r="BO140" i="22"/>
  <c r="BO118" i="22"/>
  <c r="BO55" i="22"/>
  <c r="BO103" i="22"/>
  <c r="BO141" i="22"/>
  <c r="BO116" i="22"/>
  <c r="BO105" i="22"/>
  <c r="BO88" i="22"/>
  <c r="BZ109" i="22"/>
  <c r="BZ35" i="22"/>
  <c r="BZ31" i="22"/>
  <c r="BZ104" i="22"/>
  <c r="BZ55" i="22"/>
  <c r="BZ44" i="22"/>
  <c r="BZ63" i="22"/>
  <c r="BZ82" i="22"/>
  <c r="BZ127" i="22"/>
  <c r="BZ147" i="22"/>
  <c r="BZ111" i="22"/>
  <c r="BZ140" i="22"/>
  <c r="BZ90" i="22"/>
  <c r="BZ48" i="22"/>
  <c r="BZ99" i="22"/>
  <c r="BZ36" i="22"/>
  <c r="BZ139" i="22"/>
  <c r="BZ93" i="22"/>
  <c r="BZ30" i="22"/>
  <c r="BO51" i="22"/>
  <c r="BO45" i="22"/>
  <c r="BO106" i="22"/>
  <c r="BO112" i="22"/>
  <c r="BO68" i="22"/>
  <c r="BO78" i="22"/>
  <c r="BO108" i="22"/>
  <c r="BO139" i="22"/>
  <c r="BO99" i="22"/>
  <c r="BO42" i="22"/>
  <c r="BO148" i="22"/>
  <c r="BO46" i="22"/>
  <c r="BO72" i="22"/>
  <c r="BO82" i="22"/>
  <c r="BO84" i="22"/>
  <c r="BO129" i="22"/>
  <c r="BO91" i="22"/>
  <c r="BO81" i="22"/>
  <c r="BO44" i="22"/>
  <c r="BO74" i="22"/>
  <c r="BO138" i="22"/>
  <c r="BO96" i="22"/>
  <c r="BO100" i="22"/>
  <c r="BO53" i="22"/>
  <c r="BO31" i="22"/>
  <c r="BO109" i="22"/>
  <c r="BO36" i="22"/>
  <c r="BO95" i="22"/>
  <c r="BO110" i="22"/>
  <c r="BO131" i="22"/>
  <c r="BO137" i="22"/>
  <c r="BO33" i="22"/>
  <c r="BO124" i="22"/>
  <c r="BO125" i="22"/>
  <c r="BO39" i="22"/>
  <c r="BO130" i="22"/>
  <c r="BO144" i="22"/>
  <c r="BO59" i="22"/>
  <c r="BO136" i="22"/>
  <c r="BO89" i="22"/>
  <c r="BO143" i="22"/>
  <c r="BO135" i="22"/>
  <c r="BO63" i="22"/>
  <c r="BO126" i="22"/>
  <c r="BO86" i="22"/>
  <c r="BO62" i="22"/>
  <c r="BO120" i="22"/>
  <c r="BO87" i="22"/>
  <c r="BO60" i="22"/>
  <c r="BO64" i="22"/>
  <c r="BO97" i="22"/>
  <c r="BO94" i="22"/>
  <c r="BO93" i="22"/>
  <c r="BO56" i="22"/>
  <c r="BO111" i="22"/>
  <c r="BO122" i="22"/>
  <c r="BO77" i="22"/>
  <c r="BO30" i="22"/>
  <c r="BO61" i="22"/>
  <c r="BO71" i="22"/>
  <c r="BO58" i="22"/>
  <c r="BO128" i="22"/>
  <c r="BO104" i="22"/>
  <c r="BO98" i="22"/>
  <c r="BO85" i="22"/>
  <c r="BO83" i="22"/>
  <c r="BO29" i="22"/>
  <c r="BO145" i="22"/>
  <c r="BO133" i="22"/>
  <c r="BO54" i="22"/>
  <c r="BO114" i="22"/>
  <c r="BO66" i="22"/>
  <c r="BO34" i="22"/>
  <c r="BO47" i="22"/>
  <c r="BO52" i="22"/>
  <c r="BO80" i="22"/>
  <c r="BO48" i="22"/>
  <c r="BO40" i="22"/>
  <c r="BO65" i="22"/>
  <c r="BO75" i="22"/>
  <c r="BO43" i="22"/>
  <c r="BO67" i="22"/>
  <c r="BO127" i="22"/>
  <c r="BO50" i="22"/>
  <c r="BO121" i="22"/>
  <c r="BO146" i="22"/>
  <c r="BO41" i="22"/>
  <c r="BO49" i="22"/>
  <c r="BO92" i="22"/>
  <c r="BO123" i="22"/>
  <c r="BO70" i="22"/>
  <c r="BO115" i="22"/>
  <c r="BO35" i="22"/>
  <c r="BO37" i="22"/>
  <c r="BO38" i="22"/>
  <c r="BO113" i="22"/>
  <c r="BZ123" i="22"/>
  <c r="BZ78" i="22"/>
  <c r="BZ33" i="22"/>
  <c r="BZ137" i="22"/>
  <c r="BZ71" i="22"/>
  <c r="BZ133" i="22"/>
  <c r="BZ92" i="22"/>
  <c r="BZ66" i="22"/>
  <c r="BZ97" i="22"/>
  <c r="BZ136" i="22"/>
  <c r="BZ87" i="22"/>
  <c r="BZ70" i="22"/>
  <c r="BZ117" i="22"/>
  <c r="BZ67" i="22"/>
  <c r="BZ101" i="22"/>
  <c r="BZ95" i="22"/>
  <c r="BZ49" i="22"/>
  <c r="BZ138" i="22"/>
  <c r="BZ73" i="22"/>
  <c r="BZ118" i="22"/>
  <c r="BZ52" i="22"/>
  <c r="BZ75" i="22"/>
  <c r="BZ91" i="22"/>
  <c r="BZ134" i="22"/>
  <c r="BZ88" i="22"/>
  <c r="BZ94" i="22"/>
  <c r="BZ144" i="22"/>
  <c r="BZ57" i="22"/>
  <c r="BZ124" i="22"/>
  <c r="D44" i="38"/>
  <c r="D42" i="38"/>
  <c r="D22" i="38"/>
</calcChain>
</file>

<file path=xl/comments1.xml><?xml version="1.0" encoding="utf-8"?>
<comments xmlns="http://schemas.openxmlformats.org/spreadsheetml/2006/main">
  <authors>
    <author>Neil</author>
  </authors>
  <commentList>
    <comment ref="A57" authorId="0" shapeId="0">
      <text>
        <r>
          <rPr>
            <b/>
            <sz val="9"/>
            <color indexed="81"/>
            <rFont val="Tahoma"/>
            <family val="2"/>
          </rPr>
          <t>Neil:</t>
        </r>
        <r>
          <rPr>
            <sz val="9"/>
            <color indexed="81"/>
            <rFont val="Tahoma"/>
            <family val="2"/>
          </rPr>
          <t xml:space="preserve">
New anode block (wider pocket 1)</t>
        </r>
      </text>
    </comment>
    <comment ref="A65" authorId="0" shapeId="0">
      <text>
        <r>
          <rPr>
            <b/>
            <sz val="9"/>
            <color indexed="81"/>
            <rFont val="Tahoma"/>
            <family val="2"/>
          </rPr>
          <t>Neil:</t>
        </r>
        <r>
          <rPr>
            <sz val="9"/>
            <color indexed="81"/>
            <rFont val="Tahoma"/>
            <family val="2"/>
          </rPr>
          <t xml:space="preserve">
New anode block: no pocket</t>
        </r>
      </text>
    </comment>
  </commentList>
</comments>
</file>

<file path=xl/sharedStrings.xml><?xml version="1.0" encoding="utf-8"?>
<sst xmlns="http://schemas.openxmlformats.org/spreadsheetml/2006/main" count="1408" uniqueCount="205">
  <si>
    <t>Sample ID</t>
  </si>
  <si>
    <t>Anode</t>
  </si>
  <si>
    <t>Pwr 50%</t>
  </si>
  <si>
    <t>OCV 50%</t>
  </si>
  <si>
    <t>-</t>
  </si>
  <si>
    <t>Avg</t>
  </si>
  <si>
    <t>Std Dev</t>
  </si>
  <si>
    <t>Avg Pwr 50%</t>
  </si>
  <si>
    <t>Power at 4hr</t>
  </si>
  <si>
    <t>Power at 8hour</t>
  </si>
  <si>
    <t>Avg peak OCV</t>
  </si>
  <si>
    <t xml:space="preserve">wafer size </t>
  </si>
  <si>
    <t>4"</t>
  </si>
  <si>
    <t>6"</t>
  </si>
  <si>
    <t>Initial OCV</t>
  </si>
  <si>
    <t>Peak Pwr Density</t>
  </si>
  <si>
    <t>Pwr Dens. 4hr</t>
  </si>
  <si>
    <t>Pwr Dens. 8 hr</t>
  </si>
  <si>
    <t>Avg Initial OCV</t>
  </si>
  <si>
    <t xml:space="preserve">Peak OCV </t>
  </si>
  <si>
    <t>OCV at 4 hr</t>
  </si>
  <si>
    <t>OCV at 8hr</t>
  </si>
  <si>
    <t>% Power drop at 4 hr</t>
  </si>
  <si>
    <t>% Power drop at 8hr</t>
  </si>
  <si>
    <t>Peak Pwr</t>
  </si>
  <si>
    <t>Membrane survive &gt;8 hrs?</t>
  </si>
  <si>
    <t>YSZ/Ni-GDC</t>
  </si>
  <si>
    <t>Cell n#</t>
  </si>
  <si>
    <t>Oxidation</t>
  </si>
  <si>
    <t>Fuel inlet flow at RT [sccm]</t>
  </si>
  <si>
    <t>Fuel exit flow at RT [sccm]</t>
  </si>
  <si>
    <t>Air inlet flow at RT [sccm]</t>
  </si>
  <si>
    <t>Fuel inlet flow at 500C [sccm]</t>
  </si>
  <si>
    <t>Fuel exit flow at 500C [sccm]</t>
  </si>
  <si>
    <t>Notes</t>
  </si>
  <si>
    <t>Air inlet flow at 500C [sccm]</t>
  </si>
  <si>
    <t>Avg OCV at 4hr</t>
  </si>
  <si>
    <t>Avg OCV at 8hr</t>
  </si>
  <si>
    <t>Avg Peak Pwr</t>
  </si>
  <si>
    <t>Avg Peak Pwr Density</t>
  </si>
  <si>
    <t>Avg % pwr drop at 4hr</t>
  </si>
  <si>
    <t>Avg % pwr drop at 8hr</t>
  </si>
  <si>
    <t>Baseline</t>
  </si>
  <si>
    <t>Experimental</t>
  </si>
  <si>
    <t>Purpose</t>
  </si>
  <si>
    <t>Tester ID</t>
  </si>
  <si>
    <t>Au-Oring</t>
  </si>
  <si>
    <t>Coup.1</t>
  </si>
  <si>
    <t>Coup.2</t>
  </si>
  <si>
    <t>Coup.3</t>
  </si>
  <si>
    <t>Coup.4</t>
  </si>
  <si>
    <t>% Seal at RT</t>
  </si>
  <si>
    <t>% Seal at 500C</t>
  </si>
  <si>
    <t>Standard Testing Conditions</t>
  </si>
  <si>
    <t>Choose type:</t>
  </si>
  <si>
    <t>Fast Dep.</t>
  </si>
  <si>
    <t>LSCF-GDC Interlayer</t>
  </si>
  <si>
    <t>Pt Grid</t>
  </si>
  <si>
    <t>Pt/GDC/YSZ/Pt</t>
  </si>
  <si>
    <t>Pt/YSZ/Pt</t>
  </si>
  <si>
    <t>#Tests</t>
  </si>
  <si>
    <r>
      <t xml:space="preserve">Note: If data is unavailable, enter " </t>
    </r>
    <r>
      <rPr>
        <b/>
        <sz val="11"/>
        <color rgb="FF00B050"/>
        <rFont val="Calibri"/>
        <family val="2"/>
        <scheme val="minor"/>
      </rPr>
      <t>'-</t>
    </r>
    <r>
      <rPr>
        <b/>
        <sz val="11"/>
        <color rgb="FFFF0000"/>
        <rFont val="Calibri"/>
        <family val="2"/>
        <scheme val="minor"/>
      </rPr>
      <t xml:space="preserve"> "</t>
    </r>
  </si>
  <si>
    <t>All baseline</t>
  </si>
  <si>
    <t>Data entry notes:</t>
  </si>
  <si>
    <t>Pt Anode Control</t>
  </si>
  <si>
    <t>SD</t>
  </si>
  <si>
    <t>b</t>
  </si>
  <si>
    <t>a</t>
  </si>
  <si>
    <t>d</t>
  </si>
  <si>
    <t>f</t>
  </si>
  <si>
    <t>e</t>
  </si>
  <si>
    <t>h</t>
  </si>
  <si>
    <t>c</t>
  </si>
  <si>
    <t>47 hrs</t>
  </si>
  <si>
    <t>Very noisy, OCV dropped at 8hr</t>
  </si>
  <si>
    <t>Compare w/ stack</t>
  </si>
  <si>
    <t>&gt;10</t>
  </si>
  <si>
    <t>Low power may be due to KOH leakage on front side</t>
  </si>
  <si>
    <t>Pt</t>
  </si>
  <si>
    <t>coup.3</t>
  </si>
  <si>
    <t>coup.4</t>
  </si>
  <si>
    <t>Peak Fuel exit flow at 500C [sccm]</t>
  </si>
  <si>
    <t>Test Date</t>
  </si>
  <si>
    <t>i</t>
  </si>
  <si>
    <t>Test date</t>
  </si>
  <si>
    <t>Anode DEP.DATE</t>
  </si>
  <si>
    <t>Description</t>
  </si>
  <si>
    <t>S.D.</t>
  </si>
  <si>
    <t>Peak OCV</t>
  </si>
  <si>
    <t>OCV at 4hr</t>
  </si>
  <si>
    <t>Power deg. in 4hr</t>
  </si>
  <si>
    <t>Power deg. in 8hr</t>
  </si>
  <si>
    <t>Peak Power Density at 500C</t>
  </si>
  <si>
    <t>j</t>
  </si>
  <si>
    <t>g</t>
  </si>
  <si>
    <t>OCV drop with time</t>
  </si>
  <si>
    <t>Slow OCV devel</t>
  </si>
  <si>
    <t>New anode block used (SS, wider pocket) - poor OCV</t>
  </si>
  <si>
    <t>OCV after 1hr at Temp STPT</t>
  </si>
  <si>
    <t>Initial OCV at 0 hr (temp STPT)</t>
  </si>
  <si>
    <t>Time recorded at peak OCV</t>
  </si>
  <si>
    <t>OCV at 12 hr</t>
  </si>
  <si>
    <t>OCV at 15 hr</t>
  </si>
  <si>
    <t>Time recorded at peak power</t>
  </si>
  <si>
    <t>Pwr Dens. 1hr</t>
  </si>
  <si>
    <t>Power at 1hr</t>
  </si>
  <si>
    <t>Avg. Pwr Dens. At 1hr</t>
  </si>
  <si>
    <t>Electrochemical area</t>
  </si>
  <si>
    <t>O-ring area? (coupon)</t>
  </si>
  <si>
    <t>Number of discrete areas</t>
  </si>
  <si>
    <t>N# discrete areas</t>
  </si>
  <si>
    <t>Current [mA] at 1hr at 0.75V</t>
  </si>
  <si>
    <t>Current [mA] at 4hr at 0.75V</t>
  </si>
  <si>
    <t>Discrete Electrochemical Area (cm)</t>
  </si>
  <si>
    <t>Current [mA] at 8hr at 0.75V</t>
  </si>
  <si>
    <t>Current [mA] at 12hr at 0.75V</t>
  </si>
  <si>
    <t>Current [mA] at 15hr at 0.75V</t>
  </si>
  <si>
    <t>Yes</t>
  </si>
  <si>
    <t>Yes/No</t>
  </si>
  <si>
    <t>No</t>
  </si>
  <si>
    <t>Successful test</t>
  </si>
  <si>
    <t>Successful Test</t>
  </si>
  <si>
    <t>Choose Yes/No:</t>
  </si>
  <si>
    <t>Choose Yes/No</t>
  </si>
  <si>
    <t>Sample Size</t>
  </si>
  <si>
    <t>OCV  (V)</t>
  </si>
  <si>
    <t>Power Degradation [% Peak Pwr]</t>
  </si>
  <si>
    <t>S.D. %</t>
  </si>
  <si>
    <t>Power Density [mW/cm2]</t>
  </si>
  <si>
    <t>Min Peak OCV (Enter Value)</t>
  </si>
  <si>
    <t>Compare w/ stack - Enter min. OCV</t>
  </si>
  <si>
    <t>Count</t>
  </si>
  <si>
    <t>Peak Power Density</t>
  </si>
  <si>
    <t>Anode Block</t>
  </si>
  <si>
    <t>Gen.1</t>
  </si>
  <si>
    <t>Wider Pocket 1.</t>
  </si>
  <si>
    <t>No Pocket</t>
  </si>
  <si>
    <t>Wider Pocket</t>
  </si>
  <si>
    <t>Min OCV at 8hr</t>
  </si>
  <si>
    <t>Min Peak Power Density</t>
  </si>
  <si>
    <t>Max Power Deg. 8 hr</t>
  </si>
  <si>
    <t>Target</t>
  </si>
  <si>
    <t>Data Summary</t>
  </si>
  <si>
    <t>‘Batch-Batch’ (Stack)</t>
  </si>
  <si>
    <t>Batch-Batch (Coupon)</t>
  </si>
  <si>
    <t>ASR [Ωcm] at Peak Power at 0.75V</t>
  </si>
  <si>
    <t>Current [mA] at Peak Power at 0.75V</t>
  </si>
  <si>
    <t>EIS (ohmic) at 0hr at OCV</t>
  </si>
  <si>
    <t>EIS (non-ohmic) at 0hr at OCV</t>
  </si>
  <si>
    <t>EIS (ohmic) after 1 hr at temp STPT at 0.75V</t>
  </si>
  <si>
    <t>EIS (non-ohmic) after 1 hr at temp STPT at 0.75V</t>
  </si>
  <si>
    <t>EIS (ohmic) after 4 hr at OCV</t>
  </si>
  <si>
    <t>EIS (non-ohmic) after 4 hr at OCV</t>
  </si>
  <si>
    <t>EIS (ohmic) after 4 hr at 0.75V</t>
  </si>
  <si>
    <t>EIS (non-ohmic) after 4 hr at 0.75</t>
  </si>
  <si>
    <t>EIS (ohmic) after 8 hr at OCV</t>
  </si>
  <si>
    <t>EIS (non-ohmic) after 8 hr at OCV</t>
  </si>
  <si>
    <t>EIS (ohmic) after 8 hr at 0.75V</t>
  </si>
  <si>
    <t>EIS (non-ohmic) after 8 hr at 0.75</t>
  </si>
  <si>
    <t>EIS (ohmic) after 12 hr at OCV</t>
  </si>
  <si>
    <t>EIS (non-ohmic) after 12 hr at OCV</t>
  </si>
  <si>
    <t>EIS (ohmic) after 12 hr at 0.75V</t>
  </si>
  <si>
    <t>EIS (non-ohmic) after 12 hr at 0.75</t>
  </si>
  <si>
    <t>EIS (ohmic) after 15 hr at OCV</t>
  </si>
  <si>
    <t>EIS (non-ohmic) after 15 hr at OCV</t>
  </si>
  <si>
    <t>EIS (ohmic) after 15 hr at 0.75V</t>
  </si>
  <si>
    <t>EIS (non-ohmic) after 15 hr at 0.75</t>
  </si>
  <si>
    <t>EIS (ohmic) at Peak Power at OCV</t>
  </si>
  <si>
    <t>EIS (non-ohmic) at peak power at OCV</t>
  </si>
  <si>
    <t xml:space="preserve">EIS (total) at peak power at OCV </t>
  </si>
  <si>
    <t>Peak Power at 0.75V</t>
  </si>
  <si>
    <t>Peak Pwr Density at 0.75V</t>
  </si>
  <si>
    <t>Normalized EIS (ohmic) at Peak Power at OCV</t>
  </si>
  <si>
    <t>Normalized EIS (non-ohmic) at peak power at OCV</t>
  </si>
  <si>
    <t>A13-w25</t>
  </si>
  <si>
    <t>Time recorded at peak OCV [h]</t>
  </si>
  <si>
    <t>Current Density [mA/cm2] at Peak Power at 0.75V</t>
  </si>
  <si>
    <t>Time recorded at peak power [h]</t>
  </si>
  <si>
    <t>OCV at Peak Power [V]</t>
  </si>
  <si>
    <t>a13-z25</t>
  </si>
  <si>
    <t>w/force</t>
  </si>
  <si>
    <t>loose cap</t>
  </si>
  <si>
    <t>OCV at Peak Power</t>
  </si>
  <si>
    <t>Time [h]</t>
  </si>
  <si>
    <t>At Peak Power</t>
  </si>
  <si>
    <t>Current Density [mA/cm2]</t>
  </si>
  <si>
    <r>
      <t>ASR [Ω</t>
    </r>
    <r>
      <rPr>
        <b/>
        <sz val="12.6"/>
        <color rgb="FF000000"/>
        <rFont val="Calibri"/>
        <family val="2"/>
      </rPr>
      <t>cm2]</t>
    </r>
  </si>
  <si>
    <t>Non-ohmic</t>
  </si>
  <si>
    <t>Ohmic</t>
  </si>
  <si>
    <t>Total</t>
  </si>
  <si>
    <t>ASR at Peak Power Measurement (at 0.75V)</t>
  </si>
  <si>
    <t>Current Density at Peak Power Measurement (at 0.75V)</t>
  </si>
  <si>
    <t>ASR from EIS (ohmic) at Peak Power at OCV</t>
  </si>
  <si>
    <t>ASR from EIS (total) at peak power at OCV</t>
  </si>
  <si>
    <t>ASR from EIS (non-ohmic) at peak power at OCV</t>
  </si>
  <si>
    <r>
      <t>ASR from EIS at OCV at Peak Power [Ω</t>
    </r>
    <r>
      <rPr>
        <b/>
        <sz val="12.6"/>
        <color rgb="FF000000"/>
        <rFont val="Calibri"/>
        <family val="2"/>
      </rPr>
      <t>]</t>
    </r>
  </si>
  <si>
    <t>Air cylinder closed</t>
  </si>
  <si>
    <t>Normalized EIS (total) at peak power at OCV</t>
  </si>
  <si>
    <t xml:space="preserve">Note: If membrane breaks DUE TO INHERENT FILM INSTABILITY, corresponding OCV &amp; Power = 0. Power deg. = 100%. </t>
  </si>
  <si>
    <t>Note: If membrane breaks DUE TO INHERENT FILM INSTABILITY, corresponding OCV &amp; Power = 0. Power deg. = 100%.</t>
  </si>
  <si>
    <r>
      <t>ASR [</t>
    </r>
    <r>
      <rPr>
        <b/>
        <sz val="11"/>
        <rFont val="Calibri"/>
        <family val="2"/>
      </rPr>
      <t>Ω</t>
    </r>
    <r>
      <rPr>
        <b/>
        <sz val="7.7"/>
        <rFont val="Calibri"/>
        <family val="2"/>
      </rPr>
      <t xml:space="preserve">cm] </t>
    </r>
    <r>
      <rPr>
        <b/>
        <sz val="11"/>
        <rFont val="Calibri"/>
        <family val="2"/>
        <scheme val="minor"/>
      </rPr>
      <t>at 1hr at 0.75V</t>
    </r>
  </si>
  <si>
    <r>
      <t>ASR [</t>
    </r>
    <r>
      <rPr>
        <b/>
        <sz val="11"/>
        <rFont val="Calibri"/>
        <family val="2"/>
      </rPr>
      <t>Ω</t>
    </r>
    <r>
      <rPr>
        <b/>
        <sz val="7.7"/>
        <rFont val="Calibri"/>
        <family val="2"/>
      </rPr>
      <t xml:space="preserve">cm] </t>
    </r>
    <r>
      <rPr>
        <b/>
        <sz val="11"/>
        <rFont val="Calibri"/>
        <family val="2"/>
        <scheme val="minor"/>
      </rPr>
      <t>at 4hr at 0.75V</t>
    </r>
  </si>
  <si>
    <r>
      <t>ASR [</t>
    </r>
    <r>
      <rPr>
        <b/>
        <sz val="11"/>
        <rFont val="Calibri"/>
        <family val="2"/>
      </rPr>
      <t>Ω</t>
    </r>
    <r>
      <rPr>
        <b/>
        <sz val="7.7"/>
        <rFont val="Calibri"/>
        <family val="2"/>
      </rPr>
      <t xml:space="preserve">cm] </t>
    </r>
    <r>
      <rPr>
        <b/>
        <sz val="11"/>
        <rFont val="Calibri"/>
        <family val="2"/>
        <scheme val="minor"/>
      </rPr>
      <t>at 8hr at 0.75V</t>
    </r>
  </si>
  <si>
    <r>
      <t>ASR [</t>
    </r>
    <r>
      <rPr>
        <b/>
        <sz val="11"/>
        <rFont val="Calibri"/>
        <family val="2"/>
      </rPr>
      <t>Ω</t>
    </r>
    <r>
      <rPr>
        <b/>
        <sz val="7.7"/>
        <rFont val="Calibri"/>
        <family val="2"/>
      </rPr>
      <t xml:space="preserve">cm] </t>
    </r>
    <r>
      <rPr>
        <b/>
        <sz val="11"/>
        <rFont val="Calibri"/>
        <family val="2"/>
        <scheme val="minor"/>
      </rPr>
      <t>at 12hr at 0.75V</t>
    </r>
  </si>
  <si>
    <r>
      <t>ASR [</t>
    </r>
    <r>
      <rPr>
        <b/>
        <sz val="11"/>
        <rFont val="Calibri"/>
        <family val="2"/>
      </rPr>
      <t>Ω</t>
    </r>
    <r>
      <rPr>
        <b/>
        <sz val="7.7"/>
        <rFont val="Calibri"/>
        <family val="2"/>
      </rPr>
      <t xml:space="preserve">cm] </t>
    </r>
    <r>
      <rPr>
        <b/>
        <sz val="11"/>
        <rFont val="Calibri"/>
        <family val="2"/>
        <scheme val="minor"/>
      </rPr>
      <t>at 15hr at 0.75V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</si>
</sst>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"/>
    <numFmt numFmtId="166" formatCode="[h]:mm:ss;@"/>
    <numFmt numFmtId="167" formatCode="0.00000000000000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8"/>
      <name val="Arial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.6"/>
      <color rgb="FF000000"/>
      <name val="Calibri"/>
      <family val="2"/>
    </font>
    <font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7.7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0" tint="-0.14996795556505021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indexed="64"/>
      </top>
      <bottom/>
      <diagonal/>
    </border>
    <border>
      <left style="medium">
        <color theme="0" tint="-0.149967955565050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 tint="-0.14996795556505021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3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/>
    </xf>
    <xf numFmtId="0" fontId="5" fillId="0" borderId="0" xfId="0" applyFont="1"/>
    <xf numFmtId="0" fontId="1" fillId="0" borderId="0" xfId="0" applyFont="1" applyFill="1" applyBorder="1"/>
    <xf numFmtId="2" fontId="0" fillId="3" borderId="0" xfId="0" applyNumberFormat="1" applyFill="1"/>
    <xf numFmtId="0" fontId="1" fillId="0" borderId="0" xfId="0" applyFont="1"/>
    <xf numFmtId="2" fontId="0" fillId="0" borderId="3" xfId="0" applyNumberForma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2" fontId="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2" borderId="1" xfId="0" applyFont="1" applyFill="1" applyBorder="1" applyAlignment="1">
      <alignment horizontal="centerContinuous" vertical="center"/>
    </xf>
    <xf numFmtId="10" fontId="0" fillId="0" borderId="0" xfId="0" applyNumberFormat="1"/>
    <xf numFmtId="0" fontId="3" fillId="0" borderId="6" xfId="0" applyFont="1" applyBorder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/>
    </xf>
    <xf numFmtId="0" fontId="0" fillId="0" borderId="3" xfId="0" applyBorder="1" applyAlignment="1"/>
    <xf numFmtId="10" fontId="2" fillId="0" borderId="3" xfId="0" applyNumberFormat="1" applyFont="1" applyFill="1" applyBorder="1" applyAlignment="1">
      <alignment horizontal="center" vertical="center" wrapText="1"/>
    </xf>
    <xf numFmtId="0" fontId="2" fillId="0" borderId="3" xfId="0" quotePrefix="1" applyFont="1" applyFill="1" applyBorder="1" applyAlignment="1">
      <alignment horizontal="center" vertical="center" wrapText="1"/>
    </xf>
    <xf numFmtId="0" fontId="6" fillId="0" borderId="0" xfId="0" applyFont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/>
    <xf numFmtId="10" fontId="0" fillId="3" borderId="0" xfId="0" applyNumberFormat="1" applyFill="1"/>
    <xf numFmtId="0" fontId="0" fillId="3" borderId="9" xfId="0" applyFill="1" applyBorder="1"/>
    <xf numFmtId="0" fontId="0" fillId="0" borderId="14" xfId="0" applyFill="1" applyBorder="1" applyAlignment="1"/>
    <xf numFmtId="0" fontId="0" fillId="0" borderId="15" xfId="0" applyBorder="1"/>
    <xf numFmtId="0" fontId="5" fillId="0" borderId="14" xfId="0" applyFont="1" applyBorder="1"/>
    <xf numFmtId="0" fontId="1" fillId="0" borderId="14" xfId="0" applyFont="1" applyFill="1" applyBorder="1"/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3" xfId="0" applyFill="1" applyBorder="1"/>
    <xf numFmtId="0" fontId="0" fillId="0" borderId="3" xfId="0" applyFill="1" applyBorder="1"/>
    <xf numFmtId="0" fontId="0" fillId="0" borderId="3" xfId="0" quotePrefix="1" applyBorder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/>
    <xf numFmtId="0" fontId="3" fillId="2" borderId="17" xfId="0" applyFont="1" applyFill="1" applyBorder="1" applyAlignment="1">
      <alignment horizontal="centerContinuous" vertical="center"/>
    </xf>
    <xf numFmtId="0" fontId="3" fillId="5" borderId="16" xfId="0" applyFont="1" applyFill="1" applyBorder="1" applyAlignment="1">
      <alignment horizontal="centerContinuous" vertical="center"/>
    </xf>
    <xf numFmtId="0" fontId="3" fillId="5" borderId="8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 wrapText="1"/>
    </xf>
    <xf numFmtId="0" fontId="0" fillId="2" borderId="1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5" borderId="3" xfId="0" applyFill="1" applyBorder="1"/>
    <xf numFmtId="165" fontId="0" fillId="3" borderId="0" xfId="0" applyNumberFormat="1" applyFill="1"/>
    <xf numFmtId="0" fontId="0" fillId="0" borderId="14" xfId="0" applyBorder="1"/>
    <xf numFmtId="2" fontId="0" fillId="0" borderId="0" xfId="0" applyNumberFormat="1"/>
    <xf numFmtId="2" fontId="2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3" xfId="0" applyFont="1" applyBorder="1"/>
    <xf numFmtId="0" fontId="8" fillId="0" borderId="0" xfId="0" applyFont="1"/>
    <xf numFmtId="14" fontId="0" fillId="0" borderId="3" xfId="0" applyNumberFormat="1" applyBorder="1"/>
    <xf numFmtId="14" fontId="2" fillId="0" borderId="3" xfId="0" applyNumberFormat="1" applyFont="1" applyFill="1" applyBorder="1" applyAlignment="1">
      <alignment horizontal="right"/>
    </xf>
    <xf numFmtId="0" fontId="6" fillId="0" borderId="0" xfId="0" applyFont="1" applyAlignment="1">
      <alignment horizontal="left" wrapText="1"/>
    </xf>
    <xf numFmtId="0" fontId="6" fillId="0" borderId="7" xfId="0" applyFont="1" applyBorder="1" applyAlignment="1">
      <alignment horizontal="left" wrapText="1"/>
    </xf>
    <xf numFmtId="2" fontId="0" fillId="0" borderId="3" xfId="0" applyNumberFormat="1" applyBorder="1" applyAlignment="1">
      <alignment horizontal="center" vertical="center"/>
    </xf>
    <xf numFmtId="2" fontId="2" fillId="0" borderId="3" xfId="0" quotePrefix="1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16" fontId="0" fillId="0" borderId="3" xfId="0" applyNumberFormat="1" applyBorder="1"/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7" xfId="0" applyFont="1" applyBorder="1" applyAlignment="1">
      <alignment horizontal="left" wrapText="1"/>
    </xf>
    <xf numFmtId="166" fontId="2" fillId="0" borderId="3" xfId="0" applyNumberFormat="1" applyFont="1" applyFill="1" applyBorder="1" applyAlignment="1">
      <alignment horizontal="center" vertical="center" wrapText="1"/>
    </xf>
    <xf numFmtId="167" fontId="0" fillId="0" borderId="0" xfId="0" applyNumberFormat="1"/>
    <xf numFmtId="10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26" xfId="0" applyFont="1" applyFill="1" applyBorder="1" applyAlignment="1">
      <alignment horizontal="center" vertical="center" wrapText="1" readingOrder="1"/>
    </xf>
    <xf numFmtId="0" fontId="13" fillId="0" borderId="22" xfId="0" applyFont="1" applyFill="1" applyBorder="1" applyAlignment="1">
      <alignment horizontal="center" wrapText="1" readingOrder="1"/>
    </xf>
    <xf numFmtId="0" fontId="13" fillId="0" borderId="23" xfId="0" applyFont="1" applyFill="1" applyBorder="1" applyAlignment="1">
      <alignment horizontal="center" wrapText="1" readingOrder="1"/>
    </xf>
    <xf numFmtId="0" fontId="13" fillId="0" borderId="33" xfId="0" applyFont="1" applyFill="1" applyBorder="1" applyAlignment="1">
      <alignment horizontal="left" wrapText="1" readingOrder="1"/>
    </xf>
    <xf numFmtId="0" fontId="13" fillId="0" borderId="36" xfId="0" applyFont="1" applyFill="1" applyBorder="1" applyAlignment="1">
      <alignment horizontal="left" wrapText="1" readingOrder="1"/>
    </xf>
    <xf numFmtId="0" fontId="13" fillId="0" borderId="39" xfId="0" applyFont="1" applyFill="1" applyBorder="1" applyAlignment="1">
      <alignment horizontal="left" wrapText="1" readingOrder="1"/>
    </xf>
    <xf numFmtId="0" fontId="13" fillId="0" borderId="36" xfId="0" applyFont="1" applyFill="1" applyBorder="1" applyAlignment="1">
      <alignment wrapText="1" readingOrder="1"/>
    </xf>
    <xf numFmtId="0" fontId="13" fillId="0" borderId="39" xfId="0" applyFont="1" applyFill="1" applyBorder="1" applyAlignment="1">
      <alignment wrapText="1" readingOrder="1"/>
    </xf>
    <xf numFmtId="0" fontId="12" fillId="0" borderId="21" xfId="0" applyFont="1" applyFill="1" applyBorder="1" applyAlignment="1">
      <alignment horizontal="center" vertical="center" wrapText="1" readingOrder="1"/>
    </xf>
    <xf numFmtId="0" fontId="10" fillId="0" borderId="42" xfId="0" applyFont="1" applyFill="1" applyBorder="1" applyAlignment="1">
      <alignment wrapText="1"/>
    </xf>
    <xf numFmtId="0" fontId="14" fillId="0" borderId="43" xfId="0" applyFont="1" applyFill="1" applyBorder="1" applyAlignment="1">
      <alignment horizontal="left" wrapText="1" readingOrder="1"/>
    </xf>
    <xf numFmtId="0" fontId="10" fillId="0" borderId="44" xfId="0" applyFont="1" applyFill="1" applyBorder="1" applyAlignment="1">
      <alignment vertical="top" wrapText="1"/>
    </xf>
    <xf numFmtId="0" fontId="0" fillId="0" borderId="25" xfId="0" applyBorder="1"/>
    <xf numFmtId="2" fontId="0" fillId="0" borderId="3" xfId="0" quotePrefix="1" applyNumberFormat="1" applyBorder="1" applyAlignment="1">
      <alignment horizontal="center"/>
    </xf>
    <xf numFmtId="2" fontId="17" fillId="0" borderId="34" xfId="0" applyNumberFormat="1" applyFont="1" applyFill="1" applyBorder="1" applyAlignment="1">
      <alignment horizontal="center" vertical="center" wrapText="1" readingOrder="1"/>
    </xf>
    <xf numFmtId="2" fontId="17" fillId="0" borderId="35" xfId="0" applyNumberFormat="1" applyFont="1" applyFill="1" applyBorder="1" applyAlignment="1">
      <alignment horizontal="center" vertical="center" wrapText="1" readingOrder="1"/>
    </xf>
    <xf numFmtId="2" fontId="17" fillId="0" borderId="37" xfId="0" applyNumberFormat="1" applyFont="1" applyFill="1" applyBorder="1" applyAlignment="1">
      <alignment horizontal="center" vertical="center" wrapText="1" readingOrder="1"/>
    </xf>
    <xf numFmtId="2" fontId="17" fillId="0" borderId="38" xfId="0" applyNumberFormat="1" applyFont="1" applyFill="1" applyBorder="1" applyAlignment="1">
      <alignment horizontal="center" vertical="center" wrapText="1" readingOrder="1"/>
    </xf>
    <xf numFmtId="10" fontId="17" fillId="0" borderId="40" xfId="0" applyNumberFormat="1" applyFont="1" applyFill="1" applyBorder="1" applyAlignment="1">
      <alignment horizontal="center" vertical="center" wrapText="1" readingOrder="1"/>
    </xf>
    <xf numFmtId="10" fontId="17" fillId="0" borderId="41" xfId="0" applyNumberFormat="1" applyFont="1" applyFill="1" applyBorder="1" applyAlignment="1">
      <alignment horizontal="center" vertical="center" wrapText="1" readingOrder="1"/>
    </xf>
    <xf numFmtId="10" fontId="17" fillId="0" borderId="34" xfId="0" applyNumberFormat="1" applyFont="1" applyFill="1" applyBorder="1" applyAlignment="1">
      <alignment horizontal="center" vertical="center" wrapText="1" readingOrder="1"/>
    </xf>
    <xf numFmtId="10" fontId="17" fillId="0" borderId="35" xfId="0" applyNumberFormat="1" applyFont="1" applyFill="1" applyBorder="1" applyAlignment="1">
      <alignment horizontal="center" vertical="center" wrapText="1" readingOrder="1"/>
    </xf>
    <xf numFmtId="46" fontId="0" fillId="0" borderId="3" xfId="0" quotePrefix="1" applyNumberFormat="1" applyBorder="1" applyAlignment="1">
      <alignment horizontal="center"/>
    </xf>
    <xf numFmtId="46" fontId="2" fillId="0" borderId="3" xfId="0" applyNumberFormat="1" applyFont="1" applyFill="1" applyBorder="1" applyAlignment="1">
      <alignment horizontal="center" vertical="center" wrapText="1"/>
    </xf>
    <xf numFmtId="2" fontId="0" fillId="0" borderId="45" xfId="0" applyNumberForma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0" fontId="2" fillId="0" borderId="45" xfId="0" applyNumberFormat="1" applyFont="1" applyFill="1" applyBorder="1" applyAlignment="1">
      <alignment horizontal="center" vertical="center" wrapText="1"/>
    </xf>
    <xf numFmtId="10" fontId="2" fillId="0" borderId="3" xfId="0" quotePrefix="1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wrapText="1"/>
    </xf>
    <xf numFmtId="10" fontId="0" fillId="0" borderId="15" xfId="0" applyNumberFormat="1" applyBorder="1"/>
    <xf numFmtId="0" fontId="1" fillId="7" borderId="2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8" fillId="7" borderId="0" xfId="0" applyFont="1" applyFill="1" applyBorder="1" applyAlignment="1">
      <alignment vertical="center" wrapText="1"/>
    </xf>
    <xf numFmtId="20" fontId="2" fillId="0" borderId="3" xfId="0" applyNumberFormat="1" applyFont="1" applyFill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/>
    </xf>
    <xf numFmtId="46" fontId="0" fillId="0" borderId="3" xfId="0" applyNumberForma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2" fillId="0" borderId="3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1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left"/>
    </xf>
    <xf numFmtId="0" fontId="13" fillId="0" borderId="10" xfId="0" applyFont="1" applyFill="1" applyBorder="1" applyAlignment="1">
      <alignment horizontal="left" wrapText="1" readingOrder="1"/>
    </xf>
    <xf numFmtId="0" fontId="13" fillId="0" borderId="12" xfId="0" applyFont="1" applyFill="1" applyBorder="1" applyAlignment="1">
      <alignment horizontal="left" wrapText="1" readingOrder="1"/>
    </xf>
    <xf numFmtId="10" fontId="17" fillId="0" borderId="13" xfId="0" applyNumberFormat="1" applyFont="1" applyFill="1" applyBorder="1" applyAlignment="1">
      <alignment horizontal="center" vertical="center" wrapText="1" readingOrder="1"/>
    </xf>
    <xf numFmtId="0" fontId="13" fillId="0" borderId="14" xfId="0" applyFont="1" applyFill="1" applyBorder="1" applyAlignment="1">
      <alignment horizontal="left" wrapText="1" readingOrder="1"/>
    </xf>
    <xf numFmtId="2" fontId="17" fillId="0" borderId="11" xfId="0" applyNumberFormat="1" applyFont="1" applyFill="1" applyBorder="1" applyAlignment="1">
      <alignment horizontal="center" vertical="center" wrapText="1" readingOrder="1"/>
    </xf>
    <xf numFmtId="0" fontId="0" fillId="0" borderId="3" xfId="0" quotePrefix="1" applyBorder="1"/>
    <xf numFmtId="0" fontId="13" fillId="0" borderId="46" xfId="0" applyFont="1" applyFill="1" applyBorder="1" applyAlignment="1">
      <alignment wrapText="1" readingOrder="1"/>
    </xf>
    <xf numFmtId="2" fontId="17" fillId="0" borderId="47" xfId="0" applyNumberFormat="1" applyFont="1" applyFill="1" applyBorder="1" applyAlignment="1">
      <alignment horizontal="center" vertical="center" wrapText="1" readingOrder="1"/>
    </xf>
    <xf numFmtId="2" fontId="17" fillId="0" borderId="48" xfId="0" applyNumberFormat="1" applyFont="1" applyFill="1" applyBorder="1" applyAlignment="1">
      <alignment horizontal="center" vertical="center" wrapText="1" readingOrder="1"/>
    </xf>
    <xf numFmtId="0" fontId="13" fillId="0" borderId="52" xfId="0" applyFont="1" applyFill="1" applyBorder="1" applyAlignment="1">
      <alignment wrapText="1" readingOrder="1"/>
    </xf>
    <xf numFmtId="10" fontId="17" fillId="0" borderId="53" xfId="0" applyNumberFormat="1" applyFont="1" applyFill="1" applyBorder="1" applyAlignment="1">
      <alignment horizontal="center" vertical="center" wrapText="1" readingOrder="1"/>
    </xf>
    <xf numFmtId="10" fontId="17" fillId="0" borderId="54" xfId="0" applyNumberFormat="1" applyFont="1" applyFill="1" applyBorder="1" applyAlignment="1">
      <alignment horizontal="center" vertical="center" wrapText="1" readingOrder="1"/>
    </xf>
    <xf numFmtId="0" fontId="13" fillId="0" borderId="49" xfId="0" applyFont="1" applyFill="1" applyBorder="1" applyAlignment="1">
      <alignment wrapText="1" readingOrder="1"/>
    </xf>
    <xf numFmtId="2" fontId="17" fillId="0" borderId="50" xfId="0" applyNumberFormat="1" applyFont="1" applyFill="1" applyBorder="1" applyAlignment="1">
      <alignment horizontal="center" vertical="center" wrapText="1" readingOrder="1"/>
    </xf>
    <xf numFmtId="2" fontId="17" fillId="0" borderId="51" xfId="0" applyNumberFormat="1" applyFont="1" applyFill="1" applyBorder="1" applyAlignment="1">
      <alignment horizontal="center" vertical="center" wrapText="1" readingOrder="1"/>
    </xf>
    <xf numFmtId="2" fontId="17" fillId="0" borderId="0" xfId="0" applyNumberFormat="1" applyFont="1" applyFill="1" applyBorder="1" applyAlignment="1">
      <alignment horizontal="center" vertical="center" wrapText="1" readingOrder="1"/>
    </xf>
    <xf numFmtId="10" fontId="17" fillId="0" borderId="0" xfId="0" applyNumberFormat="1" applyFont="1" applyFill="1" applyBorder="1" applyAlignment="1">
      <alignment horizontal="center" vertical="center" wrapText="1" readingOrder="1"/>
    </xf>
    <xf numFmtId="0" fontId="13" fillId="0" borderId="10" xfId="0" quotePrefix="1" applyFont="1" applyFill="1" applyBorder="1" applyAlignment="1">
      <alignment wrapText="1" readingOrder="1"/>
    </xf>
    <xf numFmtId="2" fontId="17" fillId="0" borderId="19" xfId="0" applyNumberFormat="1" applyFont="1" applyFill="1" applyBorder="1" applyAlignment="1">
      <alignment horizontal="center" vertical="center" wrapText="1" readingOrder="1"/>
    </xf>
    <xf numFmtId="0" fontId="13" fillId="0" borderId="12" xfId="0" applyFont="1" applyFill="1" applyBorder="1" applyAlignment="1">
      <alignment wrapText="1" readingOrder="1"/>
    </xf>
    <xf numFmtId="2" fontId="17" fillId="0" borderId="13" xfId="0" applyNumberFormat="1" applyFont="1" applyFill="1" applyBorder="1" applyAlignment="1">
      <alignment horizontal="center" vertical="center" wrapText="1" readingOrder="1"/>
    </xf>
    <xf numFmtId="0" fontId="13" fillId="0" borderId="14" xfId="0" applyFont="1" applyFill="1" applyBorder="1" applyAlignment="1">
      <alignment wrapText="1" readingOrder="1"/>
    </xf>
    <xf numFmtId="10" fontId="17" fillId="0" borderId="9" xfId="0" applyNumberFormat="1" applyFont="1" applyFill="1" applyBorder="1" applyAlignment="1">
      <alignment horizontal="center" vertical="center" wrapText="1" readingOrder="1"/>
    </xf>
    <xf numFmtId="10" fontId="17" fillId="0" borderId="15" xfId="0" applyNumberFormat="1" applyFont="1" applyFill="1" applyBorder="1" applyAlignment="1">
      <alignment horizontal="center" vertical="center" wrapText="1" readingOrder="1"/>
    </xf>
    <xf numFmtId="0" fontId="13" fillId="0" borderId="10" xfId="0" applyFont="1" applyFill="1" applyBorder="1" applyAlignment="1">
      <alignment wrapText="1" readingOrder="1"/>
    </xf>
    <xf numFmtId="0" fontId="13" fillId="0" borderId="55" xfId="0" applyFont="1" applyFill="1" applyBorder="1" applyAlignment="1">
      <alignment wrapText="1" readingOrder="1"/>
    </xf>
    <xf numFmtId="10" fontId="17" fillId="0" borderId="56" xfId="0" applyNumberFormat="1" applyFont="1" applyFill="1" applyBorder="1" applyAlignment="1">
      <alignment horizontal="center" vertical="center" wrapText="1" readingOrder="1"/>
    </xf>
    <xf numFmtId="10" fontId="17" fillId="0" borderId="57" xfId="0" applyNumberFormat="1" applyFont="1" applyFill="1" applyBorder="1" applyAlignment="1">
      <alignment horizontal="center" vertical="center" wrapText="1" readingOrder="1"/>
    </xf>
    <xf numFmtId="0" fontId="13" fillId="0" borderId="58" xfId="0" applyFont="1" applyFill="1" applyBorder="1" applyAlignment="1">
      <alignment wrapText="1" readingOrder="1"/>
    </xf>
    <xf numFmtId="10" fontId="17" fillId="0" borderId="59" xfId="0" applyNumberFormat="1" applyFont="1" applyFill="1" applyBorder="1" applyAlignment="1">
      <alignment horizontal="center" vertical="center" wrapText="1" readingOrder="1"/>
    </xf>
    <xf numFmtId="10" fontId="17" fillId="0" borderId="60" xfId="0" applyNumberFormat="1" applyFont="1" applyFill="1" applyBorder="1" applyAlignment="1">
      <alignment horizontal="center" vertical="center" wrapText="1" readingOrder="1"/>
    </xf>
    <xf numFmtId="0" fontId="13" fillId="0" borderId="58" xfId="0" applyFont="1" applyFill="1" applyBorder="1" applyAlignment="1">
      <alignment horizontal="left" wrapText="1" readingOrder="1"/>
    </xf>
    <xf numFmtId="2" fontId="17" fillId="0" borderId="56" xfId="0" applyNumberFormat="1" applyFont="1" applyFill="1" applyBorder="1" applyAlignment="1">
      <alignment horizontal="center" vertical="center" wrapText="1" readingOrder="1"/>
    </xf>
    <xf numFmtId="2" fontId="17" fillId="0" borderId="57" xfId="0" applyNumberFormat="1" applyFont="1" applyFill="1" applyBorder="1" applyAlignment="1">
      <alignment horizontal="center" vertical="center" wrapText="1" readingOrder="1"/>
    </xf>
    <xf numFmtId="10" fontId="21" fillId="0" borderId="9" xfId="0" applyNumberFormat="1" applyFont="1" applyBorder="1" applyAlignment="1">
      <alignment horizontal="center" vertical="center" readingOrder="1"/>
    </xf>
    <xf numFmtId="10" fontId="21" fillId="0" borderId="15" xfId="0" applyNumberFormat="1" applyFont="1" applyBorder="1" applyAlignment="1">
      <alignment horizontal="center" vertical="center" readingOrder="1"/>
    </xf>
    <xf numFmtId="14" fontId="0" fillId="4" borderId="3" xfId="0" applyNumberFormat="1" applyFill="1" applyBorder="1"/>
    <xf numFmtId="0" fontId="0" fillId="4" borderId="3" xfId="0" applyFill="1" applyBorder="1" applyAlignment="1"/>
    <xf numFmtId="16" fontId="0" fillId="4" borderId="3" xfId="0" applyNumberFormat="1" applyFill="1" applyBorder="1"/>
    <xf numFmtId="2" fontId="0" fillId="4" borderId="3" xfId="0" applyNumberFormat="1" applyFill="1" applyBorder="1" applyAlignment="1">
      <alignment horizontal="left"/>
    </xf>
    <xf numFmtId="2" fontId="0" fillId="4" borderId="3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2" fontId="2" fillId="4" borderId="3" xfId="0" quotePrefix="1" applyNumberFormat="1" applyFont="1" applyFill="1" applyBorder="1" applyAlignment="1">
      <alignment horizontal="center" vertical="center" wrapText="1"/>
    </xf>
    <xf numFmtId="10" fontId="2" fillId="4" borderId="3" xfId="0" applyNumberFormat="1" applyFont="1" applyFill="1" applyBorder="1" applyAlignment="1">
      <alignment horizontal="center" vertical="center" wrapText="1"/>
    </xf>
    <xf numFmtId="0" fontId="0" fillId="4" borderId="3" xfId="0" quotePrefix="1" applyFill="1" applyBorder="1"/>
    <xf numFmtId="0" fontId="0" fillId="4" borderId="0" xfId="0" applyFill="1"/>
    <xf numFmtId="2" fontId="0" fillId="4" borderId="3" xfId="0" quotePrefix="1" applyNumberFormat="1" applyFill="1" applyBorder="1" applyAlignment="1">
      <alignment horizontal="center"/>
    </xf>
    <xf numFmtId="0" fontId="0" fillId="8" borderId="3" xfId="0" applyFill="1" applyBorder="1"/>
    <xf numFmtId="14" fontId="0" fillId="8" borderId="3" xfId="0" applyNumberFormat="1" applyFill="1" applyBorder="1"/>
    <xf numFmtId="0" fontId="0" fillId="8" borderId="3" xfId="0" applyFill="1" applyBorder="1" applyAlignment="1"/>
    <xf numFmtId="16" fontId="0" fillId="8" borderId="3" xfId="0" applyNumberFormat="1" applyFill="1" applyBorder="1"/>
    <xf numFmtId="2" fontId="0" fillId="8" borderId="3" xfId="0" applyNumberFormat="1" applyFill="1" applyBorder="1" applyAlignment="1">
      <alignment horizontal="left"/>
    </xf>
    <xf numFmtId="2" fontId="0" fillId="8" borderId="3" xfId="0" applyNumberFormat="1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2" fontId="2" fillId="8" borderId="3" xfId="0" applyNumberFormat="1" applyFont="1" applyFill="1" applyBorder="1" applyAlignment="1">
      <alignment horizontal="center" vertical="center" wrapText="1"/>
    </xf>
    <xf numFmtId="2" fontId="2" fillId="8" borderId="3" xfId="0" quotePrefix="1" applyNumberFormat="1" applyFont="1" applyFill="1" applyBorder="1" applyAlignment="1">
      <alignment horizontal="center" vertical="center" wrapText="1"/>
    </xf>
    <xf numFmtId="10" fontId="2" fillId="8" borderId="3" xfId="0" applyNumberFormat="1" applyFont="1" applyFill="1" applyBorder="1" applyAlignment="1">
      <alignment horizontal="center" vertical="center" wrapText="1"/>
    </xf>
    <xf numFmtId="0" fontId="0" fillId="8" borderId="3" xfId="0" quotePrefix="1" applyFill="1" applyBorder="1"/>
    <xf numFmtId="0" fontId="0" fillId="8" borderId="0" xfId="0" applyFill="1"/>
    <xf numFmtId="0" fontId="1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 wrapText="1"/>
    </xf>
    <xf numFmtId="2" fontId="4" fillId="7" borderId="3" xfId="0" applyNumberFormat="1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vertical="center"/>
    </xf>
    <xf numFmtId="0" fontId="0" fillId="7" borderId="3" xfId="0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2" fontId="4" fillId="0" borderId="18" xfId="0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1" fillId="6" borderId="29" xfId="0" applyFont="1" applyFill="1" applyBorder="1" applyAlignment="1">
      <alignment horizontal="center" vertical="center" wrapText="1" readingOrder="1"/>
    </xf>
    <xf numFmtId="0" fontId="11" fillId="6" borderId="32" xfId="0" applyFont="1" applyFill="1" applyBorder="1" applyAlignment="1">
      <alignment horizontal="center" vertical="center" wrapText="1" readingOrder="1"/>
    </xf>
    <xf numFmtId="0" fontId="10" fillId="6" borderId="27" xfId="0" applyFont="1" applyFill="1" applyBorder="1" applyAlignment="1">
      <alignment horizontal="center" vertical="top" wrapText="1"/>
    </xf>
    <xf numFmtId="0" fontId="10" fillId="6" borderId="30" xfId="0" applyFont="1" applyFill="1" applyBorder="1" applyAlignment="1">
      <alignment horizontal="center" vertical="top" wrapText="1"/>
    </xf>
    <xf numFmtId="0" fontId="11" fillId="6" borderId="28" xfId="0" applyFont="1" applyFill="1" applyBorder="1" applyAlignment="1">
      <alignment horizontal="center" vertical="center" wrapText="1" readingOrder="1"/>
    </xf>
    <xf numFmtId="0" fontId="11" fillId="6" borderId="31" xfId="0" applyFont="1" applyFill="1" applyBorder="1" applyAlignment="1">
      <alignment horizontal="center" vertical="center" wrapText="1" readingOrder="1"/>
    </xf>
    <xf numFmtId="0" fontId="12" fillId="0" borderId="20" xfId="0" applyFont="1" applyFill="1" applyBorder="1" applyAlignment="1">
      <alignment horizontal="center" vertical="center" wrapText="1" readingOrder="1"/>
    </xf>
    <xf numFmtId="0" fontId="12" fillId="0" borderId="24" xfId="0" applyFont="1" applyFill="1" applyBorder="1" applyAlignment="1">
      <alignment horizontal="center" vertical="center" wrapText="1" readingOrder="1"/>
    </xf>
    <xf numFmtId="0" fontId="12" fillId="0" borderId="25" xfId="0" applyFont="1" applyFill="1" applyBorder="1" applyAlignment="1">
      <alignment horizontal="center" vertical="center" wrapText="1" readingOrder="1"/>
    </xf>
    <xf numFmtId="0" fontId="12" fillId="0" borderId="12" xfId="0" applyFont="1" applyFill="1" applyBorder="1" applyAlignment="1">
      <alignment horizontal="center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12" fillId="0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1227"/>
  <sheetViews>
    <sheetView tabSelected="1" zoomScale="80" zoomScaleNormal="80" workbookViewId="0">
      <pane xSplit="1" ySplit="28" topLeftCell="B29" activePane="bottomRight" state="frozen"/>
      <selection activeCell="BK75" sqref="BK75"/>
      <selection pane="topRight" activeCell="BK75" sqref="BK75"/>
      <selection pane="bottomLeft" activeCell="BK75" sqref="BK75"/>
      <selection pane="bottomRight" activeCell="E17" sqref="E17"/>
    </sheetView>
  </sheetViews>
  <sheetFormatPr defaultRowHeight="15" x14ac:dyDescent="0.25"/>
  <cols>
    <col min="1" max="1" width="16.28515625" customWidth="1"/>
    <col min="2" max="2" width="12" customWidth="1"/>
    <col min="3" max="3" width="7.42578125" customWidth="1"/>
    <col min="4" max="4" width="11" customWidth="1"/>
    <col min="5" max="5" width="12.42578125" customWidth="1"/>
    <col min="6" max="6" width="12.7109375" bestFit="1" customWidth="1"/>
    <col min="7" max="7" width="9.85546875" customWidth="1"/>
    <col min="8" max="10" width="8.85546875" customWidth="1"/>
    <col min="12" max="12" width="11.7109375" customWidth="1"/>
    <col min="13" max="13" width="12" customWidth="1"/>
    <col min="14" max="14" width="12.140625" customWidth="1"/>
    <col min="15" max="16" width="14.28515625" customWidth="1"/>
    <col min="17" max="18" width="16" customWidth="1"/>
    <col min="19" max="19" width="11.140625" customWidth="1"/>
    <col min="20" max="21" width="12.7109375" customWidth="1"/>
    <col min="22" max="22" width="8.85546875" customWidth="1"/>
    <col min="23" max="23" width="11.42578125" customWidth="1"/>
    <col min="24" max="24" width="8.85546875" customWidth="1"/>
    <col min="25" max="38" width="12.28515625" customWidth="1"/>
    <col min="39" max="58" width="12.28515625" hidden="1" customWidth="1"/>
    <col min="59" max="64" width="12.28515625" customWidth="1"/>
    <col min="65" max="67" width="14.28515625" customWidth="1"/>
    <col min="71" max="71" width="0" hidden="1" customWidth="1"/>
    <col min="72" max="75" width="11.5703125" hidden="1" customWidth="1"/>
    <col min="76" max="76" width="11.5703125" bestFit="1" customWidth="1"/>
    <col min="78" max="79" width="8.85546875" customWidth="1"/>
  </cols>
  <sheetData>
    <row r="1" spans="1:30" hidden="1" x14ac:dyDescent="0.25">
      <c r="E1" s="7" t="s">
        <v>44</v>
      </c>
      <c r="G1" t="s">
        <v>45</v>
      </c>
      <c r="I1" t="s">
        <v>107</v>
      </c>
      <c r="L1" t="s">
        <v>110</v>
      </c>
      <c r="N1" t="s">
        <v>118</v>
      </c>
      <c r="O1" t="s">
        <v>133</v>
      </c>
    </row>
    <row r="2" spans="1:30" hidden="1" x14ac:dyDescent="0.25">
      <c r="E2" t="s">
        <v>42</v>
      </c>
      <c r="G2" t="s">
        <v>46</v>
      </c>
      <c r="I2">
        <f>0.3*0.3*0.54</f>
        <v>4.8600000000000004E-2</v>
      </c>
      <c r="L2">
        <v>1</v>
      </c>
      <c r="N2" t="s">
        <v>117</v>
      </c>
      <c r="O2" t="s">
        <v>134</v>
      </c>
    </row>
    <row r="3" spans="1:30" hidden="1" x14ac:dyDescent="0.25">
      <c r="E3" t="s">
        <v>55</v>
      </c>
      <c r="G3" t="s">
        <v>47</v>
      </c>
      <c r="I3">
        <f>0.5*0.5*0.54</f>
        <v>0.13500000000000001</v>
      </c>
      <c r="L3">
        <v>9</v>
      </c>
      <c r="N3" t="s">
        <v>119</v>
      </c>
      <c r="O3" t="s">
        <v>135</v>
      </c>
    </row>
    <row r="4" spans="1:30" hidden="1" x14ac:dyDescent="0.25">
      <c r="E4" t="s">
        <v>56</v>
      </c>
      <c r="G4" t="s">
        <v>48</v>
      </c>
      <c r="K4" t="s">
        <v>108</v>
      </c>
      <c r="L4">
        <v>24</v>
      </c>
      <c r="O4" t="s">
        <v>136</v>
      </c>
    </row>
    <row r="5" spans="1:30" hidden="1" x14ac:dyDescent="0.25">
      <c r="E5" t="s">
        <v>58</v>
      </c>
      <c r="G5" t="s">
        <v>49</v>
      </c>
      <c r="L5">
        <v>25</v>
      </c>
    </row>
    <row r="6" spans="1:30" hidden="1" x14ac:dyDescent="0.25">
      <c r="E6" t="s">
        <v>59</v>
      </c>
      <c r="G6" t="s">
        <v>50</v>
      </c>
    </row>
    <row r="7" spans="1:30" hidden="1" x14ac:dyDescent="0.25">
      <c r="E7" t="s">
        <v>57</v>
      </c>
    </row>
    <row r="8" spans="1:30" hidden="1" x14ac:dyDescent="0.25">
      <c r="E8" t="s">
        <v>64</v>
      </c>
    </row>
    <row r="9" spans="1:30" hidden="1" x14ac:dyDescent="0.25">
      <c r="E9" t="s">
        <v>43</v>
      </c>
    </row>
    <row r="10" spans="1:30" hidden="1" x14ac:dyDescent="0.25"/>
    <row r="11" spans="1:30" hidden="1" x14ac:dyDescent="0.25"/>
    <row r="12" spans="1:30" ht="15.75" hidden="1" thickBot="1" x14ac:dyDescent="0.3"/>
    <row r="13" spans="1:30" ht="52.9" customHeight="1" x14ac:dyDescent="0.25">
      <c r="A13" s="9" t="s">
        <v>174</v>
      </c>
      <c r="B13" s="183" t="s">
        <v>142</v>
      </c>
      <c r="C13" s="184"/>
      <c r="D13" s="184"/>
      <c r="E13" s="180" t="s">
        <v>99</v>
      </c>
      <c r="F13" s="181" t="s">
        <v>19</v>
      </c>
      <c r="G13" s="181" t="s">
        <v>20</v>
      </c>
      <c r="H13" s="181" t="s">
        <v>21</v>
      </c>
      <c r="I13" s="180" t="s">
        <v>24</v>
      </c>
      <c r="J13" s="180" t="s">
        <v>15</v>
      </c>
      <c r="K13" s="180" t="s">
        <v>22</v>
      </c>
      <c r="L13" s="182" t="s">
        <v>16</v>
      </c>
      <c r="M13" s="180" t="s">
        <v>23</v>
      </c>
      <c r="N13" s="180" t="s">
        <v>17</v>
      </c>
      <c r="O13" s="180" t="s">
        <v>177</v>
      </c>
      <c r="P13" s="180" t="s">
        <v>178</v>
      </c>
      <c r="Q13" s="180" t="s">
        <v>176</v>
      </c>
      <c r="R13" s="180" t="s">
        <v>145</v>
      </c>
      <c r="S13" s="180" t="s">
        <v>192</v>
      </c>
      <c r="T13" s="180" t="s">
        <v>194</v>
      </c>
      <c r="U13" s="180" t="s">
        <v>193</v>
      </c>
      <c r="V13" s="180" t="s">
        <v>171</v>
      </c>
      <c r="X13" s="111" t="s">
        <v>141</v>
      </c>
      <c r="Y13" s="108" t="s">
        <v>129</v>
      </c>
      <c r="Z13" s="108" t="s">
        <v>138</v>
      </c>
      <c r="AA13" s="109" t="s">
        <v>139</v>
      </c>
      <c r="AB13" s="110" t="s">
        <v>140</v>
      </c>
    </row>
    <row r="14" spans="1:30" ht="15.75" thickBot="1" x14ac:dyDescent="0.3">
      <c r="A14" s="9"/>
      <c r="B14" s="189" t="s">
        <v>62</v>
      </c>
      <c r="C14" s="190"/>
      <c r="D14" s="5" t="s">
        <v>5</v>
      </c>
      <c r="E14" s="6">
        <f t="array" ref="E14">AVERAGEIF(INDEX('All Stack Data'!$A$29:$CR$2036,0,MATCH('All Stack Data'!$E$1,'All Stack Data'!$A$28:$CS$28,0)),'All Stack Data'!$E$2,INDEX('All Stack Data'!$A$29:$CR$2036,0,MATCH(E$13,'All Stack Data'!$A$28:$CS$28,0)))</f>
        <v>0.76765957446808508</v>
      </c>
      <c r="F14" s="6">
        <f>AVERAGEIF(INDEX('All Stack Data'!$A$29:$CR$2036,0,MATCH('All Stack Data'!$E$1,'All Stack Data'!$A$28:$CS$28,0)),'All Stack Data'!$E$2,INDEX('All Stack Data'!$A$29:$CR$2036,0,MATCH(F$13,'All Stack Data'!$A$28:$CS$28,0)))</f>
        <v>0.99310638297872345</v>
      </c>
      <c r="G14" s="6">
        <f t="array" ref="G14">AVERAGEIF(INDEX('All Stack Data'!$A$29:$CR$2036,0,MATCH('All Stack Data'!$E$1,'All Stack Data'!$A$28:$CS$28,0)),'All Stack Data'!$E$2,INDEX('All Stack Data'!$A$29:$CR$2036,0,MATCH(G$13,'All Stack Data'!$A$28:$CS$28,0)))</f>
        <v>0.91727272727272724</v>
      </c>
      <c r="H14" s="6">
        <f>AVERAGEIF(INDEX('All Stack Data'!$A$29:$CR$2036,0,MATCH('All Stack Data'!$E$1,'All Stack Data'!$A$28:$CS$28,0)),'All Stack Data'!$E$2,INDEX('All Stack Data'!$A$29:$CR$2036,0,MATCH(H$13,'All Stack Data'!$A$28:$CS$28,0)))</f>
        <v>0.89069767441860459</v>
      </c>
      <c r="I14" s="6">
        <f t="array" ref="I14">AVERAGEIF(INDEX('All Stack Data'!$A$29:$CR$2036,0,MATCH('All Stack Data'!$E$1,'All Stack Data'!$A$28:$CS$28,0)),'All Stack Data'!$E$2,INDEX('All Stack Data'!$A$29:$CR$2036,0,MATCH(I$13,'All Stack Data'!$A$28:$CS$28,0)))</f>
        <v>113.83888888888889</v>
      </c>
      <c r="J14" s="6">
        <f t="array" ref="J14">AVERAGEIF(INDEX('All Stack Data'!$A$29:$CR$2036,0,MATCH('All Stack Data'!$E$1,'All Stack Data'!$A$28:$CS$28,0)),'All Stack Data'!$E$2,INDEX('All Stack Data'!$A$29:$CR$2036,0,MATCH(J$13,'All Stack Data'!$A$28:$CS$28,0)))</f>
        <v>96.969295839048939</v>
      </c>
      <c r="K14" s="26">
        <f>AVERAGEIF(INDEX('All Stack Data'!$A$29:$CR$2036,0,MATCH('All Stack Data'!$E$1,'All Stack Data'!$A$28:$CS$28,0)),'All Stack Data'!$E$2,INDEX('All Stack Data'!$A$29:$CR$2036,0,MATCH(K$13,'All Stack Data'!$A$28:$CS$28,0)))</f>
        <v>0.28944199413395394</v>
      </c>
      <c r="L14" s="6">
        <f t="array" ref="L14">AVERAGEIF(INDEX('All Stack Data'!$A$29:$CR$2036,0,MATCH('All Stack Data'!$E$1,'All Stack Data'!$A$28:$CS$28,0)),'All Stack Data'!$E$2,INDEX('All Stack Data'!$A$29:$CR$2036,0,MATCH(L$13,'All Stack Data'!$A$28:$CS$28,0)))</f>
        <v>73.991402116402099</v>
      </c>
      <c r="M14" s="26">
        <f>AVERAGEIF(INDEX('All Stack Data'!$A$29:$CR$2036,0,MATCH('All Stack Data'!$E$1,'All Stack Data'!$A$28:$CS$28,0)),'All Stack Data'!$E$2,INDEX('All Stack Data'!$A$29:$CR$2036,0,MATCH(M$13,'All Stack Data'!$A$28:$CS$28,0)))</f>
        <v>0.406114702596648</v>
      </c>
      <c r="N14" s="6">
        <f t="array" ref="N14">AVERAGEIF(INDEX('All Stack Data'!$A$29:$CR$2036,0,MATCH('All Stack Data'!$E$1,'All Stack Data'!$A$28:$CS$28,0)),'All Stack Data'!$E$2,INDEX('All Stack Data'!$A$29:$CR$2036,0,MATCH(N$13,'All Stack Data'!$A$28:$CS$28,0)))</f>
        <v>63.811501812659216</v>
      </c>
      <c r="O14" s="6">
        <f t="array" ref="O14">AVERAGEIF(INDEX('All Stack Data'!$A$29:$CR$2036,0,MATCH('All Stack Data'!$E$1,'All Stack Data'!$A$28:$CS$28,0)),'All Stack Data'!$E$2,INDEX('All Stack Data'!$A$29:$CR$2036,0,MATCH(O$13,'All Stack Data'!$A$28:$CS$28,0)))</f>
        <v>1.1375</v>
      </c>
      <c r="P14" s="6">
        <f t="array" ref="P14">AVERAGEIF(INDEX('All Stack Data'!$A$29:$CR$2036,0,MATCH('All Stack Data'!$E$1,'All Stack Data'!$A$28:$CS$28,0)),'All Stack Data'!$E$2,INDEX('All Stack Data'!$A$29:$CR$2036,0,MATCH(P$13,'All Stack Data'!$A$28:$CS$28,0)))</f>
        <v>1.0451724137931035</v>
      </c>
      <c r="Q14" s="6">
        <f t="array" ref="Q14">AVERAGEIF(INDEX('All Stack Data'!$A$29:$CR$2036,0,MATCH('All Stack Data'!$E$1,'All Stack Data'!$A$28:$CS$28,0)),'All Stack Data'!$E$2,INDEX('All Stack Data'!$A$29:$CR$2036,0,MATCH(Q$13,'All Stack Data'!$A$28:$CS$28,0)))</f>
        <v>116.26422591173549</v>
      </c>
      <c r="R14" s="6">
        <f t="array" ref="R14">AVERAGEIF(INDEX('All Stack Data'!$A$29:$CR$2036,0,MATCH('All Stack Data'!$E$1,'All Stack Data'!$A$28:$CS$28,0)),'All Stack Data'!$E$2,INDEX('All Stack Data'!$A$29:$CR$2036,0,MATCH(R$13,'All Stack Data'!$A$28:$CS$28,0)))</f>
        <v>2.7494372917595018</v>
      </c>
      <c r="S14" s="6">
        <f t="array" ref="S14">AVERAGEIF(INDEX('All Stack Data'!$A$29:$CR$2036,0,MATCH('All Stack Data'!$E$1,'All Stack Data'!$A$28:$CS$28,0)),'All Stack Data'!$E$2,INDEX('All Stack Data'!$A$29:$CR$2036,0,MATCH(S$13,'All Stack Data'!$A$28:$CS$28,0)))</f>
        <v>0.81346344827586214</v>
      </c>
      <c r="T14" s="6">
        <f t="array" ref="T14">AVERAGEIF(INDEX('All Stack Data'!$A$29:$CR$2036,0,MATCH('All Stack Data'!$E$1,'All Stack Data'!$A$28:$CS$28,0)),'All Stack Data'!$E$2,INDEX('All Stack Data'!$A$29:$CR$2036,0,MATCH(T$13,'All Stack Data'!$A$28:$CS$28,0)))</f>
        <v>2.5353111724137936</v>
      </c>
      <c r="U14" s="6">
        <f t="array" ref="U14">AVERAGEIF(INDEX('All Stack Data'!$A$29:$CR$2036,0,MATCH('All Stack Data'!$E$1,'All Stack Data'!$A$28:$CS$28,0)),'All Stack Data'!$E$2,INDEX('All Stack Data'!$A$29:$CR$2036,0,MATCH(U$13,'All Stack Data'!$A$28:$CS$28,0)))</f>
        <v>3.3487746206896558</v>
      </c>
      <c r="V14" s="6">
        <f t="array" ref="V14">AVERAGEIF(INDEX('All Stack Data'!$A$29:$CR$2036,0,MATCH('All Stack Data'!$E$1,'All Stack Data'!$A$28:$CS$28,0)),'All Stack Data'!$E$2,INDEX('All Stack Data'!$A$29:$CR$2036,0,MATCH(V$13,'All Stack Data'!$A$28:$CS$28,0)))</f>
        <v>53.500722353559226</v>
      </c>
      <c r="Y14" s="90">
        <v>1</v>
      </c>
      <c r="Z14" s="90">
        <v>0</v>
      </c>
      <c r="AA14" s="48">
        <v>0</v>
      </c>
      <c r="AB14" s="107">
        <v>1</v>
      </c>
    </row>
    <row r="15" spans="1:30" x14ac:dyDescent="0.25">
      <c r="A15" s="9"/>
      <c r="B15" s="189"/>
      <c r="C15" s="190"/>
      <c r="D15" s="5" t="s">
        <v>6</v>
      </c>
      <c r="E15" s="6">
        <f t="array" ref="E15">_xlfn.STDEV.P(IF(INDEX('All Stack Data'!$A$29:$CR$2036,0,MATCH('All Stack Data'!$E$1,'All Stack Data'!$A$28:$CS$28,0))='All Stack Data'!$E$2,INDEX('All Stack Data'!$A$29:$CR$2036,0,MATCH(E$13,'All Stack Data'!$A$28:$CS$28,0))))</f>
        <v>0.27581378829308917</v>
      </c>
      <c r="F15" s="6">
        <f t="array" ref="F15">_xlfn.STDEV.P(IF(INDEX('All Stack Data'!$A$29:$CR$2036,0,MATCH('All Stack Data'!$E$1,'All Stack Data'!$A$28:$CS$28,0))='All Stack Data'!$E$2,INDEX('All Stack Data'!$A$29:$CR$2036,0,MATCH(F$13,'All Stack Data'!$A$28:$CS$28,0))))</f>
        <v>0.22662099150132672</v>
      </c>
      <c r="G15" s="6">
        <f t="array" ref="G15">_xlfn.STDEV.P(IF(INDEX('All Stack Data'!$A$29:$CR$2036,0,MATCH('All Stack Data'!$E$1,'All Stack Data'!$A$28:$CS$28,0))='All Stack Data'!$E$2,INDEX('All Stack Data'!$A$29:$CR$2036,0,MATCH(G$13,'All Stack Data'!$A$28:$CS$28,0))))</f>
        <v>0.25774691283190965</v>
      </c>
      <c r="H15" s="6">
        <f t="array" ref="H15">_xlfn.STDEV.P(IF(INDEX('All Stack Data'!$A$29:$CR$2036,0,MATCH('All Stack Data'!$E$1,'All Stack Data'!$A$28:$CS$28,0))='All Stack Data'!$E$2,INDEX('All Stack Data'!$A$29:$CR$2036,0,MATCH(H$13,'All Stack Data'!$A$28:$CS$28,0))))</f>
        <v>0.27403441770627046</v>
      </c>
      <c r="I15" s="6">
        <f t="array" ref="I15">_xlfn.STDEV.P(IF(INDEX('All Stack Data'!$A$29:$CR$2036,0,MATCH('All Stack Data'!$E$1,'All Stack Data'!$A$28:$CS$28,0))='All Stack Data'!$E$2,INDEX('All Stack Data'!$A$29:$CR$2036,0,MATCH(I$13,'All Stack Data'!$A$28:$CS$28,0))))</f>
        <v>62.071243197625463</v>
      </c>
      <c r="J15" s="6">
        <f t="array" ref="J15">_xlfn.STDEV.P(IF(INDEX('All Stack Data'!$A$29:$CR$2036,0,MATCH('All Stack Data'!$E$1,'All Stack Data'!$A$28:$CS$28,0))='All Stack Data'!$E$2,INDEX('All Stack Data'!$A$29:$CR$2036,0,MATCH(J$13,'All Stack Data'!$A$28:$CS$28,0))))</f>
        <v>52.600490142924158</v>
      </c>
      <c r="K15" s="26">
        <f t="array" ref="K15">_xlfn.STDEV.P(IF(INDEX('All Stack Data'!$A$29:$CR$2036,0,MATCH('All Stack Data'!$E$1,'All Stack Data'!$A$28:$CS$28,0))='All Stack Data'!$E$2,INDEX('All Stack Data'!$A$29:$CR$2036,0,MATCH(K$13,'All Stack Data'!$A$28:$CS$28,0))))</f>
        <v>0.23113600840066392</v>
      </c>
      <c r="L15" s="6">
        <f t="array" ref="L15">_xlfn.STDEV.P(IF(INDEX('All Stack Data'!$A$29:$CR$2036,0,MATCH('All Stack Data'!$E$1,'All Stack Data'!$A$28:$CS$28,0))='All Stack Data'!$E$2,INDEX('All Stack Data'!$A$29:$CR$2036,0,MATCH(L$13,'All Stack Data'!$A$28:$CS$28,0))))</f>
        <v>42.029800908185791</v>
      </c>
      <c r="M15" s="26">
        <f t="array" ref="M15">_xlfn.STDEV.P(IF(INDEX('All Stack Data'!$A$29:$CR$2036,0,MATCH('All Stack Data'!$E$1,'All Stack Data'!$A$28:$CS$28,0))='All Stack Data'!$E$2,INDEX('All Stack Data'!$A$29:$CR$2036,0,MATCH(M$13,'All Stack Data'!$A$28:$CS$28,0))))</f>
        <v>0.26557214650060984</v>
      </c>
      <c r="N15" s="6">
        <f t="array" ref="N15">_xlfn.STDEV.P(IF(INDEX('All Stack Data'!$A$29:$CR$2036,0,MATCH('All Stack Data'!$E$1,'All Stack Data'!$A$28:$CS$28,0))='All Stack Data'!$E$2,INDEX('All Stack Data'!$A$29:$CR$2036,0,MATCH(N$13,'All Stack Data'!$A$28:$CS$28,0))))</f>
        <v>40.475168349744429</v>
      </c>
      <c r="O15" s="6">
        <f t="array" ref="O15">_xlfn.STDEV.P(IF(INDEX('All Stack Data'!$A$29:$CR$2036,0,MATCH('All Stack Data'!$E$1,'All Stack Data'!$A$28:$CS$28,0))='All Stack Data'!$E$2,INDEX('All Stack Data'!$A$29:$CR$2036,0,MATCH(O$13,'All Stack Data'!$A$28:$CS$28,0))))</f>
        <v>1.2993436615655847</v>
      </c>
      <c r="P15" s="6">
        <f t="array" ref="P15">_xlfn.STDEV.P(IF(INDEX('All Stack Data'!$A$29:$CR$2036,0,MATCH('All Stack Data'!$E$1,'All Stack Data'!$A$28:$CS$28,0))='All Stack Data'!$E$2,INDEX('All Stack Data'!$A$29:$CR$2036,0,MATCH(P$13,'All Stack Data'!$A$28:$CS$28,0))))</f>
        <v>0.5081904310174421</v>
      </c>
      <c r="Q15" s="6">
        <f t="array" ref="Q15">_xlfn.STDEV.P(IF(INDEX('All Stack Data'!$A$29:$CR$2036,0,MATCH('All Stack Data'!$E$1,'All Stack Data'!$A$28:$CS$28,0))='All Stack Data'!$E$2,INDEX('All Stack Data'!$A$29:$CR$2036,0,MATCH(Q$13,'All Stack Data'!$A$28:$CS$28,0))))</f>
        <v>66.267485773872636</v>
      </c>
      <c r="R15" s="6">
        <f t="array" ref="R15">_xlfn.STDEV.P(IF(INDEX('All Stack Data'!$A$29:$CR$2036,0,MATCH('All Stack Data'!$E$1,'All Stack Data'!$A$28:$CS$28,0))='All Stack Data'!$E$2,INDEX('All Stack Data'!$A$29:$CR$2036,0,MATCH(R$13,'All Stack Data'!$A$28:$CS$28,0))))</f>
        <v>0.8510940346364827</v>
      </c>
      <c r="S15" s="6">
        <f t="array" ref="S15">_xlfn.STDEV.P(IF(INDEX('All Stack Data'!$A$29:$CR$2036,0,MATCH('All Stack Data'!$E$1,'All Stack Data'!$A$28:$CS$28,0))='All Stack Data'!$E$2,INDEX('All Stack Data'!$A$29:$CR$2036,0,MATCH(S$13,'All Stack Data'!$A$28:$CS$28,0))))</f>
        <v>0.18861802645551035</v>
      </c>
      <c r="T15" s="6">
        <f t="array" ref="T15">_xlfn.STDEV.P(IF(INDEX('All Stack Data'!$A$29:$CR$2036,0,MATCH('All Stack Data'!$E$1,'All Stack Data'!$A$28:$CS$28,0))='All Stack Data'!$E$2,INDEX('All Stack Data'!$A$29:$CR$2036,0,MATCH(T$13,'All Stack Data'!$A$28:$CS$28,0))))</f>
        <v>1.1298112993297189</v>
      </c>
      <c r="U15" s="6">
        <f t="array" ref="U15">_xlfn.STDEV.P(IF(INDEX('All Stack Data'!$A$29:$CR$2036,0,MATCH('All Stack Data'!$E$1,'All Stack Data'!$A$28:$CS$28,0))='All Stack Data'!$E$2,INDEX('All Stack Data'!$A$29:$CR$2036,0,MATCH(U$13,'All Stack Data'!$A$28:$CS$28,0))))</f>
        <v>1.1342048856239628</v>
      </c>
      <c r="V15" s="6">
        <f t="array" ref="V15">_xlfn.STDEV.P(IF(INDEX('All Stack Data'!$A$29:$CR$2036,0,MATCH('All Stack Data'!$E$1,'All Stack Data'!$A$28:$CS$28,0))='All Stack Data'!$E$2,INDEX('All Stack Data'!$A$29:$CR$2036,0,MATCH(V$13,'All Stack Data'!$A$28:$CS$28,0))))</f>
        <v>49.498761870203907</v>
      </c>
    </row>
    <row r="16" spans="1:30" ht="15.75" thickBot="1" x14ac:dyDescent="0.3">
      <c r="A16" s="9"/>
      <c r="B16" s="28"/>
      <c r="C16" s="29"/>
      <c r="D16" s="31" t="s">
        <v>60</v>
      </c>
      <c r="E16" s="27">
        <f t="array" ref="E16">COUNTIF(INDEX('All Stack Data'!$A$29:$CR$2036,0,MATCH('All Stack Data'!$E$1,'All Stack Data'!$A$28:$CS$28,0)),'All Stack Data'!$E$2)</f>
        <v>47</v>
      </c>
      <c r="F16" s="27">
        <f t="array" ref="F16">COUNTIF(INDEX('All Stack Data'!$A$29:$CR$2036,0,MATCH('All Stack Data'!$E$1,'All Stack Data'!$A$28:$CS$28,0)),'All Stack Data'!$E$2)</f>
        <v>47</v>
      </c>
      <c r="G16" s="27">
        <f t="array" ref="G16">COUNTIF(INDEX('All Stack Data'!$A$29:$CR$2036,0,MATCH('All Stack Data'!$E$1,'All Stack Data'!$A$28:$CS$28,0)),'All Stack Data'!$E$2)</f>
        <v>47</v>
      </c>
      <c r="H16" s="27">
        <f t="array" ref="H16">COUNTIF(INDEX('All Stack Data'!$A$29:$CR$2036,0,MATCH('All Stack Data'!$E$1,'All Stack Data'!$A$28:$CS$28,0)),'All Stack Data'!$E$2)</f>
        <v>47</v>
      </c>
      <c r="I16" s="27">
        <f t="array" ref="I16">COUNTIF(INDEX('All Stack Data'!$A$29:$CR$2036,0,MATCH('All Stack Data'!$E$1,'All Stack Data'!$A$28:$CS$28,0)),'All Stack Data'!$E$2)</f>
        <v>47</v>
      </c>
      <c r="J16" s="27">
        <f t="array" ref="J16">COUNTIF(INDEX('All Stack Data'!$A$29:$CR$2036,0,MATCH('All Stack Data'!$E$1,'All Stack Data'!$A$28:$CS$28,0)),'All Stack Data'!$E$2)</f>
        <v>47</v>
      </c>
      <c r="K16" s="27">
        <f t="array" ref="K16">COUNTIF(INDEX('All Stack Data'!$A$29:$CR$2036,0,MATCH('All Stack Data'!$E$1,'All Stack Data'!$A$28:$CS$28,0)),'All Stack Data'!$E$2)</f>
        <v>47</v>
      </c>
      <c r="L16" s="27">
        <f t="array" ref="L16">COUNTIF(INDEX('All Stack Data'!$A$29:$CR$2036,0,MATCH('All Stack Data'!$E$1,'All Stack Data'!$A$28:$CS$28,0)),'All Stack Data'!$E$2)</f>
        <v>47</v>
      </c>
      <c r="M16" s="27">
        <f t="array" ref="M16">COUNTIF(INDEX('All Stack Data'!$A$29:$CR$2036,0,MATCH('All Stack Data'!$E$1,'All Stack Data'!$A$28:$CS$28,0)),'All Stack Data'!$E$2)</f>
        <v>47</v>
      </c>
      <c r="N16" s="27">
        <f t="array" ref="N16">COUNTIF(INDEX('All Stack Data'!$A$29:$CR$2036,0,MATCH('All Stack Data'!$E$1,'All Stack Data'!$A$28:$CS$28,0)),'All Stack Data'!$E$2)</f>
        <v>47</v>
      </c>
      <c r="O16" s="27">
        <f t="array" ref="O16">COUNTIF(INDEX('All Stack Data'!$A$29:$CR$2036,0,MATCH('All Stack Data'!$E$1,'All Stack Data'!$A$28:$CS$28,0)),'All Stack Data'!$E$2)</f>
        <v>47</v>
      </c>
      <c r="P16" s="27">
        <f t="array" ref="P16">COUNTIF(INDEX('All Stack Data'!$A$29:$CR$2036,0,MATCH('All Stack Data'!$E$1,'All Stack Data'!$A$28:$CS$28,0)),'All Stack Data'!$E$2)</f>
        <v>47</v>
      </c>
      <c r="Q16" s="27">
        <f t="array" ref="Q16">COUNTIF(INDEX('All Stack Data'!$A$29:$CR$2036,0,MATCH('All Stack Data'!$E$1,'All Stack Data'!$A$28:$CS$28,0)),'All Stack Data'!$E$2)</f>
        <v>47</v>
      </c>
      <c r="R16" s="27">
        <f t="array" ref="R16">COUNTIF(INDEX('All Stack Data'!$A$29:$CR$2036,0,MATCH('All Stack Data'!$E$1,'All Stack Data'!$A$28:$CS$28,0)),'All Stack Data'!$E$2)</f>
        <v>47</v>
      </c>
      <c r="S16" s="27">
        <f t="array" ref="S16">COUNTIF(INDEX('All Stack Data'!$A$29:$CR$2036,0,MATCH('All Stack Data'!$E$1,'All Stack Data'!$A$28:$CS$28,0)),'All Stack Data'!$E$2)</f>
        <v>47</v>
      </c>
      <c r="T16" s="27">
        <f t="array" ref="T16">COUNTIF(INDEX('All Stack Data'!$A$29:$CR$2036,0,MATCH('All Stack Data'!$E$1,'All Stack Data'!$A$28:$CS$28,0)),'All Stack Data'!$E$2)</f>
        <v>47</v>
      </c>
      <c r="U16" s="27">
        <f t="array" ref="U16">COUNTIF(INDEX('All Stack Data'!$A$29:$CR$2036,0,MATCH('All Stack Data'!$E$1,'All Stack Data'!$A$28:$CS$28,0)),'All Stack Data'!$E$2)</f>
        <v>47</v>
      </c>
      <c r="V16" s="27">
        <f t="array" ref="V16">COUNTIF(INDEX('All Stack Data'!$A$29:$CR$2036,0,MATCH('All Stack Data'!$E$1,'All Stack Data'!$A$28:$CS$28,0)),'All Stack Data'!$E$2)</f>
        <v>47</v>
      </c>
      <c r="Z16" t="s">
        <v>14</v>
      </c>
      <c r="AD16" t="s">
        <v>132</v>
      </c>
    </row>
    <row r="17" spans="1:97" ht="14.45" customHeight="1" x14ac:dyDescent="0.25">
      <c r="B17" s="191" t="s">
        <v>133</v>
      </c>
      <c r="C17" s="192"/>
      <c r="D17" s="5" t="s">
        <v>5</v>
      </c>
      <c r="E17" s="6">
        <f t="array" ref="E17">AVERAGEIFS(INDEX($A$29:$CL$2036,0,MATCH(E$13,$A$28:$CL$28,0)),INDEX($A$29:$CL$2036,0,MATCH($J$28,$A$28:$CL$28,0)),$B$19,INDEX($A$29:$CL$2036,0,MATCH($N$28,$A$28:$CL$28,0)),"&gt;="&amp;$Y$14)</f>
        <v>0.97624999999999995</v>
      </c>
      <c r="F17" s="6">
        <f t="array" ref="F17">AVERAGEIFS(INDEX($A$29:$CL$2036,0,MATCH(F$13,$A$28:$CL$28,0)),INDEX($A$29:$CL$2036,0,MATCH($J$28,$A$28:$CL$28,0)),$B$19,INDEX($A$29:$CL$2036,0,MATCH($N$28,$A$28:$CL$28,0)),"&gt;="&amp;$Y$14)</f>
        <v>1.1637499999999998</v>
      </c>
      <c r="G17" s="6">
        <f t="array" ref="G17">AVERAGEIFS(INDEX($A$29:$CL$2036,0,MATCH(G$13,$A$28:$CL$28,0)),INDEX($A$29:$CL$2036,0,MATCH($J$28,$A$28:$CL$28,0)),$B$19,INDEX($A$29:$CL$2036,0,MATCH($N$28,$A$28:$CL$28,0)),"&gt;="&amp;$Y$14)</f>
        <v>1.0775000000000001</v>
      </c>
      <c r="H17" s="6">
        <f t="array" ref="H17">AVERAGEIFS(INDEX($A$29:$CL$2036,0,MATCH(H$13,$A$28:$CL$28,0)),INDEX($A$29:$CL$2036,0,MATCH($J$28,$A$28:$CL$28,0)),$B$19,INDEX($A$29:$CL$2036,0,MATCH($N$28,$A$28:$CL$28,0)),"&gt;="&amp;$Y$14)</f>
        <v>1.0375000000000001</v>
      </c>
      <c r="I17" s="6">
        <f t="array" ref="I17">AVERAGEIFS(INDEX($A$29:$CL$2036,0,MATCH(I$13,$A$28:$CL$28,0)),INDEX($A$29:$CL$2036,0,MATCH($J$28,$A$28:$CL$28,0)),$B$19,INDEX($A$29:$CL$2036,0,MATCH($N$28,$A$28:$CL$28,0)),"&gt;="&amp;$Y$14)</f>
        <v>174.88750000000002</v>
      </c>
      <c r="J17" s="6">
        <f t="array" ref="J17">AVERAGEIFS(INDEX($A$29:$CL$2036,0,MATCH(J$13,$A$28:$CL$28,0)),INDEX($A$29:$CL$2036,0,MATCH($J$28,$A$28:$CL$28,0)),$B$19,INDEX($A$29:$CL$2036,0,MATCH($N$28,$A$28:$CL$28,0)),"&gt;="&amp;$Y$14)</f>
        <v>146.39857681755831</v>
      </c>
      <c r="K17" s="6">
        <f t="array" ref="K17">AVERAGEIFS(INDEX($A$29:$CL$2036,0,MATCH(K$13,$A$28:$CL$28,0)),INDEX($A$29:$CL$2036,0,MATCH($J$28,$A$28:$CL$28,0)),$B$19,INDEX($A$29:$CL$2036,0,MATCH($N$28,$A$28:$CL$28,0)),"&gt;="&amp;$Y$14)</f>
        <v>0.34846501825385529</v>
      </c>
      <c r="L17" s="6">
        <f t="array" ref="L17">AVERAGEIFS(INDEX($A$29:$CL$2036,0,MATCH(L$13,$A$28:$CL$28,0)),INDEX($A$29:$CL$2036,0,MATCH($J$28,$A$28:$CL$28,0)),$B$19,INDEX($A$29:$CL$2036,0,MATCH($N$28,$A$28:$CL$28,0)),"&gt;="&amp;$Y$14)</f>
        <v>98.391418038408773</v>
      </c>
      <c r="M17" s="6">
        <f t="array" ref="M17">AVERAGEIFS(INDEX($A$29:$CL$2036,0,MATCH(M$13,$A$28:$CL$28,0)),INDEX($A$29:$CL$2036,0,MATCH($J$28,$A$28:$CL$28,0)),$B$19,INDEX($A$29:$CL$2036,0,MATCH($N$28,$A$28:$CL$28,0)),"&gt;="&amp;$Y$14)</f>
        <v>0.47992495806946311</v>
      </c>
      <c r="N17" s="6">
        <f t="array" ref="N17">AVERAGEIFS(INDEX($A$29:$CL$2036,0,MATCH(N$13,$A$28:$CL$28,0)),INDEX($A$29:$CL$2036,0,MATCH($J$28,$A$28:$CL$28,0)),$B$19,INDEX($A$29:$CL$2036,0,MATCH($N$28,$A$28:$CL$28,0)),"&gt;="&amp;$Y$14)</f>
        <v>76.274391289437574</v>
      </c>
      <c r="O17" s="6">
        <f t="array" ref="O17">AVERAGEIFS(INDEX($A$29:$CL$2036,0,MATCH(O$13,$A$28:$CL$28,0)),INDEX($A$29:$CL$2036,0,MATCH($J$28,$A$28:$CL$28,0)),$B$19,INDEX($A$29:$CL$2036,0,MATCH($N$28,$A$28:$CL$28,0)),"&gt;="&amp;$Y$14)</f>
        <v>0.60833333333333328</v>
      </c>
      <c r="P17" s="6">
        <f t="array" ref="P17">AVERAGEIFS(INDEX($A$29:$CL$2036,0,MATCH(P$13,$A$28:$CL$28,0)),INDEX($A$29:$CL$2036,0,MATCH($J$28,$A$28:$CL$28,0)),$B$19,INDEX($A$29:$CL$2036,0,MATCH($N$28,$A$28:$CL$28,0)),"&gt;="&amp;$Y$14)</f>
        <v>1.1012500000000001</v>
      </c>
      <c r="Q17" s="6">
        <f t="array" ref="Q17">AVERAGEIFS(INDEX($A$29:$CL$2036,0,MATCH(Q$13,$A$28:$CL$28,0)),INDEX($A$29:$CL$2036,0,MATCH($J$28,$A$28:$CL$28,0)),$B$19,INDEX($A$29:$CL$2036,0,MATCH($N$28,$A$28:$CL$28,0)),"&gt;="&amp;$Y$14)</f>
        <v>151.81404320987653</v>
      </c>
      <c r="R17" s="6">
        <f t="array" ref="R17">AVERAGEIFS(INDEX($A$29:$CL$2036,0,MATCH(R$13,$A$28:$CL$28,0)),INDEX($A$29:$CL$2036,0,MATCH($J$28,$A$28:$CL$28,0)),$B$19,INDEX($A$29:$CL$2036,0,MATCH($N$28,$A$28:$CL$28,0)),"&gt;="&amp;$Y$14)</f>
        <v>2.4565318198680863</v>
      </c>
      <c r="S17" s="6">
        <f t="array" ref="S17">AVERAGEIFS(INDEX($A$29:$CL$2036,0,MATCH(S$13,$A$28:$CL$28,0)),INDEX($A$29:$CL$2036,0,MATCH($J$28,$A$28:$CL$28,0)),$B$19,INDEX($A$29:$CL$2036,0,MATCH($N$28,$A$28:$CL$28,0)),"&gt;="&amp;$Y$14)</f>
        <v>0.815751</v>
      </c>
      <c r="T17" s="6">
        <f t="array" ref="T17">AVERAGEIFS(INDEX($A$29:$CL$2036,0,MATCH(T$13,$A$28:$CL$28,0)),INDEX($A$29:$CL$2036,0,MATCH($J$28,$A$28:$CL$28,0)),$B$19,INDEX($A$29:$CL$2036,0,MATCH($N$28,$A$28:$CL$28,0)),"&gt;="&amp;$Y$14)</f>
        <v>2.5901369999999995</v>
      </c>
      <c r="U17" s="6">
        <f t="array" ref="U17">AVERAGEIFS(INDEX($A$29:$CL$2036,0,MATCH(U$13,$A$28:$CL$28,0)),INDEX($A$29:$CL$2036,0,MATCH($J$28,$A$28:$CL$28,0)),$B$19,INDEX($A$29:$CL$2036,0,MATCH($N$28,$A$28:$CL$28,0)),"&gt;="&amp;$Y$14)</f>
        <v>3.4058880000000005</v>
      </c>
      <c r="V17" s="6">
        <f t="array" ref="V17">AVERAGEIFS(INDEX($A$29:$CL$2036,0,MATCH(V$13,$A$28:$CL$28,0)),INDEX($A$29:$CL$2036,0,MATCH($J$28,$A$28:$CL$28,0)),$B$19,INDEX($A$29:$CL$2036,0,MATCH($N$28,$A$28:$CL$28,0)),"&gt;="&amp;$Y$14)</f>
        <v>113.75733024691357</v>
      </c>
    </row>
    <row r="18" spans="1:97" ht="16.899999999999999" customHeight="1" x14ac:dyDescent="0.25">
      <c r="A18" s="4"/>
      <c r="B18" s="193"/>
      <c r="C18" s="194"/>
      <c r="D18" s="5" t="s">
        <v>6</v>
      </c>
      <c r="E18" s="6">
        <f t="array" ref="E18">_xlfn.STDEV.P(IF(INDEX($A$29:$CL$2036,0,MATCH($O$1,$A$28:$CL$28,0))=$B$19,IF(INDEX($A$29:$CL$2036,0,MATCH($N$28,$A$28:$CL$28,0))&gt;=$Y$14,INDEX($A$29:$CL$2036,0,MATCH(E$13,$A$28:$CL$28,0)))))</f>
        <v>7.3813531957223177E-2</v>
      </c>
      <c r="F18" s="6">
        <f t="array" ref="F18">_xlfn.STDEV.P(IF(INDEX($A$29:$CL$2036,0,MATCH($O$1,$A$28:$CL$28,0))=$B$19,IF(INDEX($A$29:$CL$2036,0,MATCH($N$28,$A$28:$CL$28,0))&gt;=$Y$14,INDEX($A$29:$CL$2036,0,MATCH(F$13,$A$28:$CL$28,0)))))</f>
        <v>2.9553976043842196E-2</v>
      </c>
      <c r="G18" s="6">
        <f t="array" ref="G18">_xlfn.STDEV.P(IF(INDEX($A$29:$CL$2036,0,MATCH($O$1,$A$28:$CL$28,0))=$B$19,IF(INDEX($A$29:$CL$2036,0,MATCH($N$28,$A$28:$CL$28,0))&gt;=$Y$14,INDEX($A$29:$CL$2036,0,MATCH(G$13,$A$28:$CL$28,0)))))</f>
        <v>8.5549693161343338E-2</v>
      </c>
      <c r="H18" s="6">
        <f t="array" ref="H18">_xlfn.STDEV.P(IF(INDEX($A$29:$CL$2036,0,MATCH($O$1,$A$28:$CL$28,0))=$B$19,IF(INDEX($A$29:$CL$2036,0,MATCH($N$28,$A$28:$CL$28,0))&gt;=$Y$14,INDEX($A$29:$CL$2036,0,MATCH(H$13,$A$28:$CL$28,0)))))</f>
        <v>9.6404097423294199E-2</v>
      </c>
      <c r="I18" s="6">
        <f t="array" ref="I18">_xlfn.STDEV.P(IF(INDEX($A$29:$CL$2036,0,MATCH($O$1,$A$28:$CL$28,0))=$B$19,IF(INDEX($A$29:$CL$2036,0,MATCH($N$28,$A$28:$CL$28,0))&gt;=$Y$14,INDEX($A$29:$CL$2036,0,MATCH(I$13,$A$28:$CL$28,0)))))</f>
        <v>49.546960237233485</v>
      </c>
      <c r="J18" s="6">
        <f t="array" ref="J18">_xlfn.STDEV.P(IF(INDEX($A$29:$CL$2036,0,MATCH($O$1,$A$28:$CL$28,0))=$B$19,IF(INDEX($A$29:$CL$2036,0,MATCH($N$28,$A$28:$CL$28,0))&gt;=$Y$14,INDEX($A$29:$CL$2036,0,MATCH(J$13,$A$28:$CL$28,0)))))</f>
        <v>42.405162800082209</v>
      </c>
      <c r="K18" s="6">
        <f t="array" ref="K18">_xlfn.STDEV.P(IF(INDEX($A$29:$CL$2036,0,MATCH($O$1,$A$28:$CL$28,0))=$B$19,IF(INDEX($A$29:$CL$2036,0,MATCH($N$28,$A$28:$CL$28,0))&gt;=$Y$14,INDEX($A$29:$CL$2036,0,MATCH(K$13,$A$28:$CL$28,0)))))</f>
        <v>0.16511731662129095</v>
      </c>
      <c r="L18" s="6">
        <f t="array" ref="L18">_xlfn.STDEV.P(IF(INDEX($A$29:$CL$2036,0,MATCH($O$1,$A$28:$CL$28,0))=$B$19,IF(INDEX($A$29:$CL$2036,0,MATCH($N$28,$A$28:$CL$28,0))&gt;=$Y$14,INDEX($A$29:$CL$2036,0,MATCH(L$13,$A$28:$CL$28,0)))))</f>
        <v>40.921229585931201</v>
      </c>
      <c r="M18" s="6">
        <f t="array" ref="M18">_xlfn.STDEV.P(IF(INDEX($A$29:$CL$2036,0,MATCH($O$1,$A$28:$CL$28,0))=$B$19,IF(INDEX($A$29:$CL$2036,0,MATCH($N$28,$A$28:$CL$28,0))&gt;=$Y$14,INDEX($A$29:$CL$2036,0,MATCH(M$13,$A$28:$CL$28,0)))))</f>
        <v>0.17350496303697138</v>
      </c>
      <c r="N18" s="6">
        <f t="array" ref="N18">_xlfn.STDEV.P(IF(INDEX($A$29:$CL$2036,0,MATCH($O$1,$A$28:$CL$28,0))=$B$19,IF(INDEX($A$29:$CL$2036,0,MATCH($N$28,$A$28:$CL$28,0))&gt;=$Y$14,INDEX($A$29:$CL$2036,0,MATCH(N$13,$A$28:$CL$28,0)))))</f>
        <v>37.360636193158989</v>
      </c>
      <c r="O18" s="6">
        <f t="array" ref="O18">_xlfn.STDEV.P(IF(INDEX($A$29:$CL$2036,0,MATCH($O$1,$A$28:$CL$28,0))=$B$19,IF(INDEX($A$29:$CL$2036,0,MATCH($N$28,$A$28:$CL$28,0))&gt;=$Y$14,INDEX($A$29:$CL$2036,0,MATCH(O$13,$A$28:$CL$28,0)))))</f>
        <v>0.32489314482696557</v>
      </c>
      <c r="P18" s="6">
        <f t="array" ref="P18">_xlfn.STDEV.P(IF(INDEX($A$29:$CL$2036,0,MATCH($O$1,$A$28:$CL$28,0))=$B$19,IF(INDEX($A$29:$CL$2036,0,MATCH($N$28,$A$28:$CL$28,0))&gt;=$Y$14,INDEX($A$29:$CL$2036,0,MATCH(P$13,$A$28:$CL$28,0)))))</f>
        <v>3.8547859862773169E-2</v>
      </c>
      <c r="Q18" s="6">
        <f t="array" ref="Q18">_xlfn.STDEV.P(IF(INDEX($A$29:$CL$2036,0,MATCH($O$1,$A$28:$CL$28,0))=$B$19,IF(INDEX($A$29:$CL$2036,0,MATCH($N$28,$A$28:$CL$28,0))&gt;=$Y$14,INDEX($A$29:$CL$2036,0,MATCH(Q$13,$A$28:$CL$28,0)))))</f>
        <v>40.347872162102142</v>
      </c>
      <c r="R18" s="6">
        <f t="array" ref="R18">_xlfn.STDEV.P(IF(INDEX($A$29:$CL$2036,0,MATCH($O$1,$A$28:$CL$28,0))=$B$19,IF(INDEX($A$29:$CL$2036,0,MATCH($N$28,$A$28:$CL$28,0))&gt;=$Y$14,INDEX($A$29:$CL$2036,0,MATCH(R$13,$A$28:$CL$28,0)))))</f>
        <v>0.57458568276016653</v>
      </c>
      <c r="S18" s="6">
        <f t="array" ref="S18">_xlfn.STDEV.P(IF(INDEX($A$29:$CL$2036,0,MATCH($O$1,$A$28:$CL$28,0))=$B$19,IF(INDEX($A$29:$CL$2036,0,MATCH($N$28,$A$28:$CL$28,0))&gt;=$Y$14,INDEX($A$29:$CL$2036,0,MATCH(S$13,$A$28:$CL$28,0)))))</f>
        <v>0.1756585803540501</v>
      </c>
      <c r="T18" s="6">
        <f t="array" ref="T18">_xlfn.STDEV.P(IF(INDEX($A$29:$CL$2036,0,MATCH($O$1,$A$28:$CL$28,0))=$B$19,IF(INDEX($A$29:$CL$2036,0,MATCH($N$28,$A$28:$CL$28,0))&gt;=$Y$14,INDEX($A$29:$CL$2036,0,MATCH(T$13,$A$28:$CL$28,0)))))</f>
        <v>0.38913390568158363</v>
      </c>
      <c r="U18" s="6">
        <f t="array" ref="U18">_xlfn.STDEV.P(IF(INDEX($A$29:$CL$2036,0,MATCH($O$1,$A$28:$CL$28,0))=$B$19,IF(INDEX($A$29:$CL$2036,0,MATCH($N$28,$A$28:$CL$28,0))&gt;=$Y$14,INDEX($A$29:$CL$2036,0,MATCH(U$13,$A$28:$CL$28,0)))))</f>
        <v>0.45614711844206535</v>
      </c>
      <c r="V18" s="6">
        <f t="array" ref="V18">_xlfn.STDEV.P(IF(INDEX($A$29:$CL$2036,0,MATCH($O$1,$A$28:$CL$28,0))=$B$19,IF(INDEX($A$29:$CL$2036,0,MATCH($N$28,$A$28:$CL$28,0))&gt;=$Y$14,INDEX($A$29:$CL$2036,0,MATCH(V$13,$A$28:$CL$28,0)))))</f>
        <v>30.020055141510852</v>
      </c>
      <c r="Z18" t="s">
        <v>134</v>
      </c>
      <c r="AA18" t="s">
        <v>137</v>
      </c>
      <c r="AB18" t="s">
        <v>136</v>
      </c>
      <c r="AD18" t="s">
        <v>134</v>
      </c>
      <c r="AE18" t="s">
        <v>137</v>
      </c>
      <c r="AF18" t="s">
        <v>136</v>
      </c>
    </row>
    <row r="19" spans="1:97" ht="15.75" thickBot="1" x14ac:dyDescent="0.3">
      <c r="A19" s="7" t="s">
        <v>54</v>
      </c>
      <c r="B19" s="30" t="s">
        <v>136</v>
      </c>
      <c r="C19" s="29"/>
      <c r="D19" s="31" t="s">
        <v>60</v>
      </c>
      <c r="E19" s="27">
        <f t="array" ref="E19">COUNTIFS(INDEX($A$29:$CL$2036,0,MATCH($O$1,$A$28:$CL$28,0)),$B$19,INDEX($A$29:$CL$2036,0,MATCH($N$28,$A$28:$CL$28,0)),"&gt;="&amp;$Y$14)</f>
        <v>8</v>
      </c>
      <c r="F19" s="27">
        <f t="array" ref="F19">COUNTIFS(INDEX($A$29:$CL$2036,0,MATCH($O$1,$A$28:$CL$28,0)),$B$19,INDEX($A$29:$CL$2036,0,MATCH($N$28,$A$28:$CL$28,0)),"&gt;="&amp;$Y$14)</f>
        <v>8</v>
      </c>
      <c r="G19" s="27">
        <f t="array" ref="G19">COUNTIFS(INDEX($A$29:$CL$2036,0,MATCH($O$1,$A$28:$CL$28,0)),$B$19,INDEX($A$29:$CL$2036,0,MATCH($N$28,$A$28:$CL$28,0)),"&gt;="&amp;$Y$14)</f>
        <v>8</v>
      </c>
      <c r="H19" s="27">
        <f t="array" ref="H19">COUNTIFS(INDEX($A$29:$CL$2036,0,MATCH($O$1,$A$28:$CL$28,0)),$B$19,INDEX($A$29:$CL$2036,0,MATCH($N$28,$A$28:$CL$28,0)),"&gt;="&amp;$Y$14)</f>
        <v>8</v>
      </c>
      <c r="I19" s="27">
        <f t="array" ref="I19">COUNTIFS(INDEX($A$29:$CL$2036,0,MATCH($O$1,$A$28:$CL$28,0)),$B$19,INDEX($A$29:$CL$2036,0,MATCH($N$28,$A$28:$CL$28,0)),"&gt;="&amp;$Y$14)</f>
        <v>8</v>
      </c>
      <c r="J19" s="27">
        <f t="array" ref="J19">COUNTIFS(INDEX($A$29:$CL$2036,0,MATCH($O$1,$A$28:$CL$28,0)),$B$19,INDEX($A$29:$CL$2036,0,MATCH($N$28,$A$28:$CL$28,0)),"&gt;="&amp;$Y$14)</f>
        <v>8</v>
      </c>
      <c r="K19" s="27">
        <f t="array" ref="K19">COUNTIFS(INDEX($A$29:$CL$2036,0,MATCH($O$1,$A$28:$CL$28,0)),$B$19,INDEX($A$29:$CL$2036,0,MATCH($N$28,$A$28:$CL$28,0)),"&gt;="&amp;$Y$14)</f>
        <v>8</v>
      </c>
      <c r="L19" s="27">
        <f t="array" ref="L19">COUNTIFS(INDEX($A$29:$CL$2036,0,MATCH($O$1,$A$28:$CL$28,0)),$B$19,INDEX($A$29:$CL$2036,0,MATCH($N$28,$A$28:$CL$28,0)),"&gt;="&amp;$Y$14)</f>
        <v>8</v>
      </c>
      <c r="M19" s="27">
        <f t="array" ref="M19">COUNTIFS(INDEX($A$29:$CL$2036,0,MATCH($O$1,$A$28:$CL$28,0)),$B$19,INDEX($A$29:$CL$2036,0,MATCH($N$28,$A$28:$CL$28,0)),"&gt;="&amp;$Y$14)</f>
        <v>8</v>
      </c>
      <c r="N19" s="27">
        <f t="array" ref="N19">COUNTIFS(INDEX($A$29:$CL$2036,0,MATCH($O$1,$A$28:$CL$28,0)),$B$19,INDEX($A$29:$CL$2036,0,MATCH($N$28,$A$28:$CL$28,0)),"&gt;="&amp;$Y$14)</f>
        <v>8</v>
      </c>
      <c r="O19" s="27">
        <f t="array" ref="O19">COUNTIFS(INDEX($A$29:$CL$2036,0,MATCH($O$1,$A$28:$CL$28,0)),$B$19,INDEX($A$29:$CL$2036,0,MATCH($N$28,$A$28:$CL$28,0)),"&gt;="&amp;$Y$14)</f>
        <v>8</v>
      </c>
      <c r="P19" s="27">
        <f t="array" ref="P19">COUNTIFS(INDEX($A$29:$CL$2036,0,MATCH($O$1,$A$28:$CL$28,0)),$B$19,INDEX($A$29:$CL$2036,0,MATCH($N$28,$A$28:$CL$28,0)),"&gt;="&amp;$Y$14)</f>
        <v>8</v>
      </c>
      <c r="Q19" s="27">
        <f t="array" ref="Q19">COUNTIFS(INDEX($A$29:$CL$2036,0,MATCH($O$1,$A$28:$CL$28,0)),$B$19,INDEX($A$29:$CL$2036,0,MATCH($N$28,$A$28:$CL$28,0)),"&gt;="&amp;$Y$14)</f>
        <v>8</v>
      </c>
      <c r="R19" s="27">
        <f t="array" ref="R19">COUNTIFS(INDEX($A$29:$CL$2036,0,MATCH($O$1,$A$28:$CL$28,0)),$B$19,INDEX($A$29:$CL$2036,0,MATCH($N$28,$A$28:$CL$28,0)),"&gt;="&amp;$Y$14)</f>
        <v>8</v>
      </c>
      <c r="S19" s="27">
        <f t="array" ref="S19">COUNTIFS(INDEX($A$29:$CL$2036,0,MATCH($O$1,$A$28:$CL$28,0)),$B$19,INDEX($A$29:$CL$2036,0,MATCH($N$28,$A$28:$CL$28,0)),"&gt;="&amp;$Y$14)</f>
        <v>8</v>
      </c>
      <c r="T19" s="27">
        <f t="array" ref="T19">COUNTIFS(INDEX($A$29:$CL$2036,0,MATCH($O$1,$A$28:$CL$28,0)),$B$19,INDEX($A$29:$CL$2036,0,MATCH($N$28,$A$28:$CL$28,0)),"&gt;="&amp;$Y$14)</f>
        <v>8</v>
      </c>
      <c r="U19" s="27">
        <f t="array" ref="U19">COUNTIFS(INDEX($A$29:$CL$2036,0,MATCH($O$1,$A$28:$CL$28,0)),$B$19,INDEX($A$29:$CL$2036,0,MATCH($N$28,$A$28:$CL$28,0)),"&gt;="&amp;$Y$14)</f>
        <v>8</v>
      </c>
      <c r="V19" s="27">
        <f t="array" ref="V19">COUNTIFS(INDEX($A$29:$CL$2036,0,MATCH($O$1,$A$28:$CL$28,0)),$B$19,INDEX($A$29:$CL$2036,0,MATCH($N$28,$A$28:$CL$28,0)),"&gt;="&amp;$Y$14)</f>
        <v>8</v>
      </c>
      <c r="Y19" s="5" t="s">
        <v>5</v>
      </c>
      <c r="Z19" s="49">
        <f>AVERAGE(L29,L30,L32,L33,L34,L35,L40,L45,L46,L47,L48,L50,L52,L53,L56)</f>
        <v>0.90600000000000003</v>
      </c>
      <c r="AA19" s="49">
        <f>AVERAGE(L58,L59,L60,L62,L63,L64)</f>
        <v>0.81500000000000006</v>
      </c>
      <c r="AB19" s="49">
        <f>AVERAGE(L67,L68,L69,L70,L71,L72,L73,L75)</f>
        <v>0.97624999999999995</v>
      </c>
      <c r="AD19" s="49">
        <f>AVERAGE(BP29,BP30,BP32,BP33,BP34,BP35,BP40,BP45,BP46,BP47,BP48,BP50,BP52,BP53,BP56)</f>
        <v>114.15180612711477</v>
      </c>
      <c r="AE19" s="49">
        <f>AVERAGE(BP58,BP59,BP60,BP62,BP63,BP64)</f>
        <v>121.48633973479652</v>
      </c>
      <c r="AF19" s="49">
        <f>AVERAGE(BP67,BP68,BP69,BP70,BP71,BP72,BP73,BP75)</f>
        <v>146.39857681755831</v>
      </c>
    </row>
    <row r="20" spans="1:97" x14ac:dyDescent="0.25">
      <c r="A20" s="7"/>
      <c r="B20" s="191" t="s">
        <v>120</v>
      </c>
      <c r="C20" s="192"/>
      <c r="D20" s="5" t="s">
        <v>5</v>
      </c>
      <c r="E20" s="6">
        <f>AVERAGEIF(INDEX('All Stack Data'!$A$29:$CR$2036,0,MATCH($K$28,'All Stack Data'!$A$28:$CS$28,0)),$B$22,INDEX('All Stack Data'!$A$29:$CR$2036,0,MATCH(E$13,'All Stack Data'!$A$28:$CS$28,0)))</f>
        <v>0.90655172413793106</v>
      </c>
      <c r="F20" s="6">
        <f>AVERAGEIF(INDEX('All Stack Data'!$A$29:$CR$2036,0,MATCH($K$28,'All Stack Data'!$A$28:$CS$28,0)),$B$22,INDEX('All Stack Data'!$A$29:$CR$2036,0,MATCH(F$13,'All Stack Data'!$A$28:$CS$28,0)))</f>
        <v>1.136551724137931</v>
      </c>
      <c r="G20" s="6">
        <f>AVERAGEIF(INDEX('All Stack Data'!$A$29:$CR$2036,0,MATCH($K$28,'All Stack Data'!$A$28:$CS$28,0)),$B$22,INDEX('All Stack Data'!$A$29:$CR$2036,0,MATCH(G$13,'All Stack Data'!$A$28:$CS$28,0)))</f>
        <v>1.0548275862068968</v>
      </c>
      <c r="H20" s="6">
        <f>AVERAGEIF(INDEX('All Stack Data'!$A$29:$CR$2036,0,MATCH($K$28,'All Stack Data'!$A$28:$CS$28,0)),$B$22,INDEX('All Stack Data'!$A$29:$CR$2036,0,MATCH(H$13,'All Stack Data'!$A$28:$CS$28,0)))</f>
        <v>1.02</v>
      </c>
      <c r="I20" s="6">
        <f>AVERAGEIF(INDEX('All Stack Data'!$A$29:$CR$2036,0,MATCH($K$28,'All Stack Data'!$A$28:$CS$28,0)),$B$22,INDEX('All Stack Data'!$A$29:$CR$2036,0,MATCH(I$13,'All Stack Data'!$A$28:$CS$28,0)))</f>
        <v>146.43137931034488</v>
      </c>
      <c r="J20" s="6">
        <f>AVERAGEIF(INDEX('All Stack Data'!$A$29:$CR$2036,0,MATCH($K$28,'All Stack Data'!$A$28:$CS$28,0)),$B$22,INDEX('All Stack Data'!$A$29:$CR$2036,0,MATCH(J$13,'All Stack Data'!$A$28:$CS$28,0)))</f>
        <v>124.56495671917128</v>
      </c>
      <c r="K20" s="26">
        <f>AVERAGEIF(INDEX('All Stack Data'!$A$29:$CR$2036,0,MATCH($K$28,'All Stack Data'!$A$28:$CS$28,0)),$B$22,INDEX('All Stack Data'!$A$29:$CR$2036,0,MATCH(K$13,'All Stack Data'!$A$28:$CS$28,0)))</f>
        <v>0.28440432736961874</v>
      </c>
      <c r="L20" s="6">
        <f>AVERAGEIF(INDEX('All Stack Data'!$A$29:$CR$2036,0,MATCH($K$28,'All Stack Data'!$A$28:$CS$28,0)),$B$22,INDEX('All Stack Data'!$A$29:$CR$2036,0,MATCH(L$13,'All Stack Data'!$A$28:$CS$28,0)))</f>
        <v>88.735750437538428</v>
      </c>
      <c r="M20" s="26">
        <f>AVERAGEIF(INDEX('All Stack Data'!$A$29:$CR$2036,0,MATCH($K$28,'All Stack Data'!$A$28:$CS$28,0)),$B$22,INDEX('All Stack Data'!$A$29:$CR$2036,0,MATCH(M$13,'All Stack Data'!$A$28:$CS$28,0)))</f>
        <v>0.39780003015440929</v>
      </c>
      <c r="N20" s="6">
        <f>AVERAGEIF(INDEX('All Stack Data'!$A$29:$CR$2036,0,MATCH($K$28,'All Stack Data'!$A$28:$CS$28,0)),$B$22,INDEX('All Stack Data'!$A$29:$CR$2036,0,MATCH(N$13,'All Stack Data'!$A$28:$CS$28,0)))</f>
        <v>73.33001040631946</v>
      </c>
      <c r="O20" s="6">
        <f>AVERAGEIF(INDEX('All Stack Data'!$A$29:$CR$2036,0,MATCH($K$28,'All Stack Data'!$A$28:$CS$28,0)),$B$22,INDEX('All Stack Data'!$A$29:$CR$2036,0,MATCH(O$13,'All Stack Data'!$A$28:$CS$28,0)))</f>
        <v>1.178735632183908</v>
      </c>
      <c r="P20" s="6">
        <f>AVERAGEIF(INDEX('All Stack Data'!$A$29:$CR$2036,0,MATCH($K$28,'All Stack Data'!$A$28:$CS$28,0)),$B$22,INDEX('All Stack Data'!$A$29:$CR$2036,0,MATCH(P$13,'All Stack Data'!$A$28:$CS$28,0)))</f>
        <v>1.0451724137931035</v>
      </c>
      <c r="Q20" s="6">
        <f>AVERAGEIF(INDEX('All Stack Data'!$A$29:$CR$2036,0,MATCH($K$28,'All Stack Data'!$A$28:$CS$28,0)),$B$22,INDEX('All Stack Data'!$A$29:$CR$2036,0,MATCH(Q$13,'All Stack Data'!$A$28:$CS$28,0)))</f>
        <v>116.26422591173549</v>
      </c>
      <c r="R20" s="6">
        <f>AVERAGEIF(INDEX('All Stack Data'!$A$29:$CR$2036,0,MATCH($K$28,'All Stack Data'!$A$28:$CS$28,0)),$B$22,INDEX('All Stack Data'!$A$29:$CR$2036,0,MATCH(R$13,'All Stack Data'!$A$28:$CS$28,0)))</f>
        <v>2.7494372917595018</v>
      </c>
      <c r="S20" s="6">
        <f>AVERAGEIF(INDEX('All Stack Data'!$A$29:$CR$2036,0,MATCH($K$28,'All Stack Data'!$A$28:$CS$28,0)),$B$22,INDEX('All Stack Data'!$A$29:$CR$2036,0,MATCH(S$13,'All Stack Data'!$A$28:$CS$28,0)))</f>
        <v>0.81346344827586214</v>
      </c>
      <c r="T20" s="6">
        <f>AVERAGEIF(INDEX('All Stack Data'!$A$29:$CR$2036,0,MATCH($K$28,'All Stack Data'!$A$28:$CS$28,0)),$B$22,INDEX('All Stack Data'!$A$29:$CR$2036,0,MATCH(T$13,'All Stack Data'!$A$28:$CS$28,0)))</f>
        <v>2.5353111724137936</v>
      </c>
      <c r="U20" s="6">
        <f>AVERAGEIF(INDEX('All Stack Data'!$A$29:$CR$2036,0,MATCH($K$28,'All Stack Data'!$A$28:$CS$28,0)),$B$22,INDEX('All Stack Data'!$A$29:$CR$2036,0,MATCH(U$13,'All Stack Data'!$A$28:$CS$28,0)))</f>
        <v>3.3487746206896558</v>
      </c>
      <c r="V20" s="6">
        <f>AVERAGEIF(INDEX('All Stack Data'!$A$29:$CR$2036,0,MATCH($K$28,'All Stack Data'!$A$28:$CS$28,0)),$B$22,INDEX('All Stack Data'!$A$29:$CR$2036,0,MATCH(V$13,'All Stack Data'!$A$28:$CS$28,0)))</f>
        <v>86.708067262664954</v>
      </c>
      <c r="Y20" s="5" t="s">
        <v>65</v>
      </c>
      <c r="Z20">
        <f>_xlfn.STDEV.P(L29,L30,L32,L33,L34,L35,L40,L45,L46,L47,L48,L50,L52,L53,L56)</f>
        <v>0.12877888025604162</v>
      </c>
      <c r="AA20" s="49">
        <f>_xlfn.STDEV.P(L58,L59,L60,L62,L63,L64)</f>
        <v>0.28570089254323278</v>
      </c>
      <c r="AB20">
        <f>_xlfn.STDEV.P(L67,L68,L69,L70,L71,L72,L73,L75)</f>
        <v>7.3813531957223177E-2</v>
      </c>
      <c r="AD20">
        <f>_xlfn.STDEV.P(BP29,BP30,BP32,BP33,BP34,BP35,BP40,BP45,BP46,BP47,BP48,BP50,BP52,BP53,BP56)</f>
        <v>33.524414063524297</v>
      </c>
      <c r="AE20" s="49">
        <f>_xlfn.STDEV.P(BP58,BP59,BP60,BP62,BP63,BP64)</f>
        <v>41.680932452510405</v>
      </c>
      <c r="AF20">
        <f>_xlfn.STDEV.P(BP67,BP68,BP69,BP70,BP71,BP72,BP73,BP75)</f>
        <v>42.405162800082209</v>
      </c>
    </row>
    <row r="21" spans="1:97" x14ac:dyDescent="0.25">
      <c r="A21" s="7"/>
      <c r="B21" s="193"/>
      <c r="C21" s="194"/>
      <c r="D21" s="5" t="s">
        <v>6</v>
      </c>
      <c r="E21" s="6">
        <f t="array" ref="E21">_xlfn.STDEV.P(IF(INDEX('All Stack Data'!$A$29:$CR$2036,0,MATCH($B$20,'All Stack Data'!$A$28:$CS$28,0))=$B$22,INDEX('All Stack Data'!$A$29:$CR$2036,0,MATCH(E$13,'All Stack Data'!$A$28:$CS$28,0))))</f>
        <v>0.17332997954010229</v>
      </c>
      <c r="F21" s="6">
        <f t="array" ref="F21">_xlfn.STDEV.P(IF(INDEX('All Stack Data'!$A$29:$CR$2036,0,MATCH($B$20,'All Stack Data'!$A$28:$CS$28,0))=$B$22,INDEX('All Stack Data'!$A$29:$CR$2036,0,MATCH(F$13,'All Stack Data'!$A$28:$CS$28,0))))</f>
        <v>4.4277795639377948E-2</v>
      </c>
      <c r="G21" s="6">
        <f t="array" ref="G21">_xlfn.STDEV.P(IF(INDEX('All Stack Data'!$A$29:$CR$2036,0,MATCH($B$20,'All Stack Data'!$A$28:$CS$28,0))=$B$22,INDEX('All Stack Data'!$A$29:$CR$2036,0,MATCH(G$13,'All Stack Data'!$A$28:$CS$28,0))))</f>
        <v>7.9334329207004242E-2</v>
      </c>
      <c r="H21" s="6">
        <f t="array" ref="H21">_xlfn.STDEV.P(IF(INDEX('All Stack Data'!$A$29:$CR$2036,0,MATCH($B$20,'All Stack Data'!$A$28:$CS$28,0))=$B$22,INDEX('All Stack Data'!$A$29:$CR$2036,0,MATCH(H$13,'All Stack Data'!$A$28:$CS$28,0))))</f>
        <v>0.12635472781569829</v>
      </c>
      <c r="I21" s="6">
        <f t="array" ref="I21">_xlfn.STDEV.P(IF(INDEX('All Stack Data'!$A$29:$CR$2036,0,MATCH($B$20,'All Stack Data'!$A$28:$CS$28,0))=$B$22,INDEX('All Stack Data'!$A$29:$CR$2036,0,MATCH(I$13,'All Stack Data'!$A$28:$CS$28,0))))</f>
        <v>47.711663341232907</v>
      </c>
      <c r="J21" s="6">
        <f t="array" ref="J21">_xlfn.STDEV.P(IF(INDEX('All Stack Data'!$A$29:$CR$2036,0,MATCH($B$20,'All Stack Data'!$A$28:$CS$28,0))=$B$22,INDEX('All Stack Data'!$A$29:$CR$2036,0,MATCH(J$13,'All Stack Data'!$A$28:$CS$28,0))))</f>
        <v>40.328268137799228</v>
      </c>
      <c r="K21" s="26">
        <f t="array" ref="K21">_xlfn.STDEV.P(IF(INDEX('All Stack Data'!$A$29:$CR$2036,0,MATCH($B$20,'All Stack Data'!$A$28:$CS$28,0))=$B$22,INDEX('All Stack Data'!$A$29:$CR$2036,0,MATCH(K$13,'All Stack Data'!$A$28:$CS$28,0))))</f>
        <v>0.22485508482114314</v>
      </c>
      <c r="L21" s="6">
        <f t="array" ref="L21">_xlfn.STDEV.P(IF(INDEX('All Stack Data'!$A$29:$CR$2036,0,MATCH($B$20,'All Stack Data'!$A$28:$CS$28,0))=$B$22,INDEX('All Stack Data'!$A$29:$CR$2036,0,MATCH(L$13,'All Stack Data'!$A$28:$CS$28,0))))</f>
        <v>38.880331030379097</v>
      </c>
      <c r="M21" s="26">
        <f t="array" ref="M21">_xlfn.STDEV.P(IF(INDEX('All Stack Data'!$A$29:$CR$2036,0,MATCH($B$20,'All Stack Data'!$A$28:$CS$28,0))=$B$22,INDEX('All Stack Data'!$A$29:$CR$2036,0,MATCH(M$13,'All Stack Data'!$A$28:$CS$28,0))))</f>
        <v>0.24975525963550721</v>
      </c>
      <c r="N21" s="6">
        <f t="array" ref="N21">_xlfn.STDEV.P(IF(INDEX('All Stack Data'!$A$29:$CR$2036,0,MATCH($B$20,'All Stack Data'!$A$28:$CS$28,0))=$B$22,INDEX('All Stack Data'!$A$29:$CR$2036,0,MATCH(N$13,'All Stack Data'!$A$28:$CS$28,0))))</f>
        <v>37.615505577289738</v>
      </c>
      <c r="O21" s="6">
        <f t="array" ref="O21">_xlfn.STDEV.P(IF(INDEX('All Stack Data'!$A$29:$CR$2036,0,MATCH($B$20,'All Stack Data'!$A$28:$CS$28,0))=$B$22,INDEX('All Stack Data'!$A$29:$CR$2036,0,MATCH(O$13,'All Stack Data'!$A$28:$CS$28,0))))</f>
        <v>1.4797929889896473</v>
      </c>
      <c r="P21" s="6">
        <f t="array" ref="P21">_xlfn.STDEV.P(IF(INDEX('All Stack Data'!$A$29:$CR$2036,0,MATCH($B$20,'All Stack Data'!$A$28:$CS$28,0))=$B$22,INDEX('All Stack Data'!$A$29:$CR$2036,0,MATCH(P$13,'All Stack Data'!$A$28:$CS$28,0))))</f>
        <v>7.7085742214720199E-2</v>
      </c>
      <c r="Q21" s="6">
        <f t="array" ref="Q21">_xlfn.STDEV.P(IF(INDEX('All Stack Data'!$A$29:$CR$2036,0,MATCH($B$20,'All Stack Data'!$A$28:$CS$28,0))=$B$22,INDEX('All Stack Data'!$A$29:$CR$2036,0,MATCH(Q$13,'All Stack Data'!$A$28:$CS$28,0))))</f>
        <v>44.3856604404886</v>
      </c>
      <c r="R21" s="6">
        <f t="array" ref="R21">_xlfn.STDEV.P(IF(INDEX('All Stack Data'!$A$29:$CR$2036,0,MATCH($B$20,'All Stack Data'!$A$28:$CS$28,0))=$B$22,INDEX('All Stack Data'!$A$29:$CR$2036,0,MATCH(R$13,'All Stack Data'!$A$28:$CS$28,0))))</f>
        <v>0.8510940346364827</v>
      </c>
      <c r="S21" s="6">
        <f t="array" ref="S21">_xlfn.STDEV.P(IF(INDEX('All Stack Data'!$A$29:$CR$2036,0,MATCH($B$20,'All Stack Data'!$A$28:$CS$28,0))=$B$22,INDEX('All Stack Data'!$A$29:$CR$2036,0,MATCH(S$13,'All Stack Data'!$A$28:$CS$28,0))))</f>
        <v>0.18861802645551035</v>
      </c>
      <c r="T21" s="6">
        <f t="array" ref="T21">_xlfn.STDEV.P(IF(INDEX('All Stack Data'!$A$29:$CR$2036,0,MATCH($B$20,'All Stack Data'!$A$28:$CS$28,0))=$B$22,INDEX('All Stack Data'!$A$29:$CR$2036,0,MATCH(T$13,'All Stack Data'!$A$28:$CS$28,0))))</f>
        <v>1.1298112993297189</v>
      </c>
      <c r="U21" s="6">
        <f t="array" ref="U21">_xlfn.STDEV.P(IF(INDEX('All Stack Data'!$A$29:$CR$2036,0,MATCH($B$20,'All Stack Data'!$A$28:$CS$28,0))=$B$22,INDEX('All Stack Data'!$A$29:$CR$2036,0,MATCH(U$13,'All Stack Data'!$A$28:$CS$28,0))))</f>
        <v>1.1342048856239628</v>
      </c>
      <c r="V21" s="6">
        <f t="array" ref="V21">_xlfn.STDEV.P(IF(INDEX('All Stack Data'!$A$29:$CR$2036,0,MATCH($B$20,'All Stack Data'!$A$28:$CS$28,0))=$B$22,INDEX('All Stack Data'!$A$29:$CR$2036,0,MATCH(V$13,'All Stack Data'!$A$28:$CS$28,0))))</f>
        <v>33.038636144464817</v>
      </c>
      <c r="Y21" s="5" t="s">
        <v>131</v>
      </c>
      <c r="Z21">
        <f>COUNT(L29,L30,L32,L33,L34,L35,L40,L45,L46,L47,L48,L50,L52,L53,L56)</f>
        <v>15</v>
      </c>
      <c r="AA21">
        <f>COUNT(L58,L59,L60,L62,L63,L64)</f>
        <v>6</v>
      </c>
      <c r="AB21">
        <f>COUNT(L67,L68,L69,L70,L71,L72,L73,L75)</f>
        <v>8</v>
      </c>
      <c r="AD21">
        <f>COUNT(BP29,BP30,BP32,BP33,BP34,BP35,BP40,BP45,BP46,BP47,BP48,BP50,BP52,BP53,BP56)</f>
        <v>15</v>
      </c>
      <c r="AE21">
        <f>COUNT(BP58,BP59,BP60,BP62,BP63,BP64)</f>
        <v>6</v>
      </c>
      <c r="AF21">
        <f>COUNT(BP67,BP68,BP69,BP70,BP71,BP72,BP73,BP75)</f>
        <v>8</v>
      </c>
    </row>
    <row r="22" spans="1:97" ht="15.75" thickBot="1" x14ac:dyDescent="0.3">
      <c r="A22" s="7" t="s">
        <v>122</v>
      </c>
      <c r="B22" s="30" t="s">
        <v>117</v>
      </c>
      <c r="C22" s="29"/>
      <c r="D22" s="31" t="s">
        <v>60</v>
      </c>
      <c r="E22" s="27">
        <f>COUNTIF(INDEX('All Stack Data'!$A$29:$CR$2036,0,MATCH($B$20,'All Stack Data'!$A$28:$CS$28,0)),$B$22)</f>
        <v>29</v>
      </c>
      <c r="F22" s="27">
        <f>COUNTIF(INDEX('All Stack Data'!$A$29:$CR$2036,0,MATCH($B$20,'All Stack Data'!$A$28:$CS$28,0)),$B$22)</f>
        <v>29</v>
      </c>
      <c r="G22" s="27">
        <f>COUNTIF(INDEX('All Stack Data'!$A$29:$CR$2036,0,MATCH($B$20,'All Stack Data'!$A$28:$CS$28,0)),$B$22)</f>
        <v>29</v>
      </c>
      <c r="H22" s="27">
        <f>COUNTIF(INDEX('All Stack Data'!$A$29:$CR$2036,0,MATCH($B$20,'All Stack Data'!$A$28:$CS$28,0)),$B$22)</f>
        <v>29</v>
      </c>
      <c r="I22" s="27">
        <f>COUNTIF(INDEX('All Stack Data'!$A$29:$CR$2036,0,MATCH($B$20,'All Stack Data'!$A$28:$CS$28,0)),$B$22)</f>
        <v>29</v>
      </c>
      <c r="J22" s="27">
        <f>COUNTIF(INDEX('All Stack Data'!$A$29:$CR$2036,0,MATCH($B$20,'All Stack Data'!$A$28:$CS$28,0)),$B$22)</f>
        <v>29</v>
      </c>
      <c r="K22" s="27">
        <f>COUNTIF(INDEX('All Stack Data'!$A$29:$CR$2036,0,MATCH($B$20,'All Stack Data'!$A$28:$CS$28,0)),$B$22)</f>
        <v>29</v>
      </c>
      <c r="L22" s="27">
        <f>COUNTIF(INDEX('All Stack Data'!$A$29:$CR$2036,0,MATCH($B$20,'All Stack Data'!$A$28:$CS$28,0)),$B$22)</f>
        <v>29</v>
      </c>
      <c r="M22" s="27">
        <f>COUNTIF(INDEX('All Stack Data'!$A$29:$CR$2036,0,MATCH($B$20,'All Stack Data'!$A$28:$CS$28,0)),$B$22)</f>
        <v>29</v>
      </c>
      <c r="N22" s="27">
        <f>COUNTIF(INDEX('All Stack Data'!$A$29:$CR$2036,0,MATCH($B$20,'All Stack Data'!$A$28:$CS$28,0)),$B$22)</f>
        <v>29</v>
      </c>
      <c r="O22" s="27">
        <f>COUNTIF(INDEX('All Stack Data'!$A$29:$CR$2036,0,MATCH($B$20,'All Stack Data'!$A$28:$CS$28,0)),$B$22)</f>
        <v>29</v>
      </c>
      <c r="P22" s="27">
        <f>COUNTIF(INDEX('All Stack Data'!$A$29:$CR$2036,0,MATCH($B$20,'All Stack Data'!$A$28:$CS$28,0)),$B$22)</f>
        <v>29</v>
      </c>
      <c r="Q22" s="27">
        <f>COUNTIF(INDEX('All Stack Data'!$A$29:$CR$2036,0,MATCH($B$20,'All Stack Data'!$A$28:$CS$28,0)),$B$22)</f>
        <v>29</v>
      </c>
      <c r="R22" s="27">
        <f>COUNTIF(INDEX('All Stack Data'!$A$29:$CR$2036,0,MATCH($B$20,'All Stack Data'!$A$28:$CS$28,0)),$B$22)</f>
        <v>29</v>
      </c>
      <c r="S22" s="27">
        <f>COUNTIF(INDEX('All Stack Data'!$A$29:$CR$2036,0,MATCH($B$20,'All Stack Data'!$A$28:$CS$28,0)),$B$22)</f>
        <v>29</v>
      </c>
      <c r="T22" s="27">
        <f>COUNTIF(INDEX('All Stack Data'!$A$29:$CR$2036,0,MATCH($B$20,'All Stack Data'!$A$28:$CS$28,0)),$B$22)</f>
        <v>29</v>
      </c>
      <c r="U22" s="27">
        <f>COUNTIF(INDEX('All Stack Data'!$A$29:$CR$2036,0,MATCH($B$20,'All Stack Data'!$A$28:$CS$28,0)),$B$22)</f>
        <v>29</v>
      </c>
      <c r="V22" s="27">
        <f>COUNTIF(INDEX('All Stack Data'!$A$29:$CR$2036,0,MATCH($B$20,'All Stack Data'!$A$28:$CS$28,0)),$B$22)</f>
        <v>29</v>
      </c>
    </row>
    <row r="23" spans="1:97" x14ac:dyDescent="0.25">
      <c r="A23" s="4"/>
    </row>
    <row r="24" spans="1:97" ht="14.45" customHeight="1" x14ac:dyDescent="0.25">
      <c r="A24" s="56" t="s">
        <v>63</v>
      </c>
      <c r="B24" s="22" t="s">
        <v>198</v>
      </c>
    </row>
    <row r="25" spans="1:97" ht="14.45" customHeight="1" x14ac:dyDescent="0.25">
      <c r="A25" s="72"/>
      <c r="B25" s="22" t="s">
        <v>61</v>
      </c>
    </row>
    <row r="26" spans="1:97" x14ac:dyDescent="0.25">
      <c r="A26" s="57"/>
    </row>
    <row r="27" spans="1:97" ht="15.75" customHeight="1" x14ac:dyDescent="0.25">
      <c r="A27" s="16"/>
      <c r="B27" s="12"/>
      <c r="C27" s="13"/>
      <c r="D27" s="41"/>
      <c r="E27" s="42"/>
      <c r="F27" s="42"/>
      <c r="G27" s="42"/>
      <c r="H27" s="42"/>
      <c r="I27" s="40" t="s">
        <v>53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43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5"/>
    </row>
    <row r="28" spans="1:97" ht="75" x14ac:dyDescent="0.25">
      <c r="A28" s="23" t="s">
        <v>0</v>
      </c>
      <c r="B28" s="23" t="s">
        <v>82</v>
      </c>
      <c r="C28" s="24" t="s">
        <v>11</v>
      </c>
      <c r="D28" s="185" t="s">
        <v>27</v>
      </c>
      <c r="E28" s="186" t="s">
        <v>113</v>
      </c>
      <c r="F28" s="186" t="s">
        <v>109</v>
      </c>
      <c r="G28" s="17" t="s">
        <v>1</v>
      </c>
      <c r="H28" s="17" t="s">
        <v>44</v>
      </c>
      <c r="I28" s="17" t="s">
        <v>45</v>
      </c>
      <c r="J28" s="60" t="s">
        <v>133</v>
      </c>
      <c r="K28" s="60" t="s">
        <v>120</v>
      </c>
      <c r="L28" s="60" t="s">
        <v>99</v>
      </c>
      <c r="M28" s="60" t="s">
        <v>18</v>
      </c>
      <c r="N28" s="60" t="s">
        <v>19</v>
      </c>
      <c r="O28" s="60" t="s">
        <v>100</v>
      </c>
      <c r="P28" s="60" t="s">
        <v>175</v>
      </c>
      <c r="Q28" s="60" t="s">
        <v>98</v>
      </c>
      <c r="R28" s="60" t="s">
        <v>178</v>
      </c>
      <c r="S28" s="60" t="s">
        <v>20</v>
      </c>
      <c r="T28" s="60" t="s">
        <v>21</v>
      </c>
      <c r="U28" s="60" t="s">
        <v>101</v>
      </c>
      <c r="V28" s="60" t="s">
        <v>102</v>
      </c>
      <c r="W28" s="60" t="s">
        <v>10</v>
      </c>
      <c r="X28" s="60" t="s">
        <v>36</v>
      </c>
      <c r="Y28" s="60" t="s">
        <v>37</v>
      </c>
      <c r="Z28" s="60" t="s">
        <v>111</v>
      </c>
      <c r="AA28" s="60" t="s">
        <v>200</v>
      </c>
      <c r="AB28" s="60" t="s">
        <v>112</v>
      </c>
      <c r="AC28" s="60" t="s">
        <v>201</v>
      </c>
      <c r="AD28" s="60" t="s">
        <v>114</v>
      </c>
      <c r="AE28" s="60" t="s">
        <v>202</v>
      </c>
      <c r="AF28" s="60" t="s">
        <v>115</v>
      </c>
      <c r="AG28" s="60" t="s">
        <v>203</v>
      </c>
      <c r="AH28" s="60" t="s">
        <v>116</v>
      </c>
      <c r="AI28" s="60" t="s">
        <v>204</v>
      </c>
      <c r="AJ28" s="60" t="s">
        <v>146</v>
      </c>
      <c r="AK28" s="60" t="s">
        <v>176</v>
      </c>
      <c r="AL28" s="60" t="s">
        <v>145</v>
      </c>
      <c r="AM28" s="60" t="s">
        <v>147</v>
      </c>
      <c r="AN28" s="60" t="s">
        <v>148</v>
      </c>
      <c r="AO28" s="60" t="s">
        <v>149</v>
      </c>
      <c r="AP28" s="60" t="s">
        <v>150</v>
      </c>
      <c r="AQ28" s="60" t="s">
        <v>151</v>
      </c>
      <c r="AR28" s="60" t="s">
        <v>152</v>
      </c>
      <c r="AS28" s="60" t="s">
        <v>153</v>
      </c>
      <c r="AT28" s="60" t="s">
        <v>154</v>
      </c>
      <c r="AU28" s="60" t="s">
        <v>155</v>
      </c>
      <c r="AV28" s="60" t="s">
        <v>156</v>
      </c>
      <c r="AW28" s="60" t="s">
        <v>157</v>
      </c>
      <c r="AX28" s="60" t="s">
        <v>158</v>
      </c>
      <c r="AY28" s="60" t="s">
        <v>159</v>
      </c>
      <c r="AZ28" s="60" t="s">
        <v>160</v>
      </c>
      <c r="BA28" s="60" t="s">
        <v>161</v>
      </c>
      <c r="BB28" s="60" t="s">
        <v>162</v>
      </c>
      <c r="BC28" s="60" t="s">
        <v>163</v>
      </c>
      <c r="BD28" s="60" t="s">
        <v>164</v>
      </c>
      <c r="BE28" s="60" t="s">
        <v>165</v>
      </c>
      <c r="BF28" s="60" t="s">
        <v>166</v>
      </c>
      <c r="BG28" s="60" t="s">
        <v>167</v>
      </c>
      <c r="BH28" s="60" t="s">
        <v>192</v>
      </c>
      <c r="BI28" s="60" t="s">
        <v>169</v>
      </c>
      <c r="BJ28" s="60" t="s">
        <v>193</v>
      </c>
      <c r="BK28" s="60" t="s">
        <v>168</v>
      </c>
      <c r="BL28" s="60" t="s">
        <v>194</v>
      </c>
      <c r="BM28" s="60" t="s">
        <v>24</v>
      </c>
      <c r="BN28" s="60" t="s">
        <v>103</v>
      </c>
      <c r="BO28" s="60" t="s">
        <v>177</v>
      </c>
      <c r="BP28" s="60" t="s">
        <v>15</v>
      </c>
      <c r="BQ28" s="60" t="s">
        <v>170</v>
      </c>
      <c r="BR28" s="60" t="s">
        <v>171</v>
      </c>
      <c r="BS28" s="60" t="s">
        <v>38</v>
      </c>
      <c r="BT28" s="60" t="s">
        <v>39</v>
      </c>
      <c r="BU28" s="60" t="s">
        <v>105</v>
      </c>
      <c r="BV28" s="60" t="s">
        <v>104</v>
      </c>
      <c r="BW28" s="60" t="s">
        <v>106</v>
      </c>
      <c r="BX28" s="60" t="s">
        <v>8</v>
      </c>
      <c r="BY28" s="60" t="s">
        <v>22</v>
      </c>
      <c r="BZ28" s="187" t="s">
        <v>16</v>
      </c>
      <c r="CA28" s="60" t="s">
        <v>40</v>
      </c>
      <c r="CB28" s="60" t="s">
        <v>9</v>
      </c>
      <c r="CC28" s="60" t="s">
        <v>23</v>
      </c>
      <c r="CD28" s="60" t="s">
        <v>17</v>
      </c>
      <c r="CE28" s="60" t="s">
        <v>41</v>
      </c>
      <c r="CF28" s="60" t="s">
        <v>2</v>
      </c>
      <c r="CG28" s="60" t="s">
        <v>7</v>
      </c>
      <c r="CH28" s="60" t="s">
        <v>3</v>
      </c>
      <c r="CI28" s="60" t="s">
        <v>25</v>
      </c>
      <c r="CJ28" s="60" t="s">
        <v>28</v>
      </c>
      <c r="CK28" s="60" t="s">
        <v>29</v>
      </c>
      <c r="CL28" s="60" t="s">
        <v>30</v>
      </c>
      <c r="CM28" s="60" t="s">
        <v>51</v>
      </c>
      <c r="CN28" s="60" t="s">
        <v>31</v>
      </c>
      <c r="CO28" s="60" t="s">
        <v>32</v>
      </c>
      <c r="CP28" s="60" t="s">
        <v>81</v>
      </c>
      <c r="CQ28" s="60" t="s">
        <v>52</v>
      </c>
      <c r="CR28" s="60" t="s">
        <v>35</v>
      </c>
      <c r="CS28" s="60" t="s">
        <v>34</v>
      </c>
    </row>
    <row r="29" spans="1:97" x14ac:dyDescent="0.25">
      <c r="A29" s="18">
        <v>20140723</v>
      </c>
      <c r="B29" s="55">
        <v>41885</v>
      </c>
      <c r="C29" s="19" t="s">
        <v>12</v>
      </c>
      <c r="D29" s="19" t="s">
        <v>66</v>
      </c>
      <c r="E29" s="19">
        <v>4.8600000000000004E-2</v>
      </c>
      <c r="F29" s="19">
        <v>24</v>
      </c>
      <c r="G29" s="32" t="s">
        <v>26</v>
      </c>
      <c r="H29" s="32" t="s">
        <v>42</v>
      </c>
      <c r="I29" s="32" t="s">
        <v>46</v>
      </c>
      <c r="J29" s="32" t="s">
        <v>134</v>
      </c>
      <c r="K29" s="32" t="str">
        <f t="shared" ref="K29:K73" si="0">IF(AND(N29&gt;=$Y$14,T29&gt;=$Z$14,BP29&gt;=$AA$14,CC29&lt;=$AB$14),"Yes","No")</f>
        <v>Yes</v>
      </c>
      <c r="L29" s="2">
        <v>1</v>
      </c>
      <c r="M29" s="8">
        <f t="shared" ref="M29:M75" si="1">$E$14</f>
        <v>0.76765957446808508</v>
      </c>
      <c r="N29" s="2">
        <v>1.1499999999999999</v>
      </c>
      <c r="O29" s="74">
        <v>0.29166666666666669</v>
      </c>
      <c r="P29" s="11">
        <f t="shared" ref="P29:P30" si="2">O29*24</f>
        <v>7</v>
      </c>
      <c r="Q29" s="11">
        <v>0.92</v>
      </c>
      <c r="R29" s="11">
        <v>1.02</v>
      </c>
      <c r="S29" s="2">
        <v>1.1000000000000001</v>
      </c>
      <c r="T29" s="21">
        <v>1.06</v>
      </c>
      <c r="U29" s="21">
        <v>1.08</v>
      </c>
      <c r="V29" s="21"/>
      <c r="W29" s="8">
        <f t="shared" ref="W29:W75" si="3">$F$14</f>
        <v>0.99310638297872345</v>
      </c>
      <c r="X29" s="8">
        <f t="shared" ref="X29:X75" si="4">$G$14</f>
        <v>0.91727272727272724</v>
      </c>
      <c r="Y29" s="8">
        <f t="shared" ref="Y29:Y75" si="5">$H$14</f>
        <v>0.89069767441860459</v>
      </c>
      <c r="Z29" s="8"/>
      <c r="AA29" s="8" t="e">
        <f>(0.75/($Z29/1000))*($E29*$F29)</f>
        <v>#DIV/0!</v>
      </c>
      <c r="AB29" s="8"/>
      <c r="AC29" s="8" t="e">
        <f>(0.75/($AB29/1000))*($E29*$F29)</f>
        <v>#DIV/0!</v>
      </c>
      <c r="AD29" s="8"/>
      <c r="AE29" s="8" t="e">
        <f>(0.75/($AD29/1000))*($E29*$F29)</f>
        <v>#DIV/0!</v>
      </c>
      <c r="AF29" s="8"/>
      <c r="AG29" s="8" t="e">
        <f>(0.75/($AF29/1000))*($E29*$F29)</f>
        <v>#DIV/0!</v>
      </c>
      <c r="AH29" s="8"/>
      <c r="AI29" s="8" t="e">
        <f>(0.75/($AH29/1000))*($E29*$F29)</f>
        <v>#DIV/0!</v>
      </c>
      <c r="AJ29" s="8">
        <v>114.47</v>
      </c>
      <c r="AK29" s="8">
        <f>AJ29/(E29*F29)</f>
        <v>98.13957475994512</v>
      </c>
      <c r="AL29" s="1">
        <f t="shared" ref="AL29:AL74" si="6">IF(OR(ISBLANK(AK29),AK29="-"),"-",(R29-0.75)/($AJ29/1000)*($E29*$F29))</f>
        <v>2.7511837162575352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>
        <v>0.8</v>
      </c>
      <c r="BH29" s="1">
        <f t="shared" ref="BH29:BH72" si="7">IF(OR(ISBLANK(BG29),BG29="-"),"-",BG29*F29*E29)</f>
        <v>0.93312000000000017</v>
      </c>
      <c r="BI29" s="8">
        <v>2.5</v>
      </c>
      <c r="BJ29" s="8">
        <f>IF(OR(ISBLANK(BI29),BI29="-"),"-",BI29*F29*E29)</f>
        <v>2.9160000000000004</v>
      </c>
      <c r="BK29" s="8">
        <f t="shared" ref="BK29:BK72" si="8">IF(OR(ISBLANK(BG29),ISBLANK(BI29),BG29="-",BI29="-"),"-",BI29-BG29)</f>
        <v>1.7</v>
      </c>
      <c r="BL29" s="8">
        <f>IF(OR(ISBLANK(BG29),ISBLANK(BI29),BG29="-",BI29="-"),"-",BJ29-BH29)</f>
        <v>1.9828800000000002</v>
      </c>
      <c r="BM29" s="2">
        <v>130</v>
      </c>
      <c r="BN29" s="101">
        <v>2.4999999999999998E-2</v>
      </c>
      <c r="BO29" s="11">
        <f>BN29*24</f>
        <v>0.6</v>
      </c>
      <c r="BP29" s="3">
        <f t="shared" ref="BP29:BP73" si="9">IF(OR(ISBLANK(BM29),BM29="-",ISERROR(((BM29/F29)/(E29)))),"-",(BM29/F29)/(E29))</f>
        <v>111.45404663923182</v>
      </c>
      <c r="BQ29" s="11">
        <v>86.03</v>
      </c>
      <c r="BR29" s="11">
        <f>IF(ISERROR(((BQ29/F29)/(E29))),"-",(BQ29/F29)/(E29))</f>
        <v>73.756858710562412</v>
      </c>
      <c r="BS29" s="3">
        <f t="shared" ref="BS29:BS67" si="10">$I$14</f>
        <v>113.83888888888889</v>
      </c>
      <c r="BT29" s="3">
        <f t="shared" ref="BT29:BT67" si="11">$J$14</f>
        <v>96.969295839048939</v>
      </c>
      <c r="BU29" s="3"/>
      <c r="BV29" s="3"/>
      <c r="BW29" s="3"/>
      <c r="BX29" s="2">
        <v>110.5</v>
      </c>
      <c r="BY29" s="20">
        <f>IF(OR(BM29="-",BX29="-",AND(ISBLANK(BM29),ISBLANK(BX29))),"-",IF(AND(BM29=0,ISERROR(1-(BX29/BM29))),1,1-(BX29/BM29)))</f>
        <v>0.15000000000000002</v>
      </c>
      <c r="BZ29" s="11">
        <f t="shared" ref="BZ29:BZ73" si="12">IF(OR(ISBLANK(BX29),BX29="-",ISERROR((BX29/24)/(0.3*0.3*0.54))),"-",(BX29/24)/(0.3*0.3*0.54))</f>
        <v>94.735939643347052</v>
      </c>
      <c r="CA29" s="20">
        <f t="shared" ref="CA29:CA75" si="13">$K$14</f>
        <v>0.28944199413395394</v>
      </c>
      <c r="CB29" s="2">
        <v>97.5</v>
      </c>
      <c r="CC29" s="20">
        <f t="shared" ref="CC29:CC48" si="14">IF(OR(BM29="-",BX29="-",CB29="-",AND(ISBLANK(BM29),ISBLANK(BX29),ISBLANK(CB29))),"-",IF(AND(BM29=0,ISERROR(1-(CB29/BM29))),1,1-(CB29/BM29)))</f>
        <v>0.25</v>
      </c>
      <c r="CD29" s="11">
        <f t="shared" ref="CD29:CD70" si="15">IF(OR(ISBLANK(CB29),CB29="-",ISERROR((CB29/F29)/(E29))),"-",(CB29/F29)/(E29))</f>
        <v>83.590534979423865</v>
      </c>
      <c r="CE29" s="20">
        <f t="shared" ref="CE29:CE75" si="16">$M$14</f>
        <v>0.406114702596648</v>
      </c>
      <c r="CF29" s="2">
        <v>10</v>
      </c>
      <c r="CG29" s="2"/>
      <c r="CH29" s="1"/>
      <c r="CI29" s="1"/>
      <c r="CJ29" s="2"/>
      <c r="CK29" s="17"/>
      <c r="CL29" s="2"/>
      <c r="CM29" s="20" t="e">
        <f>CL29/CK29</f>
        <v>#DIV/0!</v>
      </c>
      <c r="CN29" s="2"/>
      <c r="CO29" s="17"/>
      <c r="CP29" s="33"/>
      <c r="CQ29" s="20" t="e">
        <f>CP29/CO29</f>
        <v>#DIV/0!</v>
      </c>
      <c r="CR29" s="25"/>
      <c r="CS29" s="2"/>
    </row>
    <row r="30" spans="1:97" x14ac:dyDescent="0.25">
      <c r="A30" s="25">
        <v>20140723</v>
      </c>
      <c r="B30" s="54">
        <v>41893</v>
      </c>
      <c r="C30" s="25" t="s">
        <v>12</v>
      </c>
      <c r="D30" s="25" t="s">
        <v>67</v>
      </c>
      <c r="E30" s="19">
        <v>4.8600000000000004E-2</v>
      </c>
      <c r="F30" s="19">
        <v>24</v>
      </c>
      <c r="G30" s="25" t="s">
        <v>26</v>
      </c>
      <c r="H30" s="32" t="s">
        <v>42</v>
      </c>
      <c r="I30" s="32" t="s">
        <v>46</v>
      </c>
      <c r="J30" s="32" t="s">
        <v>134</v>
      </c>
      <c r="K30" s="32" t="str">
        <f t="shared" si="0"/>
        <v>Yes</v>
      </c>
      <c r="L30" s="2">
        <v>1</v>
      </c>
      <c r="M30" s="8">
        <f t="shared" si="1"/>
        <v>0.76765957446808508</v>
      </c>
      <c r="N30" s="2">
        <v>1.2</v>
      </c>
      <c r="O30" s="112">
        <v>0.375</v>
      </c>
      <c r="P30" s="11">
        <f t="shared" si="2"/>
        <v>9</v>
      </c>
      <c r="Q30" s="11">
        <v>1.1200000000000001</v>
      </c>
      <c r="R30" s="11">
        <v>1.08</v>
      </c>
      <c r="S30" s="21">
        <v>1.1000000000000001</v>
      </c>
      <c r="T30" s="21">
        <v>1.19</v>
      </c>
      <c r="U30" s="21" t="s">
        <v>4</v>
      </c>
      <c r="V30" s="21"/>
      <c r="W30" s="8">
        <f t="shared" si="3"/>
        <v>0.99310638297872345</v>
      </c>
      <c r="X30" s="8">
        <f t="shared" si="4"/>
        <v>0.91727272727272724</v>
      </c>
      <c r="Y30" s="8">
        <f t="shared" si="5"/>
        <v>0.89069767441860459</v>
      </c>
      <c r="Z30" s="8"/>
      <c r="AA30" s="8" t="e">
        <f>(0.75/($Z30/1000))*($E30*$F30)</f>
        <v>#DIV/0!</v>
      </c>
      <c r="AB30" s="8"/>
      <c r="AC30" s="8" t="e">
        <f>(0.75/($AB30/1000))*($E30*$F30)</f>
        <v>#DIV/0!</v>
      </c>
      <c r="AD30" s="8"/>
      <c r="AE30" s="8" t="e">
        <f>(0.75/($AD30/1000))*($E30*$F30)</f>
        <v>#DIV/0!</v>
      </c>
      <c r="AF30" s="8"/>
      <c r="AG30" s="8" t="e">
        <f>(0.75/($AF30/1000))*($E30*$F30)</f>
        <v>#DIV/0!</v>
      </c>
      <c r="AH30" s="8"/>
      <c r="AI30" s="8" t="e">
        <f>(0.75/($AH30/1000))*($E30*$F30)</f>
        <v>#DIV/0!</v>
      </c>
      <c r="AJ30" s="8">
        <v>156.29</v>
      </c>
      <c r="AK30" s="8">
        <f t="shared" ref="AK30:AK75" si="17">AJ30/(E30*F30)</f>
        <v>133.9934842249657</v>
      </c>
      <c r="AL30" s="1">
        <f t="shared" si="6"/>
        <v>2.4628063215816764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>
        <v>0.69</v>
      </c>
      <c r="BH30" s="1">
        <f t="shared" si="7"/>
        <v>0.80481599999999998</v>
      </c>
      <c r="BI30" s="8">
        <v>2.1</v>
      </c>
      <c r="BJ30" s="8">
        <f>IF(OR(ISBLANK(BI30),BI30="-"),"-",BI30*F30*E30)</f>
        <v>2.4494400000000005</v>
      </c>
      <c r="BK30" s="8">
        <f t="shared" si="8"/>
        <v>1.4100000000000001</v>
      </c>
      <c r="BL30" s="8">
        <f t="shared" ref="BL30:BL74" si="18">IF(OR(ISBLANK(BG30),ISBLANK(BI30),BG30="-",BI30="-"),"-",BJ30-BH30)</f>
        <v>1.6446240000000005</v>
      </c>
      <c r="BM30" s="2">
        <v>160</v>
      </c>
      <c r="BN30" s="101">
        <v>2.5694444444444447E-2</v>
      </c>
      <c r="BO30" s="11">
        <f t="shared" ref="BO30:BO75" si="19">BN30*24</f>
        <v>0.6166666666666667</v>
      </c>
      <c r="BP30" s="3">
        <f t="shared" si="9"/>
        <v>137.1742112482853</v>
      </c>
      <c r="BQ30" s="11">
        <v>117.36</v>
      </c>
      <c r="BR30" s="11">
        <f t="shared" ref="BR30:BR73" si="20">IF(ISERROR(((BQ30/F30)/(E30))),"-",(BQ30/F30)/(E30))</f>
        <v>100.61728395061726</v>
      </c>
      <c r="BS30" s="3">
        <f t="shared" si="10"/>
        <v>113.83888888888889</v>
      </c>
      <c r="BT30" s="3">
        <f t="shared" si="11"/>
        <v>96.969295839048939</v>
      </c>
      <c r="BU30" s="3"/>
      <c r="BV30" s="3"/>
      <c r="BW30" s="3"/>
      <c r="BX30" s="2">
        <v>150.4</v>
      </c>
      <c r="BY30" s="20">
        <f>IF(OR(BM30="-",BX30="-",AND(ISBLANK(BM30),ISBLANK(BX30))),"-",IF(AND(BM30=0,ISERROR(1-(BX30/BM30))),1,1-(BX30/BM30)))</f>
        <v>5.9999999999999942E-2</v>
      </c>
      <c r="BZ30" s="11">
        <f t="shared" si="12"/>
        <v>128.94375857338818</v>
      </c>
      <c r="CA30" s="20">
        <f t="shared" si="13"/>
        <v>0.28944199413395394</v>
      </c>
      <c r="CB30" s="2">
        <v>139.19999999999999</v>
      </c>
      <c r="CC30" s="20">
        <f t="shared" si="14"/>
        <v>0.13000000000000012</v>
      </c>
      <c r="CD30" s="11">
        <f t="shared" si="15"/>
        <v>119.34156378600822</v>
      </c>
      <c r="CE30" s="20">
        <f t="shared" si="16"/>
        <v>0.406114702596648</v>
      </c>
      <c r="CF30" s="1">
        <v>4</v>
      </c>
      <c r="CG30" s="25"/>
      <c r="CH30" s="25"/>
      <c r="CI30" s="25"/>
      <c r="CJ30" s="25"/>
      <c r="CK30" s="25"/>
      <c r="CL30" s="25"/>
      <c r="CM30" s="20" t="e">
        <f t="shared" ref="CM30:CM48" si="21">CL30/CK30</f>
        <v>#DIV/0!</v>
      </c>
      <c r="CN30" s="25"/>
      <c r="CO30" s="25"/>
      <c r="CP30" s="25"/>
      <c r="CQ30" s="20" t="e">
        <f t="shared" ref="CQ30:CQ48" si="22">CP30/CO30</f>
        <v>#DIV/0!</v>
      </c>
      <c r="CR30" s="25"/>
      <c r="CS30" s="25"/>
    </row>
    <row r="31" spans="1:97" x14ac:dyDescent="0.25">
      <c r="A31" s="25">
        <v>20140723</v>
      </c>
      <c r="B31" s="54">
        <v>41891</v>
      </c>
      <c r="C31" s="25" t="s">
        <v>12</v>
      </c>
      <c r="D31" s="25" t="s">
        <v>68</v>
      </c>
      <c r="E31" s="19">
        <v>4.8600000000000004E-2</v>
      </c>
      <c r="F31" s="19">
        <v>24</v>
      </c>
      <c r="G31" s="25" t="s">
        <v>26</v>
      </c>
      <c r="H31" s="32" t="s">
        <v>42</v>
      </c>
      <c r="I31" s="32" t="s">
        <v>46</v>
      </c>
      <c r="J31" s="32" t="s">
        <v>134</v>
      </c>
      <c r="K31" s="32" t="str">
        <f t="shared" si="0"/>
        <v>No</v>
      </c>
      <c r="L31" s="2">
        <v>0.8</v>
      </c>
      <c r="M31" s="8">
        <f t="shared" si="1"/>
        <v>0.76765957446808508</v>
      </c>
      <c r="N31" s="2">
        <v>0.8</v>
      </c>
      <c r="O31" s="2"/>
      <c r="P31" s="11"/>
      <c r="Q31" s="11"/>
      <c r="R31" s="11"/>
      <c r="S31" s="21">
        <v>0.45</v>
      </c>
      <c r="T31" s="21" t="s">
        <v>4</v>
      </c>
      <c r="U31" s="21"/>
      <c r="V31" s="21"/>
      <c r="W31" s="8">
        <f t="shared" si="3"/>
        <v>0.99310638297872345</v>
      </c>
      <c r="X31" s="8">
        <f t="shared" si="4"/>
        <v>0.91727272727272724</v>
      </c>
      <c r="Y31" s="8">
        <f t="shared" si="5"/>
        <v>0.89069767441860459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1" t="str">
        <f t="shared" si="6"/>
        <v>-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1" t="str">
        <f t="shared" si="7"/>
        <v>-</v>
      </c>
      <c r="BI31" s="8"/>
      <c r="BJ31" s="8" t="str">
        <f>IF(OR(ISBLANK(BI31),BI31="-"),"-",BI31*F31*E31)</f>
        <v>-</v>
      </c>
      <c r="BK31" s="8" t="str">
        <f t="shared" si="8"/>
        <v>-</v>
      </c>
      <c r="BL31" s="8" t="str">
        <f t="shared" si="18"/>
        <v>-</v>
      </c>
      <c r="BM31" s="2">
        <v>75</v>
      </c>
      <c r="BN31" s="101"/>
      <c r="BO31" s="11"/>
      <c r="BP31" s="3">
        <f t="shared" si="9"/>
        <v>64.300411522633738</v>
      </c>
      <c r="BQ31" s="11"/>
      <c r="BR31" s="11">
        <f t="shared" si="20"/>
        <v>0</v>
      </c>
      <c r="BS31" s="3">
        <f t="shared" si="10"/>
        <v>113.83888888888889</v>
      </c>
      <c r="BT31" s="3">
        <f t="shared" si="11"/>
        <v>96.969295839048939</v>
      </c>
      <c r="BU31" s="3"/>
      <c r="BV31" s="3"/>
      <c r="BW31" s="3"/>
      <c r="BX31" s="2">
        <v>30</v>
      </c>
      <c r="BY31" s="20">
        <f t="shared" ref="BY31:BY49" si="23">IF(OR(BM31="-",BX31="-",AND(ISBLANK(BM31),ISBLANK(BX31))),"-",IF(AND(BM31=0,ISERROR(1-(BX31/BM31))),1,1-(BX31/BM31)))</f>
        <v>0.6</v>
      </c>
      <c r="BZ31" s="11">
        <f t="shared" si="12"/>
        <v>25.720164609053494</v>
      </c>
      <c r="CA31" s="20">
        <f t="shared" si="13"/>
        <v>0.28944199413395394</v>
      </c>
      <c r="CB31" s="21" t="s">
        <v>4</v>
      </c>
      <c r="CC31" s="20" t="str">
        <f t="shared" si="14"/>
        <v>-</v>
      </c>
      <c r="CD31" s="11" t="str">
        <f t="shared" si="15"/>
        <v>-</v>
      </c>
      <c r="CE31" s="20">
        <f t="shared" si="16"/>
        <v>0.406114702596648</v>
      </c>
      <c r="CF31" s="1">
        <v>30</v>
      </c>
      <c r="CG31" s="25"/>
      <c r="CH31" s="25"/>
      <c r="CI31" s="25"/>
      <c r="CJ31" s="25"/>
      <c r="CK31" s="25"/>
      <c r="CL31" s="25"/>
      <c r="CM31" s="20" t="e">
        <f t="shared" si="21"/>
        <v>#DIV/0!</v>
      </c>
      <c r="CN31" s="25"/>
      <c r="CO31" s="25"/>
      <c r="CP31" s="25"/>
      <c r="CQ31" s="20" t="e">
        <f t="shared" si="22"/>
        <v>#DIV/0!</v>
      </c>
      <c r="CR31" s="25"/>
      <c r="CS31" s="25"/>
    </row>
    <row r="32" spans="1:97" x14ac:dyDescent="0.25">
      <c r="A32" s="25">
        <v>20140730</v>
      </c>
      <c r="B32" s="54">
        <v>41911</v>
      </c>
      <c r="C32" s="25" t="s">
        <v>12</v>
      </c>
      <c r="D32" s="25" t="s">
        <v>66</v>
      </c>
      <c r="E32" s="19">
        <v>4.8600000000000004E-2</v>
      </c>
      <c r="F32" s="19">
        <v>24</v>
      </c>
      <c r="G32" s="25" t="s">
        <v>26</v>
      </c>
      <c r="H32" s="32" t="s">
        <v>42</v>
      </c>
      <c r="I32" s="32" t="s">
        <v>46</v>
      </c>
      <c r="J32" s="32" t="s">
        <v>134</v>
      </c>
      <c r="K32" s="32" t="str">
        <f t="shared" si="0"/>
        <v>Yes</v>
      </c>
      <c r="L32" s="2">
        <v>0.85</v>
      </c>
      <c r="M32" s="8">
        <f t="shared" si="1"/>
        <v>0.76765957446808508</v>
      </c>
      <c r="N32" s="2">
        <v>1.0900000000000001</v>
      </c>
      <c r="O32" s="112">
        <v>0.46875</v>
      </c>
      <c r="P32" s="11">
        <f>O32*24</f>
        <v>11.25</v>
      </c>
      <c r="Q32" s="11">
        <v>0.88</v>
      </c>
      <c r="R32" s="11">
        <v>1.01</v>
      </c>
      <c r="S32" s="2">
        <v>1.04</v>
      </c>
      <c r="T32" s="2">
        <v>1.08</v>
      </c>
      <c r="U32" s="2"/>
      <c r="V32" s="2"/>
      <c r="W32" s="8">
        <f t="shared" si="3"/>
        <v>0.99310638297872345</v>
      </c>
      <c r="X32" s="8">
        <f t="shared" si="4"/>
        <v>0.91727272727272724</v>
      </c>
      <c r="Y32" s="8">
        <f t="shared" si="5"/>
        <v>0.89069767441860459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>
        <v>86.71</v>
      </c>
      <c r="AK32" s="8">
        <f t="shared" si="17"/>
        <v>74.339849108367616</v>
      </c>
      <c r="AL32" s="1">
        <f t="shared" si="6"/>
        <v>3.497451274362819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>
        <v>0.79</v>
      </c>
      <c r="BH32" s="1">
        <f t="shared" si="7"/>
        <v>0.92145600000000016</v>
      </c>
      <c r="BI32" s="8">
        <v>1.65</v>
      </c>
      <c r="BJ32" s="8">
        <f t="shared" ref="BJ32:BJ74" si="24">IF(OR(ISBLANK(BI32),BI32="-"),"-",BI32*F32*E32)</f>
        <v>1.9245599999999998</v>
      </c>
      <c r="BK32" s="8">
        <f t="shared" si="8"/>
        <v>0.85999999999999988</v>
      </c>
      <c r="BL32" s="8">
        <f t="shared" si="18"/>
        <v>1.0031039999999996</v>
      </c>
      <c r="BM32" s="2">
        <v>129</v>
      </c>
      <c r="BN32" s="101">
        <v>4.3750000000000004E-2</v>
      </c>
      <c r="BO32" s="11">
        <f t="shared" si="19"/>
        <v>1.05</v>
      </c>
      <c r="BP32" s="3">
        <f t="shared" si="9"/>
        <v>110.59670781893003</v>
      </c>
      <c r="BQ32" s="11">
        <v>65.12</v>
      </c>
      <c r="BR32" s="11">
        <f t="shared" si="20"/>
        <v>55.829903978052123</v>
      </c>
      <c r="BS32" s="3">
        <f t="shared" si="10"/>
        <v>113.83888888888889</v>
      </c>
      <c r="BT32" s="3">
        <f t="shared" si="11"/>
        <v>96.969295839048939</v>
      </c>
      <c r="BU32" s="3"/>
      <c r="BV32" s="3"/>
      <c r="BW32" s="3"/>
      <c r="BX32" s="2">
        <v>119</v>
      </c>
      <c r="BY32" s="20">
        <f t="shared" si="23"/>
        <v>7.7519379844961267E-2</v>
      </c>
      <c r="BZ32" s="11">
        <f t="shared" si="12"/>
        <v>102.0233196159122</v>
      </c>
      <c r="CA32" s="20">
        <f t="shared" si="13"/>
        <v>0.28944199413395394</v>
      </c>
      <c r="CB32" s="2">
        <v>114.8</v>
      </c>
      <c r="CC32" s="20">
        <f t="shared" si="14"/>
        <v>0.110077519379845</v>
      </c>
      <c r="CD32" s="11">
        <f t="shared" si="15"/>
        <v>98.422496570644711</v>
      </c>
      <c r="CE32" s="20">
        <f t="shared" si="16"/>
        <v>0.406114702596648</v>
      </c>
      <c r="CF32" s="1">
        <v>10</v>
      </c>
      <c r="CG32" s="25"/>
      <c r="CH32" s="25"/>
      <c r="CI32" s="25"/>
      <c r="CJ32" s="25"/>
      <c r="CK32" s="25"/>
      <c r="CL32" s="25"/>
      <c r="CM32" s="20" t="e">
        <f t="shared" si="21"/>
        <v>#DIV/0!</v>
      </c>
      <c r="CN32" s="25"/>
      <c r="CO32" s="25"/>
      <c r="CP32" s="25"/>
      <c r="CQ32" s="20" t="e">
        <f t="shared" si="22"/>
        <v>#DIV/0!</v>
      </c>
      <c r="CR32" s="25"/>
      <c r="CS32" s="25"/>
    </row>
    <row r="33" spans="1:97" x14ac:dyDescent="0.25">
      <c r="A33" s="25">
        <v>20140730</v>
      </c>
      <c r="B33" s="54">
        <v>41913</v>
      </c>
      <c r="C33" s="25" t="s">
        <v>12</v>
      </c>
      <c r="D33" s="25" t="s">
        <v>67</v>
      </c>
      <c r="E33" s="19">
        <v>4.8600000000000004E-2</v>
      </c>
      <c r="F33" s="19">
        <v>24</v>
      </c>
      <c r="G33" s="25" t="s">
        <v>26</v>
      </c>
      <c r="H33" s="32" t="s">
        <v>42</v>
      </c>
      <c r="I33" s="32" t="s">
        <v>46</v>
      </c>
      <c r="J33" s="32" t="s">
        <v>134</v>
      </c>
      <c r="K33" s="32" t="str">
        <f t="shared" si="0"/>
        <v>Yes</v>
      </c>
      <c r="L33" s="1">
        <v>0.65</v>
      </c>
      <c r="M33" s="8">
        <f t="shared" si="1"/>
        <v>0.76765957446808508</v>
      </c>
      <c r="N33" s="1">
        <v>1.05</v>
      </c>
      <c r="O33" s="113">
        <v>0.58333333333333337</v>
      </c>
      <c r="P33" s="11">
        <f t="shared" ref="P33:P75" si="25">O33*24</f>
        <v>14</v>
      </c>
      <c r="Q33" s="8">
        <v>0.65</v>
      </c>
      <c r="R33" s="8">
        <v>0.85</v>
      </c>
      <c r="S33" s="1">
        <v>0.89</v>
      </c>
      <c r="T33" s="1">
        <v>1</v>
      </c>
      <c r="U33" s="1"/>
      <c r="V33" s="1"/>
      <c r="W33" s="8">
        <f t="shared" si="3"/>
        <v>0.99310638297872345</v>
      </c>
      <c r="X33" s="8">
        <f t="shared" si="4"/>
        <v>0.91727272727272724</v>
      </c>
      <c r="Y33" s="8">
        <f t="shared" si="5"/>
        <v>0.89069767441860459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>
        <v>46.2</v>
      </c>
      <c r="AK33" s="8">
        <f t="shared" si="17"/>
        <v>39.609053497942384</v>
      </c>
      <c r="AL33" s="1">
        <f t="shared" si="6"/>
        <v>2.5246753246753237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>
        <v>1</v>
      </c>
      <c r="BH33" s="1">
        <f t="shared" si="7"/>
        <v>1.1664000000000001</v>
      </c>
      <c r="BI33" s="8">
        <v>2.4</v>
      </c>
      <c r="BJ33" s="8">
        <f t="shared" si="24"/>
        <v>2.7993600000000001</v>
      </c>
      <c r="BK33" s="8">
        <f t="shared" si="8"/>
        <v>1.4</v>
      </c>
      <c r="BL33" s="8">
        <f t="shared" si="18"/>
        <v>1.63296</v>
      </c>
      <c r="BM33" s="1">
        <v>94</v>
      </c>
      <c r="BN33" s="101">
        <v>9.0277777777777776E-2</v>
      </c>
      <c r="BO33" s="11">
        <f t="shared" si="19"/>
        <v>2.1666666666666665</v>
      </c>
      <c r="BP33" s="3">
        <f t="shared" si="9"/>
        <v>80.589849108367616</v>
      </c>
      <c r="BQ33" s="11">
        <v>34.71</v>
      </c>
      <c r="BR33" s="11">
        <f t="shared" si="20"/>
        <v>29.758230452674894</v>
      </c>
      <c r="BS33" s="3">
        <f t="shared" si="10"/>
        <v>113.83888888888889</v>
      </c>
      <c r="BT33" s="3">
        <f t="shared" si="11"/>
        <v>96.969295839048939</v>
      </c>
      <c r="BU33" s="3"/>
      <c r="BV33" s="3"/>
      <c r="BW33" s="3"/>
      <c r="BX33" s="2">
        <v>93.4</v>
      </c>
      <c r="BY33" s="20">
        <f t="shared" si="23"/>
        <v>6.382978723404209E-3</v>
      </c>
      <c r="BZ33" s="11">
        <f t="shared" si="12"/>
        <v>80.075445816186559</v>
      </c>
      <c r="CA33" s="20">
        <f t="shared" si="13"/>
        <v>0.28944199413395394</v>
      </c>
      <c r="CB33" s="1">
        <v>87.5</v>
      </c>
      <c r="CC33" s="20">
        <f t="shared" si="14"/>
        <v>6.9148936170212782E-2</v>
      </c>
      <c r="CD33" s="11">
        <f t="shared" si="15"/>
        <v>75.017146776406037</v>
      </c>
      <c r="CE33" s="20">
        <f t="shared" si="16"/>
        <v>0.406114702596648</v>
      </c>
      <c r="CF33" s="1">
        <v>4</v>
      </c>
      <c r="CG33" s="25"/>
      <c r="CH33" s="25"/>
      <c r="CI33" s="25"/>
      <c r="CJ33" s="25"/>
      <c r="CK33" s="25"/>
      <c r="CL33" s="25"/>
      <c r="CM33" s="20" t="e">
        <f t="shared" si="21"/>
        <v>#DIV/0!</v>
      </c>
      <c r="CN33" s="25"/>
      <c r="CO33" s="25"/>
      <c r="CP33" s="25"/>
      <c r="CQ33" s="20" t="e">
        <f t="shared" si="22"/>
        <v>#DIV/0!</v>
      </c>
      <c r="CR33" s="25"/>
      <c r="CS33" s="25"/>
    </row>
    <row r="34" spans="1:97" x14ac:dyDescent="0.25">
      <c r="A34" s="25">
        <v>20140722</v>
      </c>
      <c r="B34" s="54">
        <v>41921</v>
      </c>
      <c r="C34" s="25" t="s">
        <v>12</v>
      </c>
      <c r="D34" s="25" t="s">
        <v>66</v>
      </c>
      <c r="E34" s="19">
        <v>4.8600000000000004E-2</v>
      </c>
      <c r="F34" s="19">
        <v>24</v>
      </c>
      <c r="G34" s="25" t="s">
        <v>26</v>
      </c>
      <c r="H34" s="32" t="s">
        <v>42</v>
      </c>
      <c r="I34" s="32" t="s">
        <v>46</v>
      </c>
      <c r="J34" s="32" t="s">
        <v>134</v>
      </c>
      <c r="K34" s="32" t="str">
        <f t="shared" si="0"/>
        <v>Yes</v>
      </c>
      <c r="L34" s="2">
        <v>0.87</v>
      </c>
      <c r="M34" s="8">
        <f t="shared" si="1"/>
        <v>0.76765957446808508</v>
      </c>
      <c r="N34" s="2">
        <v>1.1200000000000001</v>
      </c>
      <c r="O34" s="112">
        <v>0.39583333333333331</v>
      </c>
      <c r="P34" s="11">
        <f t="shared" si="25"/>
        <v>9.5</v>
      </c>
      <c r="Q34" s="11">
        <v>0.97</v>
      </c>
      <c r="R34" s="11">
        <v>1.04</v>
      </c>
      <c r="S34" s="21">
        <v>1.02</v>
      </c>
      <c r="T34" s="21">
        <v>1.02</v>
      </c>
      <c r="U34" s="21"/>
      <c r="V34" s="21"/>
      <c r="W34" s="8">
        <f t="shared" si="3"/>
        <v>0.99310638297872345</v>
      </c>
      <c r="X34" s="8">
        <f t="shared" si="4"/>
        <v>0.91727272727272724</v>
      </c>
      <c r="Y34" s="8">
        <f t="shared" si="5"/>
        <v>0.89069767441860459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>
        <v>97.14</v>
      </c>
      <c r="AK34" s="8">
        <f t="shared" si="17"/>
        <v>83.281893004115219</v>
      </c>
      <c r="AL34" s="1">
        <f t="shared" si="6"/>
        <v>3.482149474984559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>
        <v>0.65</v>
      </c>
      <c r="BH34" s="1">
        <f t="shared" si="7"/>
        <v>0.75816000000000017</v>
      </c>
      <c r="BI34" s="8">
        <v>4.5</v>
      </c>
      <c r="BJ34" s="8">
        <f t="shared" si="24"/>
        <v>5.2488000000000001</v>
      </c>
      <c r="BK34" s="8">
        <f t="shared" si="8"/>
        <v>3.85</v>
      </c>
      <c r="BL34" s="8">
        <f t="shared" si="18"/>
        <v>4.49064</v>
      </c>
      <c r="BM34" s="2">
        <v>102.6</v>
      </c>
      <c r="BN34" s="101">
        <v>0.3125</v>
      </c>
      <c r="BO34" s="11">
        <f t="shared" si="19"/>
        <v>7.5</v>
      </c>
      <c r="BP34" s="3">
        <f t="shared" si="9"/>
        <v>87.962962962962948</v>
      </c>
      <c r="BQ34" s="11">
        <v>72.83</v>
      </c>
      <c r="BR34" s="11">
        <f t="shared" si="20"/>
        <v>62.439986282578872</v>
      </c>
      <c r="BS34" s="3">
        <f t="shared" si="10"/>
        <v>113.83888888888889</v>
      </c>
      <c r="BT34" s="3">
        <f t="shared" si="11"/>
        <v>96.969295839048939</v>
      </c>
      <c r="BU34" s="3"/>
      <c r="BV34" s="3"/>
      <c r="BW34" s="3"/>
      <c r="BX34" s="2">
        <v>97.6</v>
      </c>
      <c r="BY34" s="20">
        <f t="shared" si="23"/>
        <v>4.8732943469785628E-2</v>
      </c>
      <c r="BZ34" s="11">
        <f t="shared" si="12"/>
        <v>83.676268861454034</v>
      </c>
      <c r="CA34" s="20">
        <f t="shared" si="13"/>
        <v>0.28944199413395394</v>
      </c>
      <c r="CB34" s="2">
        <v>96.1</v>
      </c>
      <c r="CC34" s="20">
        <f t="shared" si="14"/>
        <v>6.3352826510721272E-2</v>
      </c>
      <c r="CD34" s="11">
        <f t="shared" si="15"/>
        <v>82.390260631001354</v>
      </c>
      <c r="CE34" s="20">
        <f t="shared" si="16"/>
        <v>0.406114702596648</v>
      </c>
      <c r="CF34" s="1">
        <v>4</v>
      </c>
      <c r="CG34" s="25"/>
      <c r="CH34" s="25"/>
      <c r="CI34" s="25"/>
      <c r="CJ34" s="25"/>
      <c r="CK34" s="25"/>
      <c r="CL34" s="25"/>
      <c r="CM34" s="20" t="e">
        <f t="shared" si="21"/>
        <v>#DIV/0!</v>
      </c>
      <c r="CN34" s="25"/>
      <c r="CO34" s="25"/>
      <c r="CP34" s="25"/>
      <c r="CQ34" s="20" t="e">
        <f t="shared" si="22"/>
        <v>#DIV/0!</v>
      </c>
      <c r="CR34" s="25"/>
      <c r="CS34" s="25" t="s">
        <v>74</v>
      </c>
    </row>
    <row r="35" spans="1:97" x14ac:dyDescent="0.25">
      <c r="A35" s="25">
        <v>20140722</v>
      </c>
      <c r="B35" s="54">
        <v>41920</v>
      </c>
      <c r="C35" s="25" t="s">
        <v>12</v>
      </c>
      <c r="D35" s="25" t="s">
        <v>68</v>
      </c>
      <c r="E35" s="19">
        <v>4.8600000000000004E-2</v>
      </c>
      <c r="F35" s="19">
        <v>24</v>
      </c>
      <c r="G35" s="25" t="s">
        <v>26</v>
      </c>
      <c r="H35" s="32" t="s">
        <v>42</v>
      </c>
      <c r="I35" s="32" t="s">
        <v>46</v>
      </c>
      <c r="J35" s="32" t="s">
        <v>134</v>
      </c>
      <c r="K35" s="32" t="str">
        <f t="shared" si="0"/>
        <v>Yes</v>
      </c>
      <c r="L35" s="2">
        <v>0.98</v>
      </c>
      <c r="M35" s="8">
        <f t="shared" si="1"/>
        <v>0.76765957446808508</v>
      </c>
      <c r="N35" s="2">
        <v>1.07</v>
      </c>
      <c r="O35" s="112">
        <v>0.10416666666666667</v>
      </c>
      <c r="P35" s="11">
        <f t="shared" si="25"/>
        <v>2.5</v>
      </c>
      <c r="Q35" s="11">
        <v>0.97</v>
      </c>
      <c r="R35" s="11">
        <v>1.01</v>
      </c>
      <c r="S35" s="21">
        <v>1.03</v>
      </c>
      <c r="T35" s="21">
        <v>1.01</v>
      </c>
      <c r="U35" s="21"/>
      <c r="V35" s="21"/>
      <c r="W35" s="8">
        <f t="shared" si="3"/>
        <v>0.99310638297872345</v>
      </c>
      <c r="X35" s="8">
        <f t="shared" si="4"/>
        <v>0.91727272727272724</v>
      </c>
      <c r="Y35" s="8">
        <f t="shared" si="5"/>
        <v>0.89069767441860459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>
        <v>147.44999999999999</v>
      </c>
      <c r="AK35" s="8">
        <f t="shared" si="17"/>
        <v>126.41460905349793</v>
      </c>
      <c r="AL35" s="1">
        <f t="shared" si="6"/>
        <v>2.0567243133265518</v>
      </c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>
        <v>0.5</v>
      </c>
      <c r="BH35" s="1">
        <f t="shared" si="7"/>
        <v>0.58320000000000005</v>
      </c>
      <c r="BI35" s="8">
        <v>2.2000000000000002</v>
      </c>
      <c r="BJ35" s="8">
        <f t="shared" si="24"/>
        <v>2.5660800000000004</v>
      </c>
      <c r="BK35" s="8">
        <f t="shared" si="8"/>
        <v>1.7000000000000002</v>
      </c>
      <c r="BL35" s="8">
        <f t="shared" si="18"/>
        <v>1.9828800000000002</v>
      </c>
      <c r="BM35" s="2">
        <v>170.1</v>
      </c>
      <c r="BN35" s="101">
        <v>6.25E-2</v>
      </c>
      <c r="BO35" s="11">
        <f t="shared" si="19"/>
        <v>1.5</v>
      </c>
      <c r="BP35" s="3">
        <f t="shared" si="9"/>
        <v>145.83333333333331</v>
      </c>
      <c r="BQ35" s="11">
        <v>110.68</v>
      </c>
      <c r="BR35" s="11">
        <f t="shared" si="20"/>
        <v>94.890260631001382</v>
      </c>
      <c r="BS35" s="3">
        <f t="shared" si="10"/>
        <v>113.83888888888889</v>
      </c>
      <c r="BT35" s="3">
        <f t="shared" si="11"/>
        <v>96.969295839048939</v>
      </c>
      <c r="BU35" s="3"/>
      <c r="BV35" s="3"/>
      <c r="BW35" s="3"/>
      <c r="BX35" s="2">
        <v>153.69999999999999</v>
      </c>
      <c r="BY35" s="20">
        <f t="shared" si="23"/>
        <v>9.6413874191652038E-2</v>
      </c>
      <c r="BZ35" s="11">
        <f t="shared" si="12"/>
        <v>131.77297668038406</v>
      </c>
      <c r="CA35" s="20">
        <f t="shared" si="13"/>
        <v>0.28944199413395394</v>
      </c>
      <c r="CB35" s="2">
        <v>141.1</v>
      </c>
      <c r="CC35" s="20">
        <f t="shared" si="14"/>
        <v>0.170487948265726</v>
      </c>
      <c r="CD35" s="11">
        <f t="shared" si="15"/>
        <v>120.97050754458161</v>
      </c>
      <c r="CE35" s="20">
        <f t="shared" si="16"/>
        <v>0.406114702596648</v>
      </c>
      <c r="CF35" s="1">
        <v>4</v>
      </c>
      <c r="CG35" s="25"/>
      <c r="CH35" s="25"/>
      <c r="CI35" s="25"/>
      <c r="CJ35" s="25"/>
      <c r="CK35" s="25">
        <v>50</v>
      </c>
      <c r="CL35" s="25"/>
      <c r="CM35" s="20">
        <f t="shared" si="21"/>
        <v>0</v>
      </c>
      <c r="CN35" s="25">
        <v>20</v>
      </c>
      <c r="CO35" s="25">
        <v>175</v>
      </c>
      <c r="CP35" s="25"/>
      <c r="CQ35" s="20">
        <f t="shared" si="22"/>
        <v>0</v>
      </c>
      <c r="CR35" s="25">
        <v>125</v>
      </c>
      <c r="CS35" s="25"/>
    </row>
    <row r="36" spans="1:97" x14ac:dyDescent="0.25">
      <c r="A36" s="25">
        <v>20140923</v>
      </c>
      <c r="B36" s="54">
        <v>41918</v>
      </c>
      <c r="C36" s="25" t="s">
        <v>13</v>
      </c>
      <c r="D36" s="25" t="s">
        <v>66</v>
      </c>
      <c r="E36" s="19">
        <v>4.8600000000000004E-2</v>
      </c>
      <c r="F36" s="19">
        <v>24</v>
      </c>
      <c r="G36" s="25" t="s">
        <v>26</v>
      </c>
      <c r="H36" s="32" t="s">
        <v>42</v>
      </c>
      <c r="I36" s="32" t="s">
        <v>46</v>
      </c>
      <c r="J36" s="32" t="s">
        <v>134</v>
      </c>
      <c r="K36" s="32" t="str">
        <f t="shared" si="0"/>
        <v>No</v>
      </c>
      <c r="L36" s="1">
        <v>0.51</v>
      </c>
      <c r="M36" s="8">
        <f t="shared" si="1"/>
        <v>0.76765957446808508</v>
      </c>
      <c r="N36" s="1">
        <v>0.75</v>
      </c>
      <c r="O36" s="1"/>
      <c r="P36" s="11">
        <f t="shared" si="25"/>
        <v>0</v>
      </c>
      <c r="Q36" s="8"/>
      <c r="R36" s="8"/>
      <c r="S36" s="21">
        <v>0.72</v>
      </c>
      <c r="T36" s="21">
        <v>0.75</v>
      </c>
      <c r="U36" s="21"/>
      <c r="V36" s="21"/>
      <c r="W36" s="8">
        <f t="shared" si="3"/>
        <v>0.99310638297872345</v>
      </c>
      <c r="X36" s="8">
        <f t="shared" si="4"/>
        <v>0.91727272727272724</v>
      </c>
      <c r="Y36" s="8">
        <f t="shared" si="5"/>
        <v>0.89069767441860459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1" t="str">
        <f t="shared" si="6"/>
        <v>-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1" t="str">
        <f t="shared" si="7"/>
        <v>-</v>
      </c>
      <c r="BI36" s="8"/>
      <c r="BJ36" s="8" t="str">
        <f t="shared" si="24"/>
        <v>-</v>
      </c>
      <c r="BK36" s="8" t="str">
        <f t="shared" si="8"/>
        <v>-</v>
      </c>
      <c r="BL36" s="8" t="str">
        <f t="shared" si="18"/>
        <v>-</v>
      </c>
      <c r="BM36" s="1">
        <v>19.5</v>
      </c>
      <c r="BN36" s="101"/>
      <c r="BO36" s="11"/>
      <c r="BP36" s="3">
        <f t="shared" si="9"/>
        <v>16.718106995884771</v>
      </c>
      <c r="BQ36" s="11"/>
      <c r="BR36" s="11">
        <f t="shared" si="20"/>
        <v>0</v>
      </c>
      <c r="BS36" s="3">
        <f t="shared" si="10"/>
        <v>113.83888888888889</v>
      </c>
      <c r="BT36" s="3">
        <f t="shared" si="11"/>
        <v>96.969295839048939</v>
      </c>
      <c r="BU36" s="3"/>
      <c r="BV36" s="3"/>
      <c r="BW36" s="3"/>
      <c r="BX36" s="2">
        <v>19.3</v>
      </c>
      <c r="BY36" s="20">
        <f t="shared" si="23"/>
        <v>1.025641025641022E-2</v>
      </c>
      <c r="BZ36" s="11">
        <f t="shared" si="12"/>
        <v>16.546639231824415</v>
      </c>
      <c r="CA36" s="20">
        <f t="shared" si="13"/>
        <v>0.28944199413395394</v>
      </c>
      <c r="CB36" s="1">
        <v>9.6</v>
      </c>
      <c r="CC36" s="20">
        <f t="shared" si="14"/>
        <v>0.50769230769230766</v>
      </c>
      <c r="CD36" s="11">
        <f t="shared" si="15"/>
        <v>8.2304526748971174</v>
      </c>
      <c r="CE36" s="20">
        <f t="shared" si="16"/>
        <v>0.406114702596648</v>
      </c>
      <c r="CF36" s="1">
        <v>8</v>
      </c>
      <c r="CG36" s="25"/>
      <c r="CH36" s="25"/>
      <c r="CI36" s="25"/>
      <c r="CJ36" s="25"/>
      <c r="CK36" s="25"/>
      <c r="CL36" s="25"/>
      <c r="CM36" s="20" t="e">
        <f t="shared" si="21"/>
        <v>#DIV/0!</v>
      </c>
      <c r="CN36" s="25"/>
      <c r="CO36" s="25"/>
      <c r="CP36" s="25"/>
      <c r="CQ36" s="20" t="e">
        <f t="shared" si="22"/>
        <v>#DIV/0!</v>
      </c>
      <c r="CR36" s="25"/>
      <c r="CS36" s="25"/>
    </row>
    <row r="37" spans="1:97" x14ac:dyDescent="0.25">
      <c r="A37" s="25">
        <v>20140923</v>
      </c>
      <c r="B37" s="54">
        <v>41919</v>
      </c>
      <c r="C37" s="25" t="s">
        <v>13</v>
      </c>
      <c r="D37" s="25" t="s">
        <v>69</v>
      </c>
      <c r="E37" s="19">
        <v>4.8600000000000004E-2</v>
      </c>
      <c r="F37" s="19">
        <v>24</v>
      </c>
      <c r="G37" s="25" t="s">
        <v>26</v>
      </c>
      <c r="H37" s="32" t="s">
        <v>42</v>
      </c>
      <c r="I37" s="32" t="s">
        <v>46</v>
      </c>
      <c r="J37" s="32" t="s">
        <v>134</v>
      </c>
      <c r="K37" s="32" t="str">
        <f t="shared" si="0"/>
        <v>No</v>
      </c>
      <c r="L37" s="1">
        <v>0.72</v>
      </c>
      <c r="M37" s="8">
        <f t="shared" si="1"/>
        <v>0.76765957446808508</v>
      </c>
      <c r="N37" s="1">
        <v>0.89</v>
      </c>
      <c r="O37" s="1"/>
      <c r="P37" s="11">
        <f t="shared" si="25"/>
        <v>0</v>
      </c>
      <c r="Q37" s="8"/>
      <c r="R37" s="8"/>
      <c r="S37" s="21">
        <v>0.87</v>
      </c>
      <c r="T37" s="21">
        <v>0.87</v>
      </c>
      <c r="U37" s="21"/>
      <c r="V37" s="21"/>
      <c r="W37" s="8">
        <f t="shared" si="3"/>
        <v>0.99310638297872345</v>
      </c>
      <c r="X37" s="8">
        <f t="shared" si="4"/>
        <v>0.91727272727272724</v>
      </c>
      <c r="Y37" s="8">
        <f t="shared" si="5"/>
        <v>0.89069767441860459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1" t="str">
        <f t="shared" si="6"/>
        <v>-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1" t="str">
        <f t="shared" si="7"/>
        <v>-</v>
      </c>
      <c r="BI37" s="8"/>
      <c r="BJ37" s="8" t="str">
        <f t="shared" si="24"/>
        <v>-</v>
      </c>
      <c r="BK37" s="8" t="str">
        <f t="shared" si="8"/>
        <v>-</v>
      </c>
      <c r="BL37" s="8" t="str">
        <f t="shared" si="18"/>
        <v>-</v>
      </c>
      <c r="BM37" s="1">
        <v>74</v>
      </c>
      <c r="BN37" s="101"/>
      <c r="BO37" s="11"/>
      <c r="BP37" s="3">
        <f t="shared" si="9"/>
        <v>63.44307270233196</v>
      </c>
      <c r="BQ37" s="11"/>
      <c r="BR37" s="11">
        <f t="shared" si="20"/>
        <v>0</v>
      </c>
      <c r="BS37" s="3">
        <f t="shared" si="10"/>
        <v>113.83888888888889</v>
      </c>
      <c r="BT37" s="3">
        <f t="shared" si="11"/>
        <v>96.969295839048939</v>
      </c>
      <c r="BU37" s="3"/>
      <c r="BV37" s="3"/>
      <c r="BW37" s="3"/>
      <c r="BX37" s="2">
        <v>58.1</v>
      </c>
      <c r="BY37" s="20">
        <f t="shared" si="23"/>
        <v>0.21486486486486489</v>
      </c>
      <c r="BZ37" s="11">
        <f t="shared" si="12"/>
        <v>49.811385459533604</v>
      </c>
      <c r="CA37" s="20">
        <f t="shared" si="13"/>
        <v>0.28944199413395394</v>
      </c>
      <c r="CB37" s="3">
        <v>48.9</v>
      </c>
      <c r="CC37" s="20">
        <f t="shared" si="14"/>
        <v>0.33918918918918917</v>
      </c>
      <c r="CD37" s="11">
        <f t="shared" si="15"/>
        <v>41.9238683127572</v>
      </c>
      <c r="CE37" s="20">
        <f t="shared" si="16"/>
        <v>0.406114702596648</v>
      </c>
      <c r="CF37" s="1">
        <v>10</v>
      </c>
      <c r="CG37" s="25"/>
      <c r="CH37" s="25"/>
      <c r="CI37" s="25"/>
      <c r="CJ37" s="25"/>
      <c r="CK37" s="25"/>
      <c r="CL37" s="25"/>
      <c r="CM37" s="20" t="e">
        <f t="shared" si="21"/>
        <v>#DIV/0!</v>
      </c>
      <c r="CN37" s="25"/>
      <c r="CO37" s="25"/>
      <c r="CP37" s="25"/>
      <c r="CQ37" s="20" t="e">
        <f t="shared" si="22"/>
        <v>#DIV/0!</v>
      </c>
      <c r="CR37" s="25"/>
      <c r="CS37" s="25"/>
    </row>
    <row r="38" spans="1:97" x14ac:dyDescent="0.25">
      <c r="A38" s="25">
        <v>20140920</v>
      </c>
      <c r="B38" s="54">
        <v>41932</v>
      </c>
      <c r="C38" s="25" t="s">
        <v>13</v>
      </c>
      <c r="D38" s="25" t="s">
        <v>66</v>
      </c>
      <c r="E38" s="19">
        <v>4.8600000000000004E-2</v>
      </c>
      <c r="F38" s="19">
        <v>24</v>
      </c>
      <c r="G38" s="25" t="s">
        <v>26</v>
      </c>
      <c r="H38" s="32" t="s">
        <v>42</v>
      </c>
      <c r="I38" s="32" t="s">
        <v>46</v>
      </c>
      <c r="J38" s="32" t="s">
        <v>134</v>
      </c>
      <c r="K38" s="32" t="str">
        <f t="shared" si="0"/>
        <v>No</v>
      </c>
      <c r="L38" s="1">
        <v>0.5</v>
      </c>
      <c r="M38" s="8">
        <f t="shared" si="1"/>
        <v>0.76765957446808508</v>
      </c>
      <c r="N38" s="1">
        <v>0.8</v>
      </c>
      <c r="O38" s="1"/>
      <c r="P38" s="11">
        <f t="shared" si="25"/>
        <v>0</v>
      </c>
      <c r="Q38" s="8"/>
      <c r="R38" s="8"/>
      <c r="S38" s="21">
        <v>0.71</v>
      </c>
      <c r="T38" s="21">
        <v>0.78</v>
      </c>
      <c r="U38" s="21"/>
      <c r="V38" s="21"/>
      <c r="W38" s="8">
        <f t="shared" si="3"/>
        <v>0.99310638297872345</v>
      </c>
      <c r="X38" s="8">
        <f t="shared" si="4"/>
        <v>0.91727272727272724</v>
      </c>
      <c r="Y38" s="8">
        <f t="shared" si="5"/>
        <v>0.89069767441860459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1" t="str">
        <f t="shared" si="6"/>
        <v>-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1" t="str">
        <f t="shared" si="7"/>
        <v>-</v>
      </c>
      <c r="BI38" s="8"/>
      <c r="BJ38" s="8" t="str">
        <f t="shared" si="24"/>
        <v>-</v>
      </c>
      <c r="BK38" s="8" t="str">
        <f t="shared" si="8"/>
        <v>-</v>
      </c>
      <c r="BL38" s="8" t="str">
        <f t="shared" si="18"/>
        <v>-</v>
      </c>
      <c r="BM38" s="1">
        <v>87</v>
      </c>
      <c r="BN38" s="101"/>
      <c r="BO38" s="11"/>
      <c r="BP38" s="3">
        <f t="shared" si="9"/>
        <v>74.588477366255134</v>
      </c>
      <c r="BQ38" s="11"/>
      <c r="BR38" s="11">
        <f t="shared" si="20"/>
        <v>0</v>
      </c>
      <c r="BS38" s="3">
        <f t="shared" si="10"/>
        <v>113.83888888888889</v>
      </c>
      <c r="BT38" s="3">
        <f t="shared" si="11"/>
        <v>96.969295839048939</v>
      </c>
      <c r="BU38" s="3"/>
      <c r="BV38" s="3"/>
      <c r="BW38" s="3"/>
      <c r="BX38" s="2">
        <v>84.9</v>
      </c>
      <c r="BY38" s="20">
        <f t="shared" si="23"/>
        <v>2.4137931034482696E-2</v>
      </c>
      <c r="BZ38" s="11">
        <f t="shared" si="12"/>
        <v>72.788065843621396</v>
      </c>
      <c r="CA38" s="20">
        <f t="shared" si="13"/>
        <v>0.28944199413395394</v>
      </c>
      <c r="CB38" s="3">
        <v>84.9</v>
      </c>
      <c r="CC38" s="20">
        <f t="shared" si="14"/>
        <v>2.4137931034482696E-2</v>
      </c>
      <c r="CD38" s="11">
        <f t="shared" si="15"/>
        <v>72.788065843621396</v>
      </c>
      <c r="CE38" s="20">
        <f t="shared" si="16"/>
        <v>0.406114702596648</v>
      </c>
      <c r="CF38" s="1">
        <v>2</v>
      </c>
      <c r="CG38" s="25"/>
      <c r="CH38" s="25"/>
      <c r="CI38" s="25"/>
      <c r="CJ38" s="25"/>
      <c r="CK38" s="25"/>
      <c r="CL38" s="25"/>
      <c r="CM38" s="20" t="e">
        <f t="shared" si="21"/>
        <v>#DIV/0!</v>
      </c>
      <c r="CN38" s="25"/>
      <c r="CO38" s="25"/>
      <c r="CP38" s="25"/>
      <c r="CQ38" s="20" t="e">
        <f t="shared" si="22"/>
        <v>#DIV/0!</v>
      </c>
      <c r="CR38" s="25"/>
      <c r="CS38" s="25"/>
    </row>
    <row r="39" spans="1:97" x14ac:dyDescent="0.25">
      <c r="A39" s="25">
        <v>20140920</v>
      </c>
      <c r="B39" s="54">
        <v>41933</v>
      </c>
      <c r="C39" s="25" t="s">
        <v>13</v>
      </c>
      <c r="D39" s="25" t="s">
        <v>70</v>
      </c>
      <c r="E39" s="19">
        <v>4.8600000000000004E-2</v>
      </c>
      <c r="F39" s="19">
        <v>24</v>
      </c>
      <c r="G39" s="25" t="s">
        <v>26</v>
      </c>
      <c r="H39" s="32" t="s">
        <v>42</v>
      </c>
      <c r="I39" s="32" t="s">
        <v>46</v>
      </c>
      <c r="J39" s="32" t="s">
        <v>134</v>
      </c>
      <c r="K39" s="32" t="str">
        <f t="shared" si="0"/>
        <v>No</v>
      </c>
      <c r="L39" s="1">
        <v>0.87</v>
      </c>
      <c r="M39" s="8">
        <f t="shared" si="1"/>
        <v>0.76765957446808508</v>
      </c>
      <c r="N39" s="1">
        <v>0.996</v>
      </c>
      <c r="O39" s="1"/>
      <c r="P39" s="11">
        <f t="shared" si="25"/>
        <v>0</v>
      </c>
      <c r="Q39" s="8"/>
      <c r="R39" s="8"/>
      <c r="S39" s="21">
        <v>0.97</v>
      </c>
      <c r="T39" s="21">
        <v>0.96</v>
      </c>
      <c r="U39" s="21"/>
      <c r="V39" s="21"/>
      <c r="W39" s="8">
        <f t="shared" si="3"/>
        <v>0.99310638297872345</v>
      </c>
      <c r="X39" s="8">
        <f t="shared" si="4"/>
        <v>0.91727272727272724</v>
      </c>
      <c r="Y39" s="8">
        <f t="shared" si="5"/>
        <v>0.89069767441860459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1" t="str">
        <f t="shared" si="6"/>
        <v>-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1" t="str">
        <f t="shared" si="7"/>
        <v>-</v>
      </c>
      <c r="BI39" s="8"/>
      <c r="BJ39" s="8" t="str">
        <f t="shared" si="24"/>
        <v>-</v>
      </c>
      <c r="BK39" s="8" t="str">
        <f t="shared" si="8"/>
        <v>-</v>
      </c>
      <c r="BL39" s="8" t="str">
        <f t="shared" si="18"/>
        <v>-</v>
      </c>
      <c r="BM39" s="1">
        <v>125.8</v>
      </c>
      <c r="BN39" s="101"/>
      <c r="BO39" s="11"/>
      <c r="BP39" s="3">
        <f t="shared" si="9"/>
        <v>107.85322359396432</v>
      </c>
      <c r="BQ39" s="11"/>
      <c r="BR39" s="11">
        <f t="shared" si="20"/>
        <v>0</v>
      </c>
      <c r="BS39" s="3">
        <f t="shared" si="10"/>
        <v>113.83888888888889</v>
      </c>
      <c r="BT39" s="3">
        <f t="shared" si="11"/>
        <v>96.969295839048939</v>
      </c>
      <c r="BU39" s="3"/>
      <c r="BV39" s="3"/>
      <c r="BW39" s="3"/>
      <c r="BX39" s="2">
        <v>119.3</v>
      </c>
      <c r="BY39" s="20">
        <f t="shared" si="23"/>
        <v>5.1669316375198782E-2</v>
      </c>
      <c r="BZ39" s="11">
        <f t="shared" si="12"/>
        <v>102.28052126200274</v>
      </c>
      <c r="CA39" s="20">
        <f t="shared" si="13"/>
        <v>0.28944199413395394</v>
      </c>
      <c r="CB39" s="3">
        <v>113.8</v>
      </c>
      <c r="CC39" s="20">
        <f t="shared" si="14"/>
        <v>9.5389507154213016E-2</v>
      </c>
      <c r="CD39" s="11">
        <f t="shared" si="15"/>
        <v>97.565157750342919</v>
      </c>
      <c r="CE39" s="20">
        <f t="shared" si="16"/>
        <v>0.406114702596648</v>
      </c>
      <c r="CF39" s="1">
        <v>10</v>
      </c>
      <c r="CG39" s="25"/>
      <c r="CH39" s="25"/>
      <c r="CI39" s="25"/>
      <c r="CJ39" s="25"/>
      <c r="CK39" s="25"/>
      <c r="CL39" s="25"/>
      <c r="CM39" s="20" t="e">
        <f t="shared" si="21"/>
        <v>#DIV/0!</v>
      </c>
      <c r="CN39" s="25"/>
      <c r="CO39" s="25"/>
      <c r="CP39" s="25"/>
      <c r="CQ39" s="20" t="e">
        <f t="shared" si="22"/>
        <v>#DIV/0!</v>
      </c>
      <c r="CR39" s="25"/>
      <c r="CS39" s="25"/>
    </row>
    <row r="40" spans="1:97" x14ac:dyDescent="0.25">
      <c r="A40" s="25">
        <v>20140920</v>
      </c>
      <c r="B40" s="54">
        <v>41940</v>
      </c>
      <c r="C40" s="25" t="s">
        <v>13</v>
      </c>
      <c r="D40" s="25" t="s">
        <v>71</v>
      </c>
      <c r="E40" s="19">
        <v>4.8600000000000004E-2</v>
      </c>
      <c r="F40" s="19">
        <v>24</v>
      </c>
      <c r="G40" s="25" t="s">
        <v>26</v>
      </c>
      <c r="H40" s="32" t="s">
        <v>42</v>
      </c>
      <c r="I40" s="32" t="s">
        <v>46</v>
      </c>
      <c r="J40" s="32" t="s">
        <v>134</v>
      </c>
      <c r="K40" s="32" t="str">
        <f t="shared" si="0"/>
        <v>Yes</v>
      </c>
      <c r="L40" s="1">
        <v>0.95</v>
      </c>
      <c r="M40" s="8">
        <f t="shared" si="1"/>
        <v>0.76765957446808508</v>
      </c>
      <c r="N40" s="1">
        <v>1.18</v>
      </c>
      <c r="O40" s="114">
        <v>1.375</v>
      </c>
      <c r="P40" s="11">
        <f t="shared" si="25"/>
        <v>33</v>
      </c>
      <c r="Q40" s="8">
        <v>1</v>
      </c>
      <c r="R40" s="8">
        <v>1.03</v>
      </c>
      <c r="S40" s="21">
        <v>1.04</v>
      </c>
      <c r="T40" s="21">
        <v>1.06</v>
      </c>
      <c r="U40" s="21">
        <v>1.05</v>
      </c>
      <c r="V40" s="21">
        <v>1.05</v>
      </c>
      <c r="W40" s="8">
        <f t="shared" si="3"/>
        <v>0.99310638297872345</v>
      </c>
      <c r="X40" s="8">
        <f t="shared" si="4"/>
        <v>0.91727272727272724</v>
      </c>
      <c r="Y40" s="8">
        <f t="shared" si="5"/>
        <v>0.89069767441860459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>
        <v>194.69</v>
      </c>
      <c r="AK40" s="8">
        <f t="shared" si="17"/>
        <v>166.91529492455416</v>
      </c>
      <c r="AL40" s="1">
        <f t="shared" si="6"/>
        <v>1.6774975602239459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>
        <v>0.55000000000000004</v>
      </c>
      <c r="BH40" s="1">
        <f t="shared" si="7"/>
        <v>0.64152000000000009</v>
      </c>
      <c r="BI40" s="8">
        <v>1.65</v>
      </c>
      <c r="BJ40" s="8">
        <f t="shared" si="24"/>
        <v>1.9245599999999998</v>
      </c>
      <c r="BK40" s="8">
        <f t="shared" si="8"/>
        <v>1.0999999999999999</v>
      </c>
      <c r="BL40" s="8">
        <f t="shared" si="18"/>
        <v>1.2830399999999997</v>
      </c>
      <c r="BM40" s="1">
        <v>217</v>
      </c>
      <c r="BN40" s="101">
        <v>9.5138888888888884E-2</v>
      </c>
      <c r="BO40" s="11">
        <f t="shared" si="19"/>
        <v>2.2833333333333332</v>
      </c>
      <c r="BP40" s="3">
        <f t="shared" si="9"/>
        <v>186.04252400548694</v>
      </c>
      <c r="BQ40" s="11">
        <v>145.21</v>
      </c>
      <c r="BR40" s="11">
        <f t="shared" si="20"/>
        <v>124.49417009602195</v>
      </c>
      <c r="BS40" s="3">
        <f t="shared" si="10"/>
        <v>113.83888888888889</v>
      </c>
      <c r="BT40" s="3">
        <f t="shared" si="11"/>
        <v>96.969295839048939</v>
      </c>
      <c r="BU40" s="3"/>
      <c r="BV40" s="3"/>
      <c r="BW40" s="3"/>
      <c r="BX40" s="2">
        <v>207</v>
      </c>
      <c r="BY40" s="20">
        <f t="shared" si="23"/>
        <v>4.6082949308755783E-2</v>
      </c>
      <c r="BZ40" s="11">
        <f t="shared" si="12"/>
        <v>177.46913580246911</v>
      </c>
      <c r="CA40" s="20">
        <f t="shared" si="13"/>
        <v>0.28944199413395394</v>
      </c>
      <c r="CB40" s="3">
        <v>198</v>
      </c>
      <c r="CC40" s="20">
        <f t="shared" si="14"/>
        <v>8.7557603686635899E-2</v>
      </c>
      <c r="CD40" s="11">
        <f t="shared" si="15"/>
        <v>169.75308641975306</v>
      </c>
      <c r="CE40" s="20">
        <f t="shared" si="16"/>
        <v>0.406114702596648</v>
      </c>
      <c r="CF40" s="1">
        <v>8</v>
      </c>
      <c r="CG40" s="25" t="s">
        <v>73</v>
      </c>
      <c r="CH40" s="25"/>
      <c r="CI40" s="25"/>
      <c r="CJ40" s="25"/>
      <c r="CK40" s="25"/>
      <c r="CL40" s="25"/>
      <c r="CM40" s="20" t="e">
        <f t="shared" si="21"/>
        <v>#DIV/0!</v>
      </c>
      <c r="CN40" s="25"/>
      <c r="CO40" s="25"/>
      <c r="CP40" s="25"/>
      <c r="CQ40" s="20" t="e">
        <f t="shared" si="22"/>
        <v>#DIV/0!</v>
      </c>
      <c r="CR40" s="25"/>
      <c r="CS40" s="25"/>
    </row>
    <row r="41" spans="1:97" x14ac:dyDescent="0.25">
      <c r="A41" s="25">
        <v>20140714</v>
      </c>
      <c r="B41" s="54">
        <v>41961</v>
      </c>
      <c r="C41" s="25" t="s">
        <v>12</v>
      </c>
      <c r="D41" s="25" t="s">
        <v>72</v>
      </c>
      <c r="E41" s="19">
        <v>4.8600000000000004E-2</v>
      </c>
      <c r="F41" s="19">
        <v>24</v>
      </c>
      <c r="G41" s="25" t="s">
        <v>26</v>
      </c>
      <c r="H41" s="32" t="s">
        <v>42</v>
      </c>
      <c r="I41" s="32" t="s">
        <v>46</v>
      </c>
      <c r="J41" s="32" t="s">
        <v>134</v>
      </c>
      <c r="K41" s="32" t="str">
        <f t="shared" si="0"/>
        <v>No</v>
      </c>
      <c r="L41" s="1">
        <v>0.76</v>
      </c>
      <c r="M41" s="8">
        <f t="shared" si="1"/>
        <v>0.76765957446808508</v>
      </c>
      <c r="N41" s="1">
        <v>0.99</v>
      </c>
      <c r="O41" s="1"/>
      <c r="P41" s="11">
        <f t="shared" si="25"/>
        <v>0</v>
      </c>
      <c r="Q41" s="8"/>
      <c r="R41" s="8"/>
      <c r="S41" s="21">
        <v>0.95</v>
      </c>
      <c r="T41" s="21">
        <v>0.94</v>
      </c>
      <c r="U41" s="21"/>
      <c r="V41" s="21"/>
      <c r="W41" s="8">
        <f t="shared" si="3"/>
        <v>0.99310638297872345</v>
      </c>
      <c r="X41" s="8">
        <f t="shared" si="4"/>
        <v>0.91727272727272724</v>
      </c>
      <c r="Y41" s="8">
        <f t="shared" si="5"/>
        <v>0.89069767441860459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1" t="str">
        <f t="shared" si="6"/>
        <v>-</v>
      </c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1" t="str">
        <f t="shared" si="7"/>
        <v>-</v>
      </c>
      <c r="BI41" s="8"/>
      <c r="BJ41" s="8" t="str">
        <f t="shared" si="24"/>
        <v>-</v>
      </c>
      <c r="BK41" s="8" t="str">
        <f t="shared" si="8"/>
        <v>-</v>
      </c>
      <c r="BL41" s="8" t="str">
        <f t="shared" si="18"/>
        <v>-</v>
      </c>
      <c r="BM41" s="1">
        <v>103</v>
      </c>
      <c r="BN41" s="101"/>
      <c r="BO41" s="11"/>
      <c r="BP41" s="3">
        <f t="shared" si="9"/>
        <v>88.305898491083681</v>
      </c>
      <c r="BQ41" s="11"/>
      <c r="BR41" s="11">
        <f t="shared" si="20"/>
        <v>0</v>
      </c>
      <c r="BS41" s="3">
        <f t="shared" si="10"/>
        <v>113.83888888888889</v>
      </c>
      <c r="BT41" s="3">
        <f t="shared" si="11"/>
        <v>96.969295839048939</v>
      </c>
      <c r="BU41" s="3"/>
      <c r="BV41" s="3"/>
      <c r="BW41" s="3"/>
      <c r="BX41" s="2">
        <v>79</v>
      </c>
      <c r="BY41" s="20">
        <f t="shared" si="23"/>
        <v>0.23300970873786409</v>
      </c>
      <c r="BZ41" s="11">
        <f t="shared" si="12"/>
        <v>67.729766803840874</v>
      </c>
      <c r="CA41" s="20">
        <f t="shared" si="13"/>
        <v>0.28944199413395394</v>
      </c>
      <c r="CB41" s="3">
        <v>60.5</v>
      </c>
      <c r="CC41" s="20">
        <f t="shared" si="14"/>
        <v>0.41262135922330101</v>
      </c>
      <c r="CD41" s="11">
        <f t="shared" si="15"/>
        <v>51.868998628257884</v>
      </c>
      <c r="CE41" s="20">
        <f t="shared" si="16"/>
        <v>0.406114702596648</v>
      </c>
      <c r="CF41" s="1">
        <v>9</v>
      </c>
      <c r="CG41" s="25"/>
      <c r="CH41" s="25"/>
      <c r="CI41" s="25"/>
      <c r="CJ41" s="25"/>
      <c r="CK41" s="25">
        <v>100</v>
      </c>
      <c r="CL41" s="25">
        <v>0</v>
      </c>
      <c r="CM41" s="20">
        <f t="shared" si="21"/>
        <v>0</v>
      </c>
      <c r="CN41" s="25">
        <v>70</v>
      </c>
      <c r="CO41" s="25">
        <v>190</v>
      </c>
      <c r="CP41" s="25">
        <v>2.7</v>
      </c>
      <c r="CQ41" s="20">
        <f t="shared" si="22"/>
        <v>1.4210526315789474E-2</v>
      </c>
      <c r="CR41" s="25">
        <v>160</v>
      </c>
      <c r="CS41" s="25"/>
    </row>
    <row r="42" spans="1:97" x14ac:dyDescent="0.25">
      <c r="A42" s="25">
        <v>20140804</v>
      </c>
      <c r="B42" s="54">
        <v>41967</v>
      </c>
      <c r="C42" s="25" t="s">
        <v>12</v>
      </c>
      <c r="D42" s="25" t="s">
        <v>66</v>
      </c>
      <c r="E42" s="19">
        <v>4.8600000000000004E-2</v>
      </c>
      <c r="F42" s="19">
        <v>24</v>
      </c>
      <c r="G42" s="25" t="s">
        <v>26</v>
      </c>
      <c r="H42" s="32" t="s">
        <v>42</v>
      </c>
      <c r="I42" s="32" t="s">
        <v>46</v>
      </c>
      <c r="J42" s="32" t="s">
        <v>134</v>
      </c>
      <c r="K42" s="32" t="str">
        <f t="shared" si="0"/>
        <v>No</v>
      </c>
      <c r="L42" s="34">
        <v>0.69</v>
      </c>
      <c r="M42" s="8">
        <f t="shared" si="1"/>
        <v>0.76765957446808508</v>
      </c>
      <c r="N42" s="34">
        <v>0.81</v>
      </c>
      <c r="O42" s="34"/>
      <c r="P42" s="11">
        <f t="shared" si="25"/>
        <v>0</v>
      </c>
      <c r="Q42" s="58"/>
      <c r="R42" s="58"/>
      <c r="S42" s="21">
        <v>0.72</v>
      </c>
      <c r="T42" s="1">
        <v>0.76</v>
      </c>
      <c r="U42" s="1"/>
      <c r="V42" s="1"/>
      <c r="W42" s="8">
        <f t="shared" si="3"/>
        <v>0.99310638297872345</v>
      </c>
      <c r="X42" s="8">
        <f t="shared" si="4"/>
        <v>0.91727272727272724</v>
      </c>
      <c r="Y42" s="8">
        <f t="shared" si="5"/>
        <v>0.89069767441860459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1" t="str">
        <f t="shared" si="6"/>
        <v>-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1" t="str">
        <f t="shared" si="7"/>
        <v>-</v>
      </c>
      <c r="BI42" s="8"/>
      <c r="BJ42" s="8" t="str">
        <f t="shared" si="24"/>
        <v>-</v>
      </c>
      <c r="BK42" s="8" t="str">
        <f t="shared" si="8"/>
        <v>-</v>
      </c>
      <c r="BL42" s="8" t="str">
        <f t="shared" si="18"/>
        <v>-</v>
      </c>
      <c r="BM42" s="1">
        <v>52.7</v>
      </c>
      <c r="BN42" s="101"/>
      <c r="BO42" s="11"/>
      <c r="BP42" s="3">
        <f t="shared" si="9"/>
        <v>45.18175582990397</v>
      </c>
      <c r="BQ42" s="11"/>
      <c r="BR42" s="11">
        <f t="shared" si="20"/>
        <v>0</v>
      </c>
      <c r="BS42" s="3">
        <f t="shared" si="10"/>
        <v>113.83888888888889</v>
      </c>
      <c r="BT42" s="3">
        <f t="shared" si="11"/>
        <v>96.969295839048939</v>
      </c>
      <c r="BU42" s="3"/>
      <c r="BV42" s="3"/>
      <c r="BW42" s="3"/>
      <c r="BX42" s="2">
        <v>52.7</v>
      </c>
      <c r="BY42" s="20">
        <f t="shared" si="23"/>
        <v>0</v>
      </c>
      <c r="BZ42" s="11">
        <f t="shared" si="12"/>
        <v>45.18175582990397</v>
      </c>
      <c r="CA42" s="20">
        <f t="shared" si="13"/>
        <v>0.28944199413395394</v>
      </c>
      <c r="CB42" s="1">
        <v>52.7</v>
      </c>
      <c r="CC42" s="20">
        <f t="shared" si="14"/>
        <v>0</v>
      </c>
      <c r="CD42" s="11">
        <f t="shared" si="15"/>
        <v>45.18175582990397</v>
      </c>
      <c r="CE42" s="20">
        <f t="shared" si="16"/>
        <v>0.406114702596648</v>
      </c>
      <c r="CF42" s="1"/>
      <c r="CG42" s="25"/>
      <c r="CH42" s="25"/>
      <c r="CI42" s="25"/>
      <c r="CJ42" s="25"/>
      <c r="CK42" s="25">
        <v>50</v>
      </c>
      <c r="CL42" s="25">
        <v>2.2999999999999998</v>
      </c>
      <c r="CM42" s="20">
        <f t="shared" si="21"/>
        <v>4.5999999999999999E-2</v>
      </c>
      <c r="CN42" s="25">
        <v>20</v>
      </c>
      <c r="CO42" s="25">
        <v>200</v>
      </c>
      <c r="CP42" s="25">
        <v>14.7</v>
      </c>
      <c r="CQ42" s="20">
        <f t="shared" si="22"/>
        <v>7.3499999999999996E-2</v>
      </c>
      <c r="CR42" s="25">
        <v>160</v>
      </c>
      <c r="CS42" s="25"/>
    </row>
    <row r="43" spans="1:97" x14ac:dyDescent="0.25">
      <c r="A43" s="25">
        <v>20140919</v>
      </c>
      <c r="B43" s="54">
        <v>41968</v>
      </c>
      <c r="C43" s="25" t="s">
        <v>13</v>
      </c>
      <c r="D43" s="25" t="s">
        <v>68</v>
      </c>
      <c r="E43" s="19">
        <v>4.8600000000000004E-2</v>
      </c>
      <c r="F43" s="19">
        <v>24</v>
      </c>
      <c r="G43" s="25" t="s">
        <v>26</v>
      </c>
      <c r="H43" s="32" t="s">
        <v>42</v>
      </c>
      <c r="I43" s="32" t="s">
        <v>46</v>
      </c>
      <c r="J43" s="32" t="s">
        <v>134</v>
      </c>
      <c r="K43" s="32" t="str">
        <f t="shared" si="0"/>
        <v>No</v>
      </c>
      <c r="L43" s="34">
        <v>0.75</v>
      </c>
      <c r="M43" s="8">
        <f t="shared" si="1"/>
        <v>0.76765957446808508</v>
      </c>
      <c r="N43" s="34">
        <v>0.94</v>
      </c>
      <c r="O43" s="34"/>
      <c r="P43" s="11">
        <f t="shared" si="25"/>
        <v>0</v>
      </c>
      <c r="Q43" s="58"/>
      <c r="R43" s="58"/>
      <c r="S43" s="21">
        <v>0.79</v>
      </c>
      <c r="T43" s="1">
        <v>0.87</v>
      </c>
      <c r="U43" s="1"/>
      <c r="V43" s="1"/>
      <c r="W43" s="8">
        <f t="shared" si="3"/>
        <v>0.99310638297872345</v>
      </c>
      <c r="X43" s="8">
        <f t="shared" si="4"/>
        <v>0.91727272727272724</v>
      </c>
      <c r="Y43" s="8">
        <f t="shared" si="5"/>
        <v>0.89069767441860459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1" t="str">
        <f t="shared" si="6"/>
        <v>-</v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1" t="str">
        <f t="shared" si="7"/>
        <v>-</v>
      </c>
      <c r="BI43" s="8"/>
      <c r="BJ43" s="8" t="str">
        <f t="shared" si="24"/>
        <v>-</v>
      </c>
      <c r="BK43" s="8" t="str">
        <f t="shared" si="8"/>
        <v>-</v>
      </c>
      <c r="BL43" s="8" t="str">
        <f t="shared" si="18"/>
        <v>-</v>
      </c>
      <c r="BM43" s="1">
        <v>73.239999999999995</v>
      </c>
      <c r="BN43" s="101"/>
      <c r="BO43" s="11"/>
      <c r="BP43" s="3">
        <f t="shared" si="9"/>
        <v>62.791495198902595</v>
      </c>
      <c r="BQ43" s="11"/>
      <c r="BR43" s="11">
        <f t="shared" si="20"/>
        <v>0</v>
      </c>
      <c r="BS43" s="3">
        <f t="shared" si="10"/>
        <v>113.83888888888889</v>
      </c>
      <c r="BT43" s="3">
        <f t="shared" si="11"/>
        <v>96.969295839048939</v>
      </c>
      <c r="BU43" s="3"/>
      <c r="BV43" s="3"/>
      <c r="BW43" s="3"/>
      <c r="BX43" s="2">
        <v>64.87</v>
      </c>
      <c r="BY43" s="20">
        <f t="shared" si="23"/>
        <v>0.11428181321682129</v>
      </c>
      <c r="BZ43" s="11">
        <f t="shared" si="12"/>
        <v>55.615569272976678</v>
      </c>
      <c r="CA43" s="20">
        <f t="shared" si="13"/>
        <v>0.28944199413395394</v>
      </c>
      <c r="CB43" s="1">
        <v>59.41</v>
      </c>
      <c r="CC43" s="20">
        <f t="shared" si="14"/>
        <v>0.18883123975969418</v>
      </c>
      <c r="CD43" s="11">
        <f t="shared" si="15"/>
        <v>50.934499314128935</v>
      </c>
      <c r="CE43" s="20">
        <f t="shared" si="16"/>
        <v>0.406114702596648</v>
      </c>
      <c r="CF43" s="1"/>
      <c r="CG43" s="25"/>
      <c r="CH43" s="25"/>
      <c r="CI43" s="25"/>
      <c r="CJ43" s="25"/>
      <c r="CK43" s="25">
        <v>100</v>
      </c>
      <c r="CL43" s="25">
        <v>0</v>
      </c>
      <c r="CM43" s="20">
        <f t="shared" si="21"/>
        <v>0</v>
      </c>
      <c r="CN43" s="25">
        <v>70</v>
      </c>
      <c r="CO43" s="25">
        <v>200</v>
      </c>
      <c r="CP43" s="25">
        <v>8</v>
      </c>
      <c r="CQ43" s="20">
        <f t="shared" si="22"/>
        <v>0.04</v>
      </c>
      <c r="CR43" s="25">
        <v>170</v>
      </c>
      <c r="CS43" s="25"/>
    </row>
    <row r="44" spans="1:97" x14ac:dyDescent="0.25">
      <c r="A44" s="25">
        <v>20141106</v>
      </c>
      <c r="B44" s="54">
        <v>41975</v>
      </c>
      <c r="C44" s="25" t="s">
        <v>13</v>
      </c>
      <c r="D44" s="25" t="s">
        <v>68</v>
      </c>
      <c r="E44" s="19">
        <v>4.8600000000000004E-2</v>
      </c>
      <c r="F44" s="19">
        <v>24</v>
      </c>
      <c r="G44" s="25" t="s">
        <v>26</v>
      </c>
      <c r="H44" s="32" t="s">
        <v>42</v>
      </c>
      <c r="I44" s="32" t="s">
        <v>46</v>
      </c>
      <c r="J44" s="32" t="s">
        <v>134</v>
      </c>
      <c r="K44" s="32" t="str">
        <f t="shared" si="0"/>
        <v>No</v>
      </c>
      <c r="L44" s="34">
        <v>0.17</v>
      </c>
      <c r="M44" s="8">
        <f t="shared" si="1"/>
        <v>0.76765957446808508</v>
      </c>
      <c r="N44" s="34">
        <v>0.21</v>
      </c>
      <c r="O44" s="34"/>
      <c r="P44" s="11">
        <f t="shared" si="25"/>
        <v>0</v>
      </c>
      <c r="Q44" s="58"/>
      <c r="R44" s="58"/>
      <c r="S44" s="21">
        <v>0.14000000000000001</v>
      </c>
      <c r="T44" s="1">
        <v>0.13</v>
      </c>
      <c r="U44" s="1"/>
      <c r="V44" s="1"/>
      <c r="W44" s="8">
        <f t="shared" si="3"/>
        <v>0.99310638297872345</v>
      </c>
      <c r="X44" s="8">
        <f t="shared" si="4"/>
        <v>0.91727272727272724</v>
      </c>
      <c r="Y44" s="8">
        <f t="shared" si="5"/>
        <v>0.89069767441860459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1" t="str">
        <f t="shared" si="6"/>
        <v>-</v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1" t="str">
        <f t="shared" si="7"/>
        <v>-</v>
      </c>
      <c r="BI44" s="8"/>
      <c r="BJ44" s="8" t="str">
        <f t="shared" si="24"/>
        <v>-</v>
      </c>
      <c r="BK44" s="8" t="str">
        <f t="shared" si="8"/>
        <v>-</v>
      </c>
      <c r="BL44" s="8" t="str">
        <f t="shared" si="18"/>
        <v>-</v>
      </c>
      <c r="BM44" s="1">
        <v>14.62</v>
      </c>
      <c r="BN44" s="101"/>
      <c r="BO44" s="11"/>
      <c r="BP44" s="3">
        <f t="shared" si="9"/>
        <v>12.53429355281207</v>
      </c>
      <c r="BQ44" s="11"/>
      <c r="BR44" s="11">
        <f t="shared" si="20"/>
        <v>0</v>
      </c>
      <c r="BS44" s="3">
        <f t="shared" si="10"/>
        <v>113.83888888888889</v>
      </c>
      <c r="BT44" s="3">
        <f t="shared" si="11"/>
        <v>96.969295839048939</v>
      </c>
      <c r="BU44" s="3"/>
      <c r="BV44" s="3"/>
      <c r="BW44" s="3"/>
      <c r="BX44" s="2">
        <v>5.44</v>
      </c>
      <c r="BY44" s="20">
        <f t="shared" si="23"/>
        <v>0.62790697674418605</v>
      </c>
      <c r="BZ44" s="11">
        <f t="shared" si="12"/>
        <v>4.6639231824417005</v>
      </c>
      <c r="CA44" s="20">
        <f t="shared" si="13"/>
        <v>0.28944199413395394</v>
      </c>
      <c r="CB44" s="1">
        <v>4.4400000000000004</v>
      </c>
      <c r="CC44" s="20">
        <f t="shared" si="14"/>
        <v>0.69630642954856359</v>
      </c>
      <c r="CD44" s="11">
        <f t="shared" si="15"/>
        <v>3.806584362139918</v>
      </c>
      <c r="CE44" s="20">
        <f t="shared" si="16"/>
        <v>0.406114702596648</v>
      </c>
      <c r="CF44" s="1"/>
      <c r="CG44" s="25"/>
      <c r="CH44" s="25"/>
      <c r="CI44" s="25"/>
      <c r="CJ44" s="25"/>
      <c r="CK44" s="25">
        <v>50</v>
      </c>
      <c r="CL44" s="25">
        <v>0</v>
      </c>
      <c r="CM44" s="20">
        <f t="shared" si="21"/>
        <v>0</v>
      </c>
      <c r="CN44" s="25">
        <v>20</v>
      </c>
      <c r="CO44" s="25">
        <v>200</v>
      </c>
      <c r="CP44" s="25">
        <v>30</v>
      </c>
      <c r="CQ44" s="20">
        <f t="shared" si="22"/>
        <v>0.15</v>
      </c>
      <c r="CR44" s="25">
        <v>170</v>
      </c>
      <c r="CS44" s="25"/>
    </row>
    <row r="45" spans="1:97" x14ac:dyDescent="0.25">
      <c r="A45" s="25">
        <v>20141106</v>
      </c>
      <c r="B45" s="54">
        <v>41983</v>
      </c>
      <c r="C45" s="25" t="s">
        <v>13</v>
      </c>
      <c r="D45" s="25" t="s">
        <v>66</v>
      </c>
      <c r="E45" s="19">
        <v>4.8600000000000004E-2</v>
      </c>
      <c r="F45" s="19">
        <v>24</v>
      </c>
      <c r="G45" s="25" t="s">
        <v>26</v>
      </c>
      <c r="H45" s="32" t="s">
        <v>42</v>
      </c>
      <c r="I45" s="32" t="s">
        <v>46</v>
      </c>
      <c r="J45" s="32" t="s">
        <v>134</v>
      </c>
      <c r="K45" s="32" t="str">
        <f t="shared" si="0"/>
        <v>Yes</v>
      </c>
      <c r="L45" s="34">
        <v>0.84</v>
      </c>
      <c r="M45" s="8">
        <f t="shared" si="1"/>
        <v>0.76765957446808508</v>
      </c>
      <c r="N45" s="34">
        <v>1.1599999999999999</v>
      </c>
      <c r="O45" s="115">
        <v>0.35416666666666669</v>
      </c>
      <c r="P45" s="11">
        <f t="shared" si="25"/>
        <v>8.5</v>
      </c>
      <c r="Q45" s="58">
        <v>0.91</v>
      </c>
      <c r="R45" s="58">
        <v>0.85</v>
      </c>
      <c r="S45" s="21">
        <v>1.05</v>
      </c>
      <c r="T45" s="1">
        <v>1.08</v>
      </c>
      <c r="U45" s="1"/>
      <c r="V45" s="1"/>
      <c r="W45" s="8">
        <f t="shared" si="3"/>
        <v>0.99310638297872345</v>
      </c>
      <c r="X45" s="8">
        <f t="shared" si="4"/>
        <v>0.91727272727272724</v>
      </c>
      <c r="Y45" s="8">
        <f t="shared" si="5"/>
        <v>0.89069767441860459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>
        <v>50.36</v>
      </c>
      <c r="AK45" s="8">
        <f t="shared" si="17"/>
        <v>43.1755829903978</v>
      </c>
      <c r="AL45" s="1">
        <f t="shared" si="6"/>
        <v>2.3161239078633833</v>
      </c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>
        <v>0.74</v>
      </c>
      <c r="BH45" s="1">
        <f t="shared" si="7"/>
        <v>0.86313600000000001</v>
      </c>
      <c r="BI45" s="8">
        <v>2.85</v>
      </c>
      <c r="BJ45" s="8">
        <f t="shared" si="24"/>
        <v>3.3242400000000005</v>
      </c>
      <c r="BK45" s="8">
        <f t="shared" si="8"/>
        <v>2.1100000000000003</v>
      </c>
      <c r="BL45" s="8">
        <f t="shared" si="18"/>
        <v>2.4611040000000006</v>
      </c>
      <c r="BM45" s="1">
        <v>95.49</v>
      </c>
      <c r="BN45" s="101">
        <v>2.7777777777777779E-3</v>
      </c>
      <c r="BO45" s="11">
        <f t="shared" si="19"/>
        <v>6.6666666666666666E-2</v>
      </c>
      <c r="BP45" s="3">
        <f t="shared" si="9"/>
        <v>81.867283950617278</v>
      </c>
      <c r="BQ45" s="11">
        <v>37.799999999999997</v>
      </c>
      <c r="BR45" s="11">
        <f t="shared" si="20"/>
        <v>32.407407407407405</v>
      </c>
      <c r="BS45" s="3">
        <f t="shared" si="10"/>
        <v>113.83888888888889</v>
      </c>
      <c r="BT45" s="3">
        <f t="shared" si="11"/>
        <v>96.969295839048939</v>
      </c>
      <c r="BU45" s="3"/>
      <c r="BV45" s="3"/>
      <c r="BW45" s="3"/>
      <c r="BX45" s="2">
        <v>43.29</v>
      </c>
      <c r="BY45" s="20">
        <f t="shared" si="23"/>
        <v>0.5466540999057492</v>
      </c>
      <c r="BZ45" s="11">
        <f t="shared" si="12"/>
        <v>37.114197530864196</v>
      </c>
      <c r="CA45" s="20">
        <f t="shared" si="13"/>
        <v>0.28944199413395394</v>
      </c>
      <c r="CB45" s="1">
        <v>36.340000000000003</v>
      </c>
      <c r="CC45" s="20">
        <f t="shared" si="14"/>
        <v>0.61943659021887099</v>
      </c>
      <c r="CD45" s="11">
        <f t="shared" si="15"/>
        <v>31.155692729766805</v>
      </c>
      <c r="CE45" s="20">
        <f t="shared" si="16"/>
        <v>0.406114702596648</v>
      </c>
      <c r="CF45" s="1"/>
      <c r="CG45" s="25"/>
      <c r="CH45" s="25"/>
      <c r="CI45" s="25"/>
      <c r="CJ45" s="25"/>
      <c r="CK45" s="25">
        <v>50</v>
      </c>
      <c r="CL45" s="25">
        <v>0</v>
      </c>
      <c r="CM45" s="20">
        <f t="shared" si="21"/>
        <v>0</v>
      </c>
      <c r="CN45" s="25">
        <v>20</v>
      </c>
      <c r="CO45" s="25">
        <v>200</v>
      </c>
      <c r="CP45" s="25">
        <v>30</v>
      </c>
      <c r="CQ45" s="20">
        <f t="shared" si="22"/>
        <v>0.15</v>
      </c>
      <c r="CR45" s="25">
        <v>170</v>
      </c>
      <c r="CS45" s="25"/>
    </row>
    <row r="46" spans="1:97" x14ac:dyDescent="0.25">
      <c r="A46" s="25">
        <v>20141124</v>
      </c>
      <c r="B46" s="54">
        <v>41985</v>
      </c>
      <c r="C46" s="25" t="s">
        <v>13</v>
      </c>
      <c r="D46" s="25" t="s">
        <v>72</v>
      </c>
      <c r="E46" s="19">
        <v>4.8600000000000004E-2</v>
      </c>
      <c r="F46" s="19">
        <v>24</v>
      </c>
      <c r="G46" s="25" t="s">
        <v>26</v>
      </c>
      <c r="H46" s="32" t="s">
        <v>42</v>
      </c>
      <c r="I46" s="32" t="s">
        <v>46</v>
      </c>
      <c r="J46" s="32" t="s">
        <v>134</v>
      </c>
      <c r="K46" s="32" t="str">
        <f t="shared" si="0"/>
        <v>Yes</v>
      </c>
      <c r="L46" s="34">
        <v>0.95</v>
      </c>
      <c r="M46" s="8">
        <f t="shared" si="1"/>
        <v>0.76765957446808508</v>
      </c>
      <c r="N46" s="34">
        <v>1.0900000000000001</v>
      </c>
      <c r="O46" s="115">
        <v>0.54166666666666663</v>
      </c>
      <c r="P46" s="11">
        <f t="shared" si="25"/>
        <v>13</v>
      </c>
      <c r="Q46" s="58">
        <v>1.04</v>
      </c>
      <c r="R46" s="58">
        <v>1.03</v>
      </c>
      <c r="S46" s="21">
        <v>1.05</v>
      </c>
      <c r="T46" s="1">
        <v>1.08</v>
      </c>
      <c r="U46" s="1"/>
      <c r="V46" s="1"/>
      <c r="W46" s="8">
        <f t="shared" si="3"/>
        <v>0.99310638297872345</v>
      </c>
      <c r="X46" s="8">
        <f t="shared" si="4"/>
        <v>0.91727272727272724</v>
      </c>
      <c r="Y46" s="8">
        <f t="shared" si="5"/>
        <v>0.89069767441860459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>
        <v>90.7</v>
      </c>
      <c r="AK46" s="8">
        <f t="shared" si="17"/>
        <v>77.760631001371735</v>
      </c>
      <c r="AL46" s="1">
        <f t="shared" si="6"/>
        <v>3.600793825799339</v>
      </c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>
        <v>0.94</v>
      </c>
      <c r="BH46" s="1">
        <f t="shared" si="7"/>
        <v>1.0964160000000001</v>
      </c>
      <c r="BI46" s="8">
        <v>3.6</v>
      </c>
      <c r="BJ46" s="8">
        <f t="shared" si="24"/>
        <v>4.199040000000001</v>
      </c>
      <c r="BK46" s="8">
        <f t="shared" si="8"/>
        <v>2.66</v>
      </c>
      <c r="BL46" s="8">
        <f t="shared" si="18"/>
        <v>3.1026240000000009</v>
      </c>
      <c r="BM46" s="1">
        <v>87.53</v>
      </c>
      <c r="BN46" s="101">
        <v>1.6666666666666666E-2</v>
      </c>
      <c r="BO46" s="11">
        <f t="shared" si="19"/>
        <v>0.4</v>
      </c>
      <c r="BP46" s="3">
        <f t="shared" si="9"/>
        <v>75.042866941015077</v>
      </c>
      <c r="BQ46" s="11">
        <v>68.05</v>
      </c>
      <c r="BR46" s="11">
        <f t="shared" si="20"/>
        <v>58.341906721536347</v>
      </c>
      <c r="BS46" s="3">
        <f t="shared" si="10"/>
        <v>113.83888888888889</v>
      </c>
      <c r="BT46" s="3">
        <f t="shared" si="11"/>
        <v>96.969295839048939</v>
      </c>
      <c r="BU46" s="3"/>
      <c r="BV46" s="3"/>
      <c r="BW46" s="3"/>
      <c r="BX46" s="2">
        <v>73.59</v>
      </c>
      <c r="BY46" s="20">
        <f t="shared" si="23"/>
        <v>0.15925968239460753</v>
      </c>
      <c r="BZ46" s="11">
        <f t="shared" si="12"/>
        <v>63.09156378600823</v>
      </c>
      <c r="CA46" s="20">
        <f t="shared" si="13"/>
        <v>0.28944199413395394</v>
      </c>
      <c r="CB46" s="1">
        <v>69.02</v>
      </c>
      <c r="CC46" s="20">
        <f t="shared" si="14"/>
        <v>0.21147035302182116</v>
      </c>
      <c r="CD46" s="11">
        <f t="shared" si="15"/>
        <v>59.173525377229069</v>
      </c>
      <c r="CE46" s="20">
        <f t="shared" si="16"/>
        <v>0.406114702596648</v>
      </c>
      <c r="CF46" s="1"/>
      <c r="CG46" s="25"/>
      <c r="CH46" s="25"/>
      <c r="CI46" s="25"/>
      <c r="CJ46" s="25"/>
      <c r="CK46" s="25">
        <v>100</v>
      </c>
      <c r="CL46" s="25">
        <v>0</v>
      </c>
      <c r="CM46" s="20">
        <f t="shared" si="21"/>
        <v>0</v>
      </c>
      <c r="CN46" s="25">
        <v>70</v>
      </c>
      <c r="CO46" s="25">
        <v>200</v>
      </c>
      <c r="CP46" s="25">
        <v>0</v>
      </c>
      <c r="CQ46" s="20">
        <f t="shared" si="22"/>
        <v>0</v>
      </c>
      <c r="CR46" s="25">
        <v>180</v>
      </c>
      <c r="CS46" s="25"/>
    </row>
    <row r="47" spans="1:97" x14ac:dyDescent="0.25">
      <c r="A47" s="25">
        <v>20141124</v>
      </c>
      <c r="B47" s="54">
        <v>41984</v>
      </c>
      <c r="C47" s="25" t="s">
        <v>13</v>
      </c>
      <c r="D47" s="25" t="s">
        <v>67</v>
      </c>
      <c r="E47" s="19">
        <v>4.8600000000000004E-2</v>
      </c>
      <c r="F47" s="19">
        <v>24</v>
      </c>
      <c r="G47" s="25" t="s">
        <v>26</v>
      </c>
      <c r="H47" s="32" t="s">
        <v>42</v>
      </c>
      <c r="I47" s="32" t="s">
        <v>46</v>
      </c>
      <c r="J47" s="32" t="s">
        <v>134</v>
      </c>
      <c r="K47" s="32" t="str">
        <f t="shared" si="0"/>
        <v>Yes</v>
      </c>
      <c r="L47" s="34">
        <v>1.1000000000000001</v>
      </c>
      <c r="M47" s="8">
        <f t="shared" si="1"/>
        <v>0.76765957446808508</v>
      </c>
      <c r="N47" s="34">
        <v>1.1399999999999999</v>
      </c>
      <c r="O47" s="115">
        <v>2.0833333333333332E-2</v>
      </c>
      <c r="P47" s="11">
        <f t="shared" si="25"/>
        <v>0.5</v>
      </c>
      <c r="Q47" s="58">
        <v>1.1299999999999999</v>
      </c>
      <c r="R47" s="58">
        <v>1.1200000000000001</v>
      </c>
      <c r="S47" s="21">
        <v>1.06</v>
      </c>
      <c r="T47" s="1">
        <v>1.01</v>
      </c>
      <c r="U47" s="1"/>
      <c r="V47" s="1"/>
      <c r="W47" s="8">
        <f t="shared" si="3"/>
        <v>0.99310638297872345</v>
      </c>
      <c r="X47" s="8">
        <f t="shared" si="4"/>
        <v>0.91727272727272724</v>
      </c>
      <c r="Y47" s="8">
        <f t="shared" si="5"/>
        <v>0.89069767441860459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>
        <v>170.77</v>
      </c>
      <c r="AK47" s="8">
        <f t="shared" si="17"/>
        <v>146.40775034293551</v>
      </c>
      <c r="AL47" s="1">
        <f t="shared" si="6"/>
        <v>2.527188616267495</v>
      </c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>
        <v>0.68</v>
      </c>
      <c r="BH47" s="1">
        <f t="shared" si="7"/>
        <v>0.79315200000000008</v>
      </c>
      <c r="BI47" s="8">
        <v>2.4500000000000002</v>
      </c>
      <c r="BJ47" s="8">
        <f t="shared" si="24"/>
        <v>2.8576800000000007</v>
      </c>
      <c r="BK47" s="8">
        <f t="shared" si="8"/>
        <v>1.77</v>
      </c>
      <c r="BL47" s="8">
        <f t="shared" si="18"/>
        <v>2.0645280000000006</v>
      </c>
      <c r="BM47" s="1">
        <v>170.54</v>
      </c>
      <c r="BN47" s="101">
        <v>0</v>
      </c>
      <c r="BO47" s="11">
        <f t="shared" si="19"/>
        <v>0</v>
      </c>
      <c r="BP47" s="3">
        <f t="shared" si="9"/>
        <v>146.21056241426609</v>
      </c>
      <c r="BQ47" s="11">
        <v>128.15</v>
      </c>
      <c r="BR47" s="11">
        <f t="shared" si="20"/>
        <v>109.86796982167353</v>
      </c>
      <c r="BS47" s="3">
        <f t="shared" si="10"/>
        <v>113.83888888888889</v>
      </c>
      <c r="BT47" s="3">
        <f t="shared" si="11"/>
        <v>96.969295839048939</v>
      </c>
      <c r="BU47" s="3"/>
      <c r="BV47" s="3"/>
      <c r="BW47" s="3"/>
      <c r="BX47" s="2">
        <v>49.17</v>
      </c>
      <c r="BY47" s="20">
        <f t="shared" si="23"/>
        <v>0.71168054415386417</v>
      </c>
      <c r="BZ47" s="11">
        <f t="shared" si="12"/>
        <v>42.155349794238681</v>
      </c>
      <c r="CA47" s="20">
        <f t="shared" si="13"/>
        <v>0.28944199413395394</v>
      </c>
      <c r="CB47" s="1">
        <v>37.4</v>
      </c>
      <c r="CC47" s="20">
        <f t="shared" si="14"/>
        <v>0.78069661076580277</v>
      </c>
      <c r="CD47" s="11">
        <f t="shared" si="15"/>
        <v>32.064471879286693</v>
      </c>
      <c r="CE47" s="20">
        <f t="shared" si="16"/>
        <v>0.406114702596648</v>
      </c>
      <c r="CF47" s="1"/>
      <c r="CG47" s="25"/>
      <c r="CH47" s="25"/>
      <c r="CI47" s="25"/>
      <c r="CJ47" s="25"/>
      <c r="CK47" s="25">
        <v>100</v>
      </c>
      <c r="CL47" s="25">
        <v>0</v>
      </c>
      <c r="CM47" s="20">
        <f t="shared" si="21"/>
        <v>0</v>
      </c>
      <c r="CN47" s="25">
        <v>70</v>
      </c>
      <c r="CO47" s="25">
        <v>200</v>
      </c>
      <c r="CP47" s="25">
        <v>30</v>
      </c>
      <c r="CQ47" s="20">
        <f t="shared" si="22"/>
        <v>0.15</v>
      </c>
      <c r="CR47" s="25">
        <v>170</v>
      </c>
      <c r="CS47" s="25"/>
    </row>
    <row r="48" spans="1:97" x14ac:dyDescent="0.25">
      <c r="A48" s="25">
        <v>20141124</v>
      </c>
      <c r="B48" s="54">
        <v>41989</v>
      </c>
      <c r="C48" s="25" t="s">
        <v>13</v>
      </c>
      <c r="D48" s="25" t="s">
        <v>66</v>
      </c>
      <c r="E48" s="19">
        <v>4.8600000000000004E-2</v>
      </c>
      <c r="F48" s="19">
        <v>24</v>
      </c>
      <c r="G48" s="25" t="s">
        <v>26</v>
      </c>
      <c r="H48" s="32" t="s">
        <v>42</v>
      </c>
      <c r="I48" s="32" t="s">
        <v>46</v>
      </c>
      <c r="J48" s="32" t="s">
        <v>134</v>
      </c>
      <c r="K48" s="32" t="str">
        <f t="shared" si="0"/>
        <v>Yes</v>
      </c>
      <c r="L48" s="34">
        <v>0.84</v>
      </c>
      <c r="M48" s="8">
        <f t="shared" si="1"/>
        <v>0.76765957446808508</v>
      </c>
      <c r="N48" s="34">
        <v>1.1299999999999999</v>
      </c>
      <c r="O48" s="115">
        <v>0.59375</v>
      </c>
      <c r="P48" s="11">
        <f t="shared" si="25"/>
        <v>14.25</v>
      </c>
      <c r="Q48" s="58">
        <v>0.98</v>
      </c>
      <c r="R48" s="58">
        <v>0.96</v>
      </c>
      <c r="S48" s="21">
        <v>1.07</v>
      </c>
      <c r="T48" s="1">
        <v>1.0900000000000001</v>
      </c>
      <c r="U48" s="1"/>
      <c r="V48" s="1"/>
      <c r="W48" s="8">
        <f t="shared" si="3"/>
        <v>0.99310638297872345</v>
      </c>
      <c r="X48" s="8">
        <f t="shared" si="4"/>
        <v>0.91727272727272724</v>
      </c>
      <c r="Y48" s="8">
        <f t="shared" si="5"/>
        <v>0.89069767441860459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>
        <v>57.98</v>
      </c>
      <c r="AK48" s="8">
        <f t="shared" si="17"/>
        <v>49.708504801097384</v>
      </c>
      <c r="AL48" s="1">
        <f t="shared" si="6"/>
        <v>4.2246291824767157</v>
      </c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>
        <v>0.95</v>
      </c>
      <c r="BH48" s="1">
        <f t="shared" si="7"/>
        <v>1.10808</v>
      </c>
      <c r="BI48" s="8">
        <v>3.6</v>
      </c>
      <c r="BJ48" s="8">
        <f t="shared" si="24"/>
        <v>4.199040000000001</v>
      </c>
      <c r="BK48" s="8">
        <f t="shared" si="8"/>
        <v>2.6500000000000004</v>
      </c>
      <c r="BL48" s="8">
        <f t="shared" si="18"/>
        <v>3.0909600000000008</v>
      </c>
      <c r="BM48" s="1">
        <v>68.83</v>
      </c>
      <c r="BN48" s="101">
        <v>2.9166666666666664E-2</v>
      </c>
      <c r="BO48" s="11">
        <f t="shared" si="19"/>
        <v>0.7</v>
      </c>
      <c r="BP48" s="3">
        <f t="shared" si="9"/>
        <v>59.010631001371735</v>
      </c>
      <c r="BQ48" s="11">
        <v>43.52</v>
      </c>
      <c r="BR48" s="11">
        <f t="shared" si="20"/>
        <v>37.311385459533604</v>
      </c>
      <c r="BS48" s="3">
        <f t="shared" si="10"/>
        <v>113.83888888888889</v>
      </c>
      <c r="BT48" s="3">
        <f t="shared" si="11"/>
        <v>96.969295839048939</v>
      </c>
      <c r="BU48" s="3"/>
      <c r="BV48" s="3"/>
      <c r="BW48" s="3"/>
      <c r="BX48" s="2">
        <v>45.57</v>
      </c>
      <c r="BY48" s="20">
        <f t="shared" si="23"/>
        <v>0.33793404038936503</v>
      </c>
      <c r="BZ48" s="11">
        <f t="shared" si="12"/>
        <v>39.068930041152257</v>
      </c>
      <c r="CA48" s="20">
        <f t="shared" si="13"/>
        <v>0.28944199413395394</v>
      </c>
      <c r="CB48" s="1">
        <v>35.020000000000003</v>
      </c>
      <c r="CC48" s="20">
        <f t="shared" si="14"/>
        <v>0.49121022809821291</v>
      </c>
      <c r="CD48" s="11">
        <f t="shared" si="15"/>
        <v>30.024005486968449</v>
      </c>
      <c r="CE48" s="20">
        <f t="shared" si="16"/>
        <v>0.406114702596648</v>
      </c>
      <c r="CF48" s="1"/>
      <c r="CG48" s="25"/>
      <c r="CH48" s="25"/>
      <c r="CI48" s="25"/>
      <c r="CJ48" s="25"/>
      <c r="CK48" s="25">
        <v>100</v>
      </c>
      <c r="CL48" s="25">
        <v>0</v>
      </c>
      <c r="CM48" s="20">
        <f t="shared" si="21"/>
        <v>0</v>
      </c>
      <c r="CN48" s="25">
        <v>70</v>
      </c>
      <c r="CO48" s="25">
        <v>200</v>
      </c>
      <c r="CP48" s="25">
        <v>8</v>
      </c>
      <c r="CQ48" s="20">
        <f t="shared" si="22"/>
        <v>0.04</v>
      </c>
      <c r="CR48" s="25">
        <v>180</v>
      </c>
      <c r="CS48" s="25"/>
    </row>
    <row r="49" spans="1:97" x14ac:dyDescent="0.25">
      <c r="A49" s="25">
        <v>20141124</v>
      </c>
      <c r="B49" s="54">
        <v>41991</v>
      </c>
      <c r="C49" s="25" t="s">
        <v>13</v>
      </c>
      <c r="D49" s="25" t="s">
        <v>70</v>
      </c>
      <c r="E49" s="19">
        <v>4.8600000000000004E-2</v>
      </c>
      <c r="F49" s="19">
        <v>24</v>
      </c>
      <c r="G49" s="25" t="s">
        <v>26</v>
      </c>
      <c r="H49" s="32" t="s">
        <v>42</v>
      </c>
      <c r="I49" s="32" t="s">
        <v>46</v>
      </c>
      <c r="J49" s="32" t="s">
        <v>134</v>
      </c>
      <c r="K49" s="32" t="str">
        <f t="shared" si="0"/>
        <v>No</v>
      </c>
      <c r="L49" s="8">
        <v>0.96</v>
      </c>
      <c r="M49" s="8">
        <f t="shared" si="1"/>
        <v>0.76765957446808508</v>
      </c>
      <c r="N49" s="21">
        <v>0.96</v>
      </c>
      <c r="O49" s="21"/>
      <c r="P49" s="11">
        <f t="shared" si="25"/>
        <v>0</v>
      </c>
      <c r="Q49" s="59"/>
      <c r="R49" s="59"/>
      <c r="S49" s="1">
        <v>0.9</v>
      </c>
      <c r="T49" s="8">
        <v>0.78</v>
      </c>
      <c r="U49" s="8"/>
      <c r="V49" s="8"/>
      <c r="W49" s="8">
        <f t="shared" si="3"/>
        <v>0.99310638297872345</v>
      </c>
      <c r="X49" s="8">
        <f t="shared" si="4"/>
        <v>0.91727272727272724</v>
      </c>
      <c r="Y49" s="8">
        <f t="shared" si="5"/>
        <v>0.89069767441860459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1" t="str">
        <f t="shared" si="6"/>
        <v>-</v>
      </c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1" t="str">
        <f t="shared" si="7"/>
        <v>-</v>
      </c>
      <c r="BI49" s="8"/>
      <c r="BJ49" s="8" t="str">
        <f t="shared" si="24"/>
        <v>-</v>
      </c>
      <c r="BK49" s="8" t="str">
        <f t="shared" si="8"/>
        <v>-</v>
      </c>
      <c r="BL49" s="8" t="str">
        <f t="shared" si="18"/>
        <v>-</v>
      </c>
      <c r="BM49" s="11">
        <v>74.180000000000007</v>
      </c>
      <c r="BN49" s="101"/>
      <c r="BO49" s="11"/>
      <c r="BP49" s="3">
        <f t="shared" si="9"/>
        <v>63.597393689986284</v>
      </c>
      <c r="BQ49" s="3"/>
      <c r="BR49" s="11">
        <f t="shared" si="20"/>
        <v>0</v>
      </c>
      <c r="BS49" s="3">
        <f t="shared" si="10"/>
        <v>113.83888888888889</v>
      </c>
      <c r="BT49" s="3">
        <f t="shared" si="11"/>
        <v>96.969295839048939</v>
      </c>
      <c r="BU49" s="3"/>
      <c r="BV49" s="3"/>
      <c r="BW49" s="3"/>
      <c r="BX49" s="2">
        <v>50.04</v>
      </c>
      <c r="BY49" s="20">
        <f t="shared" si="23"/>
        <v>0.32542464276085203</v>
      </c>
      <c r="BZ49" s="11">
        <f t="shared" si="12"/>
        <v>42.901234567901227</v>
      </c>
      <c r="CA49" s="20">
        <f t="shared" si="13"/>
        <v>0.28944199413395394</v>
      </c>
      <c r="CB49" s="1">
        <v>40.47</v>
      </c>
      <c r="CC49" s="20">
        <f t="shared" ref="CC49:CC50" si="26">IF(OR(BM49="-",BX49="-",CB49="-",AND(ISBLANK(BM49),ISBLANK(BX49),ISBLANK(CB49))),"-",IF(AND(BM49=0,ISERROR(1-(CB49/BM49))),1,1-(CB49/BM49)))</f>
        <v>0.45443515772445409</v>
      </c>
      <c r="CD49" s="11">
        <f t="shared" si="15"/>
        <v>34.696502057613166</v>
      </c>
      <c r="CE49" s="20">
        <f t="shared" si="16"/>
        <v>0.406114702596648</v>
      </c>
      <c r="CF49" s="25"/>
      <c r="CG49" s="25"/>
      <c r="CH49" s="25"/>
      <c r="CI49" s="25"/>
      <c r="CJ49" s="25"/>
      <c r="CK49" s="25">
        <v>100</v>
      </c>
      <c r="CL49" s="25">
        <v>0</v>
      </c>
      <c r="CM49" s="20">
        <f t="shared" ref="CM49:CM50" si="27">CL49/CK49</f>
        <v>0</v>
      </c>
      <c r="CN49" s="25">
        <v>70</v>
      </c>
      <c r="CO49" s="25">
        <v>220</v>
      </c>
      <c r="CP49" s="25">
        <v>10</v>
      </c>
      <c r="CQ49" s="20">
        <f t="shared" ref="CQ49:CQ50" si="28">CP49/CO49</f>
        <v>4.5454545454545456E-2</v>
      </c>
      <c r="CR49" s="25">
        <v>200</v>
      </c>
    </row>
    <row r="50" spans="1:97" x14ac:dyDescent="0.25">
      <c r="A50" s="25">
        <v>20141124</v>
      </c>
      <c r="B50" s="54">
        <v>42011</v>
      </c>
      <c r="C50" s="25" t="s">
        <v>13</v>
      </c>
      <c r="D50" s="25" t="s">
        <v>68</v>
      </c>
      <c r="E50" s="19">
        <v>4.8600000000000004E-2</v>
      </c>
      <c r="F50" s="19">
        <v>24</v>
      </c>
      <c r="G50" s="25" t="s">
        <v>26</v>
      </c>
      <c r="H50" s="32" t="s">
        <v>42</v>
      </c>
      <c r="I50" s="32" t="s">
        <v>46</v>
      </c>
      <c r="J50" s="32" t="s">
        <v>134</v>
      </c>
      <c r="K50" s="32" t="str">
        <f t="shared" si="0"/>
        <v>Yes</v>
      </c>
      <c r="L50" s="8">
        <v>1</v>
      </c>
      <c r="M50" s="8">
        <f t="shared" si="1"/>
        <v>0.76765957446808508</v>
      </c>
      <c r="N50" s="21">
        <v>1.1499999999999999</v>
      </c>
      <c r="O50" s="116">
        <v>0.55208333333333337</v>
      </c>
      <c r="P50" s="11">
        <f t="shared" si="25"/>
        <v>13.25</v>
      </c>
      <c r="Q50" s="59">
        <v>1.08</v>
      </c>
      <c r="R50" s="59">
        <v>1.01</v>
      </c>
      <c r="S50" s="1">
        <v>1.0900000000000001</v>
      </c>
      <c r="T50" s="8">
        <v>1.1299999999999999</v>
      </c>
      <c r="U50" s="8"/>
      <c r="V50" s="8"/>
      <c r="W50" s="8">
        <f t="shared" si="3"/>
        <v>0.99310638297872345</v>
      </c>
      <c r="X50" s="8">
        <f t="shared" si="4"/>
        <v>0.91727272727272724</v>
      </c>
      <c r="Y50" s="8">
        <f t="shared" si="5"/>
        <v>0.89069767441860459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>
        <v>126.67</v>
      </c>
      <c r="AK50" s="8">
        <f t="shared" si="17"/>
        <v>108.59910836762688</v>
      </c>
      <c r="AL50" s="1">
        <f t="shared" si="6"/>
        <v>2.3941264703560439</v>
      </c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>
        <v>0.65</v>
      </c>
      <c r="BH50" s="1">
        <f t="shared" si="7"/>
        <v>0.75816000000000017</v>
      </c>
      <c r="BI50" s="8">
        <v>2.2000000000000002</v>
      </c>
      <c r="BJ50" s="8">
        <f t="shared" si="24"/>
        <v>2.5660800000000004</v>
      </c>
      <c r="BK50" s="8">
        <f t="shared" si="8"/>
        <v>1.5500000000000003</v>
      </c>
      <c r="BL50" s="8">
        <f t="shared" si="18"/>
        <v>1.8079200000000002</v>
      </c>
      <c r="BM50" s="11">
        <v>160.91</v>
      </c>
      <c r="BN50" s="101">
        <v>1.3194444444444444E-2</v>
      </c>
      <c r="BO50" s="11">
        <f t="shared" si="19"/>
        <v>0.31666666666666665</v>
      </c>
      <c r="BP50" s="3">
        <f t="shared" si="9"/>
        <v>137.95438957475992</v>
      </c>
      <c r="BQ50" s="3">
        <v>95.1</v>
      </c>
      <c r="BR50" s="11">
        <f t="shared" si="20"/>
        <v>81.532921810699577</v>
      </c>
      <c r="BS50" s="3">
        <f t="shared" si="10"/>
        <v>113.83888888888889</v>
      </c>
      <c r="BT50" s="3">
        <f t="shared" si="11"/>
        <v>96.969295839048939</v>
      </c>
      <c r="BU50" s="3"/>
      <c r="BV50" s="3"/>
      <c r="BW50" s="3"/>
      <c r="BX50" s="2">
        <v>114.43</v>
      </c>
      <c r="BY50" s="20">
        <f t="shared" ref="BY50:BY53" si="29">IF(OR(BM50="-",BX50="-",AND(ISBLANK(BM50),ISBLANK(BX50))),"-",IF(AND(BM50=0,ISERROR(1-(BX50/BM50))),1,1-(BX50/BM50)))</f>
        <v>0.28885712510098804</v>
      </c>
      <c r="BZ50" s="11">
        <f t="shared" si="12"/>
        <v>98.105281207133061</v>
      </c>
      <c r="CA50" s="20">
        <f t="shared" si="13"/>
        <v>0.28944199413395394</v>
      </c>
      <c r="CB50" s="1">
        <v>99.91</v>
      </c>
      <c r="CC50" s="20">
        <f t="shared" si="26"/>
        <v>0.3790939034242744</v>
      </c>
      <c r="CD50" s="11">
        <f t="shared" si="15"/>
        <v>85.656721536351156</v>
      </c>
      <c r="CE50" s="20">
        <f t="shared" si="16"/>
        <v>0.406114702596648</v>
      </c>
      <c r="CF50" s="25"/>
      <c r="CG50" s="25"/>
      <c r="CH50" s="25"/>
      <c r="CI50" s="25"/>
      <c r="CJ50" s="25"/>
      <c r="CK50" s="25">
        <v>100</v>
      </c>
      <c r="CL50" s="25">
        <v>0</v>
      </c>
      <c r="CM50" s="20">
        <f t="shared" si="27"/>
        <v>0</v>
      </c>
      <c r="CN50" s="25">
        <v>70</v>
      </c>
      <c r="CO50" s="25">
        <v>170</v>
      </c>
      <c r="CP50" s="25">
        <v>12.4</v>
      </c>
      <c r="CQ50" s="20">
        <f t="shared" si="28"/>
        <v>7.2941176470588232E-2</v>
      </c>
      <c r="CR50" s="25">
        <v>140</v>
      </c>
    </row>
    <row r="51" spans="1:97" x14ac:dyDescent="0.25">
      <c r="A51" s="25">
        <v>20141208</v>
      </c>
      <c r="B51" s="54">
        <v>42012</v>
      </c>
      <c r="C51" s="25" t="s">
        <v>13</v>
      </c>
      <c r="D51" s="25" t="s">
        <v>71</v>
      </c>
      <c r="E51" s="19">
        <v>4.8600000000000004E-2</v>
      </c>
      <c r="F51" s="19">
        <v>24</v>
      </c>
      <c r="G51" s="25" t="s">
        <v>26</v>
      </c>
      <c r="H51" s="32" t="s">
        <v>42</v>
      </c>
      <c r="I51" s="32" t="s">
        <v>46</v>
      </c>
      <c r="J51" s="32" t="s">
        <v>134</v>
      </c>
      <c r="K51" s="32" t="str">
        <f t="shared" si="0"/>
        <v>No</v>
      </c>
      <c r="L51" s="8">
        <v>0.47</v>
      </c>
      <c r="M51" s="8">
        <f t="shared" si="1"/>
        <v>0.76765957446808508</v>
      </c>
      <c r="N51" s="21">
        <v>0.79</v>
      </c>
      <c r="O51" s="21"/>
      <c r="P51" s="11">
        <f t="shared" si="25"/>
        <v>0</v>
      </c>
      <c r="Q51" s="59"/>
      <c r="R51" s="59"/>
      <c r="S51" s="1">
        <v>0.17</v>
      </c>
      <c r="T51" s="8">
        <v>0.12</v>
      </c>
      <c r="U51" s="8"/>
      <c r="V51" s="8"/>
      <c r="W51" s="8">
        <f t="shared" si="3"/>
        <v>0.99310638297872345</v>
      </c>
      <c r="X51" s="8">
        <f t="shared" si="4"/>
        <v>0.91727272727272724</v>
      </c>
      <c r="Y51" s="8">
        <f t="shared" si="5"/>
        <v>0.89069767441860459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1" t="str">
        <f t="shared" si="6"/>
        <v>-</v>
      </c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1" t="str">
        <f t="shared" si="7"/>
        <v>-</v>
      </c>
      <c r="BI51" s="8"/>
      <c r="BJ51" s="8" t="str">
        <f t="shared" si="24"/>
        <v>-</v>
      </c>
      <c r="BK51" s="8" t="str">
        <f t="shared" si="8"/>
        <v>-</v>
      </c>
      <c r="BL51" s="8" t="str">
        <f t="shared" si="18"/>
        <v>-</v>
      </c>
      <c r="BM51" s="11">
        <v>8.0399999999999991</v>
      </c>
      <c r="BN51" s="101"/>
      <c r="BO51" s="11">
        <f t="shared" si="19"/>
        <v>0</v>
      </c>
      <c r="BP51" s="3">
        <f t="shared" si="9"/>
        <v>6.8930041152263364</v>
      </c>
      <c r="BQ51" s="3"/>
      <c r="BR51" s="11">
        <f t="shared" si="20"/>
        <v>0</v>
      </c>
      <c r="BS51" s="3">
        <f t="shared" si="10"/>
        <v>113.83888888888889</v>
      </c>
      <c r="BT51" s="3">
        <f t="shared" si="11"/>
        <v>96.969295839048939</v>
      </c>
      <c r="BU51" s="3"/>
      <c r="BV51" s="3"/>
      <c r="BW51" s="3"/>
      <c r="BX51" s="2" t="s">
        <v>4</v>
      </c>
      <c r="BY51" s="20" t="str">
        <f t="shared" si="29"/>
        <v>-</v>
      </c>
      <c r="BZ51" s="11" t="str">
        <f t="shared" si="12"/>
        <v>-</v>
      </c>
      <c r="CA51" s="20">
        <f t="shared" si="13"/>
        <v>0.28944199413395394</v>
      </c>
      <c r="CB51" s="37" t="s">
        <v>4</v>
      </c>
      <c r="CC51" s="20" t="str">
        <f t="shared" ref="CC51:CC53" si="30">IF(OR(BM51="-",BX51="-",CB51="-",AND(ISBLANK(BM51),ISBLANK(BX51),ISBLANK(CB51))),"-",IF(AND(BM51=0,ISERROR(1-(CB51/BM51))),1,1-(CB51/BM51)))</f>
        <v>-</v>
      </c>
      <c r="CD51" s="11" t="str">
        <f t="shared" si="15"/>
        <v>-</v>
      </c>
      <c r="CE51" s="20">
        <f t="shared" si="16"/>
        <v>0.406114702596648</v>
      </c>
      <c r="CF51" s="25"/>
      <c r="CG51" s="25"/>
      <c r="CH51" s="25"/>
      <c r="CI51" s="25"/>
      <c r="CJ51" s="25"/>
      <c r="CK51" s="25">
        <v>100</v>
      </c>
      <c r="CL51" s="25">
        <v>0</v>
      </c>
      <c r="CM51" s="20">
        <f t="shared" ref="CM51" si="31">CL51/CK51</f>
        <v>0</v>
      </c>
      <c r="CN51" s="25">
        <v>70</v>
      </c>
      <c r="CO51" s="25">
        <v>200</v>
      </c>
      <c r="CP51" s="25">
        <v>5.3</v>
      </c>
      <c r="CQ51" s="20">
        <f t="shared" ref="CQ51" si="32">CP51/CO51</f>
        <v>2.6499999999999999E-2</v>
      </c>
      <c r="CR51" s="25">
        <v>170</v>
      </c>
    </row>
    <row r="52" spans="1:97" x14ac:dyDescent="0.25">
      <c r="A52" s="25">
        <v>20141124</v>
      </c>
      <c r="B52" s="54">
        <v>42016</v>
      </c>
      <c r="C52" s="25" t="s">
        <v>13</v>
      </c>
      <c r="D52" s="25" t="s">
        <v>83</v>
      </c>
      <c r="E52" s="19">
        <v>4.8600000000000004E-2</v>
      </c>
      <c r="F52" s="19">
        <v>24</v>
      </c>
      <c r="G52" s="25" t="s">
        <v>26</v>
      </c>
      <c r="H52" s="32" t="s">
        <v>42</v>
      </c>
      <c r="I52" s="32" t="s">
        <v>46</v>
      </c>
      <c r="J52" s="32" t="s">
        <v>134</v>
      </c>
      <c r="K52" s="32" t="str">
        <f t="shared" si="0"/>
        <v>Yes</v>
      </c>
      <c r="L52" s="8">
        <v>0.64</v>
      </c>
      <c r="M52" s="8">
        <f t="shared" si="1"/>
        <v>0.76765957446808508</v>
      </c>
      <c r="N52" s="21">
        <v>1.1299999999999999</v>
      </c>
      <c r="O52" s="116">
        <v>0.45833333333333331</v>
      </c>
      <c r="P52" s="11">
        <f t="shared" si="25"/>
        <v>11</v>
      </c>
      <c r="Q52" s="59">
        <v>1.1000000000000001</v>
      </c>
      <c r="R52" s="59">
        <v>1.08</v>
      </c>
      <c r="S52" s="1">
        <v>1.05</v>
      </c>
      <c r="T52" s="8">
        <v>1.0900000000000001</v>
      </c>
      <c r="U52" s="8"/>
      <c r="V52" s="8"/>
      <c r="W52" s="8">
        <f t="shared" si="3"/>
        <v>0.99310638297872345</v>
      </c>
      <c r="X52" s="8">
        <f t="shared" si="4"/>
        <v>0.91727272727272724</v>
      </c>
      <c r="Y52" s="8">
        <f t="shared" si="5"/>
        <v>0.89069767441860459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>
        <v>140.19999999999999</v>
      </c>
      <c r="AK52" s="8">
        <f t="shared" si="17"/>
        <v>120.19890260631</v>
      </c>
      <c r="AL52" s="1">
        <f t="shared" si="6"/>
        <v>2.7454493580599153</v>
      </c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>
        <v>0.82</v>
      </c>
      <c r="BH52" s="1">
        <f t="shared" si="7"/>
        <v>0.95644800000000008</v>
      </c>
      <c r="BI52" s="8">
        <v>2</v>
      </c>
      <c r="BJ52" s="8">
        <f t="shared" si="24"/>
        <v>2.3328000000000002</v>
      </c>
      <c r="BK52" s="8">
        <f t="shared" si="8"/>
        <v>1.1800000000000002</v>
      </c>
      <c r="BL52" s="8">
        <f t="shared" si="18"/>
        <v>1.3763520000000002</v>
      </c>
      <c r="BM52" s="11">
        <v>140.61000000000001</v>
      </c>
      <c r="BN52" s="101">
        <v>3.0555555555555555E-2</v>
      </c>
      <c r="BO52" s="11">
        <f t="shared" si="19"/>
        <v>0.73333333333333328</v>
      </c>
      <c r="BP52" s="3">
        <f t="shared" si="9"/>
        <v>120.55041152263375</v>
      </c>
      <c r="BQ52" s="3">
        <v>105.1</v>
      </c>
      <c r="BR52" s="11">
        <f t="shared" si="20"/>
        <v>90.106310013717405</v>
      </c>
      <c r="BS52" s="3">
        <f t="shared" si="10"/>
        <v>113.83888888888889</v>
      </c>
      <c r="BT52" s="3">
        <f t="shared" si="11"/>
        <v>96.969295839048939</v>
      </c>
      <c r="BU52" s="3"/>
      <c r="BV52" s="3"/>
      <c r="BW52" s="3"/>
      <c r="BX52" s="2">
        <v>73.739999999999995</v>
      </c>
      <c r="BY52" s="20">
        <f t="shared" si="29"/>
        <v>0.47557072754427143</v>
      </c>
      <c r="BZ52" s="11">
        <f t="shared" si="12"/>
        <v>63.220164609053491</v>
      </c>
      <c r="CA52" s="20">
        <f t="shared" si="13"/>
        <v>0.28944199413395394</v>
      </c>
      <c r="CB52" s="37">
        <v>61.71</v>
      </c>
      <c r="CC52" s="20">
        <f t="shared" si="30"/>
        <v>0.5611265201621507</v>
      </c>
      <c r="CD52" s="11">
        <f t="shared" si="15"/>
        <v>52.906378600823039</v>
      </c>
      <c r="CE52" s="20">
        <f t="shared" si="16"/>
        <v>0.406114702596648</v>
      </c>
      <c r="CF52" s="25"/>
      <c r="CG52" s="25"/>
      <c r="CH52" s="25"/>
      <c r="CI52" s="25"/>
      <c r="CJ52" s="25"/>
      <c r="CK52" s="25">
        <v>100</v>
      </c>
      <c r="CL52" s="25">
        <v>0</v>
      </c>
      <c r="CM52" s="20">
        <f t="shared" ref="CM52:CM57" si="33">CL52/CK52</f>
        <v>0</v>
      </c>
      <c r="CN52" s="25">
        <v>70</v>
      </c>
      <c r="CO52" s="25">
        <v>180</v>
      </c>
      <c r="CP52" s="25">
        <v>8.4</v>
      </c>
      <c r="CQ52" s="20">
        <f t="shared" ref="CQ52:CQ56" si="34">CP52/CO52</f>
        <v>4.6666666666666669E-2</v>
      </c>
      <c r="CR52" s="25">
        <v>150</v>
      </c>
    </row>
    <row r="53" spans="1:97" x14ac:dyDescent="0.25">
      <c r="A53" s="25">
        <v>20141124</v>
      </c>
      <c r="B53" s="54">
        <v>42018</v>
      </c>
      <c r="C53" s="25" t="s">
        <v>13</v>
      </c>
      <c r="D53" s="25" t="s">
        <v>93</v>
      </c>
      <c r="E53" s="19">
        <v>4.8600000000000004E-2</v>
      </c>
      <c r="F53" s="19">
        <v>24</v>
      </c>
      <c r="G53" s="25" t="s">
        <v>26</v>
      </c>
      <c r="H53" s="32" t="s">
        <v>42</v>
      </c>
      <c r="I53" s="32" t="s">
        <v>46</v>
      </c>
      <c r="J53" s="32" t="s">
        <v>134</v>
      </c>
      <c r="K53" s="32" t="str">
        <f t="shared" si="0"/>
        <v>Yes</v>
      </c>
      <c r="L53" s="8">
        <v>0.86</v>
      </c>
      <c r="M53" s="8">
        <f t="shared" si="1"/>
        <v>0.76765957446808508</v>
      </c>
      <c r="N53" s="21">
        <v>1.1100000000000001</v>
      </c>
      <c r="O53" s="116">
        <v>4.6527777777777779E-2</v>
      </c>
      <c r="P53" s="11">
        <f t="shared" si="25"/>
        <v>1.1166666666666667</v>
      </c>
      <c r="Q53" s="59">
        <v>1.1000000000000001</v>
      </c>
      <c r="R53" s="59">
        <v>1.07</v>
      </c>
      <c r="S53" s="1">
        <v>0.85</v>
      </c>
      <c r="T53" s="8">
        <v>0.55000000000000004</v>
      </c>
      <c r="U53" s="8"/>
      <c r="V53" s="8"/>
      <c r="W53" s="8">
        <f t="shared" si="3"/>
        <v>0.99310638297872345</v>
      </c>
      <c r="X53" s="8">
        <f t="shared" si="4"/>
        <v>0.91727272727272724</v>
      </c>
      <c r="Y53" s="8">
        <f t="shared" si="5"/>
        <v>0.89069767441860459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>
        <v>160.35</v>
      </c>
      <c r="AK53" s="8">
        <f t="shared" si="17"/>
        <v>137.47427983539092</v>
      </c>
      <c r="AL53" s="1">
        <f t="shared" si="6"/>
        <v>2.3277081384471474</v>
      </c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>
        <v>0.64</v>
      </c>
      <c r="BH53" s="1">
        <f t="shared" si="7"/>
        <v>0.74649600000000005</v>
      </c>
      <c r="BI53" s="8">
        <v>2.8</v>
      </c>
      <c r="BJ53" s="8">
        <f t="shared" si="24"/>
        <v>3.2659199999999999</v>
      </c>
      <c r="BK53" s="8">
        <f t="shared" si="8"/>
        <v>2.1599999999999997</v>
      </c>
      <c r="BL53" s="8">
        <f t="shared" si="18"/>
        <v>2.5194239999999999</v>
      </c>
      <c r="BM53" s="11">
        <v>162.27000000000001</v>
      </c>
      <c r="BN53" s="101">
        <v>1.7361111111111112E-2</v>
      </c>
      <c r="BO53" s="11">
        <f t="shared" si="19"/>
        <v>0.41666666666666669</v>
      </c>
      <c r="BP53" s="3">
        <f t="shared" si="9"/>
        <v>139.12037037037038</v>
      </c>
      <c r="BQ53" s="3">
        <v>120.33</v>
      </c>
      <c r="BR53" s="11">
        <f t="shared" si="20"/>
        <v>103.16358024691357</v>
      </c>
      <c r="BS53" s="3">
        <f t="shared" si="10"/>
        <v>113.83888888888889</v>
      </c>
      <c r="BT53" s="3">
        <f t="shared" si="11"/>
        <v>96.969295839048939</v>
      </c>
      <c r="BU53" s="3"/>
      <c r="BV53" s="3"/>
      <c r="BW53" s="3"/>
      <c r="BX53" s="2">
        <v>64.959999999999994</v>
      </c>
      <c r="BY53" s="20">
        <f t="shared" si="29"/>
        <v>0.59967954643495414</v>
      </c>
      <c r="BZ53" s="11">
        <f t="shared" si="12"/>
        <v>55.692729766803836</v>
      </c>
      <c r="CA53" s="20">
        <f t="shared" si="13"/>
        <v>0.28944199413395394</v>
      </c>
      <c r="CB53" s="37">
        <v>14.89</v>
      </c>
      <c r="CC53" s="20">
        <f t="shared" si="30"/>
        <v>0.90823935416281509</v>
      </c>
      <c r="CD53" s="11">
        <f t="shared" si="15"/>
        <v>12.765775034293553</v>
      </c>
      <c r="CE53" s="20">
        <f t="shared" si="16"/>
        <v>0.406114702596648</v>
      </c>
      <c r="CF53" s="25"/>
      <c r="CG53" s="25"/>
      <c r="CH53" s="25"/>
      <c r="CI53" s="25"/>
      <c r="CJ53" s="25"/>
      <c r="CK53" s="25"/>
      <c r="CL53" s="25"/>
      <c r="CM53" s="20"/>
      <c r="CN53" s="25"/>
      <c r="CO53" s="25"/>
      <c r="CP53" s="25"/>
      <c r="CQ53" s="20"/>
      <c r="CR53" s="25"/>
    </row>
    <row r="54" spans="1:97" x14ac:dyDescent="0.25">
      <c r="A54" s="25">
        <v>20141124</v>
      </c>
      <c r="B54" s="54">
        <v>42019</v>
      </c>
      <c r="C54" s="25" t="s">
        <v>13</v>
      </c>
      <c r="D54" s="25" t="s">
        <v>71</v>
      </c>
      <c r="E54" s="19">
        <v>4.8600000000000004E-2</v>
      </c>
      <c r="F54" s="19">
        <v>24</v>
      </c>
      <c r="G54" s="25" t="s">
        <v>26</v>
      </c>
      <c r="H54" s="32" t="s">
        <v>42</v>
      </c>
      <c r="I54" s="32" t="s">
        <v>46</v>
      </c>
      <c r="J54" s="32" t="s">
        <v>134</v>
      </c>
      <c r="K54" s="32" t="str">
        <f t="shared" si="0"/>
        <v>No</v>
      </c>
      <c r="L54" s="8">
        <v>0.82</v>
      </c>
      <c r="M54" s="8">
        <f t="shared" si="1"/>
        <v>0.76765957446808508</v>
      </c>
      <c r="N54" s="21">
        <v>0.91</v>
      </c>
      <c r="O54" s="21"/>
      <c r="P54" s="11">
        <f t="shared" si="25"/>
        <v>0</v>
      </c>
      <c r="Q54" s="59">
        <v>0.84</v>
      </c>
      <c r="R54" s="59"/>
      <c r="S54" s="1">
        <v>0.89</v>
      </c>
      <c r="T54" s="8">
        <v>0.75</v>
      </c>
      <c r="U54" s="8"/>
      <c r="V54" s="8"/>
      <c r="W54" s="8">
        <f t="shared" si="3"/>
        <v>0.99310638297872345</v>
      </c>
      <c r="X54" s="8">
        <f t="shared" si="4"/>
        <v>0.91727272727272724</v>
      </c>
      <c r="Y54" s="8">
        <f t="shared" si="5"/>
        <v>0.89069767441860459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1" t="str">
        <f t="shared" si="6"/>
        <v>-</v>
      </c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1" t="str">
        <f t="shared" si="7"/>
        <v>-</v>
      </c>
      <c r="BI54" s="8"/>
      <c r="BJ54" s="8" t="str">
        <f t="shared" si="24"/>
        <v>-</v>
      </c>
      <c r="BK54" s="8" t="str">
        <f t="shared" si="8"/>
        <v>-</v>
      </c>
      <c r="BL54" s="8" t="str">
        <f t="shared" si="18"/>
        <v>-</v>
      </c>
      <c r="BM54" s="11">
        <v>35.36</v>
      </c>
      <c r="BN54" s="101"/>
      <c r="BO54" s="11"/>
      <c r="BP54" s="3">
        <f t="shared" si="9"/>
        <v>30.315500685871054</v>
      </c>
      <c r="BQ54" s="3"/>
      <c r="BR54" s="11">
        <f t="shared" si="20"/>
        <v>0</v>
      </c>
      <c r="BS54" s="3">
        <f t="shared" si="10"/>
        <v>113.83888888888889</v>
      </c>
      <c r="BT54" s="3">
        <f t="shared" si="11"/>
        <v>96.969295839048939</v>
      </c>
      <c r="BU54" s="3"/>
      <c r="BV54" s="3"/>
      <c r="BW54" s="3"/>
      <c r="BX54" s="2">
        <v>14</v>
      </c>
      <c r="BY54" s="20">
        <f t="shared" ref="BY54:BY55" si="35">IF(OR(BM54="-",BX54="-",AND(ISBLANK(BM54),ISBLANK(BX54))),"-",IF(AND(BM54=0,ISERROR(1-(BX54/BM54))),1,1-(BX54/BM54)))</f>
        <v>0.60407239819004532</v>
      </c>
      <c r="BZ54" s="11">
        <f t="shared" si="12"/>
        <v>12.002743484224965</v>
      </c>
      <c r="CA54" s="20">
        <f t="shared" si="13"/>
        <v>0.28944199413395394</v>
      </c>
      <c r="CB54" s="37">
        <v>9.4700000000000006</v>
      </c>
      <c r="CC54" s="20">
        <f t="shared" ref="CC54:CC55" si="36">IF(OR(BM54="-",BX54="-",CB54="-",AND(ISBLANK(BM54),ISBLANK(BX54),ISBLANK(CB54))),"-",IF(AND(BM54=0,ISERROR(1-(CB54/BM54))),1,1-(CB54/BM54)))</f>
        <v>0.73218325791855199</v>
      </c>
      <c r="CD54" s="11">
        <f t="shared" si="15"/>
        <v>8.1189986282578861</v>
      </c>
      <c r="CE54" s="20">
        <f t="shared" si="16"/>
        <v>0.406114702596648</v>
      </c>
      <c r="CF54" s="25"/>
      <c r="CG54" s="25"/>
      <c r="CH54" s="25"/>
      <c r="CI54" s="25"/>
      <c r="CJ54" s="25"/>
      <c r="CK54" s="25">
        <v>100</v>
      </c>
      <c r="CL54" s="25">
        <v>0</v>
      </c>
      <c r="CM54" s="20">
        <f t="shared" si="33"/>
        <v>0</v>
      </c>
      <c r="CN54" s="25">
        <v>70</v>
      </c>
      <c r="CO54" s="25">
        <v>200</v>
      </c>
      <c r="CP54" s="25">
        <v>4.3</v>
      </c>
      <c r="CQ54" s="20">
        <f t="shared" si="34"/>
        <v>2.1499999999999998E-2</v>
      </c>
      <c r="CR54" s="25">
        <v>160</v>
      </c>
    </row>
    <row r="55" spans="1:97" x14ac:dyDescent="0.25">
      <c r="A55" s="25">
        <v>20141124</v>
      </c>
      <c r="B55" s="54">
        <v>42024</v>
      </c>
      <c r="C55" s="25" t="s">
        <v>13</v>
      </c>
      <c r="D55" s="25" t="s">
        <v>94</v>
      </c>
      <c r="E55" s="19">
        <v>4.8600000000000004E-2</v>
      </c>
      <c r="F55" s="19">
        <v>24</v>
      </c>
      <c r="G55" s="25" t="s">
        <v>26</v>
      </c>
      <c r="H55" s="32" t="s">
        <v>42</v>
      </c>
      <c r="I55" s="32" t="s">
        <v>46</v>
      </c>
      <c r="J55" s="32" t="s">
        <v>134</v>
      </c>
      <c r="K55" s="32" t="str">
        <f t="shared" si="0"/>
        <v>No</v>
      </c>
      <c r="L55" s="8">
        <v>0.41</v>
      </c>
      <c r="M55" s="8">
        <f t="shared" si="1"/>
        <v>0.76765957446808508</v>
      </c>
      <c r="N55" s="21">
        <v>0.41</v>
      </c>
      <c r="O55" s="21"/>
      <c r="P55" s="11">
        <f t="shared" si="25"/>
        <v>0</v>
      </c>
      <c r="Q55" s="59">
        <v>0.25</v>
      </c>
      <c r="R55" s="59"/>
      <c r="S55" s="1">
        <v>0.21</v>
      </c>
      <c r="T55" s="8">
        <v>0.1</v>
      </c>
      <c r="U55" s="8"/>
      <c r="V55" s="8"/>
      <c r="W55" s="8">
        <f t="shared" si="3"/>
        <v>0.99310638297872345</v>
      </c>
      <c r="X55" s="8">
        <f t="shared" si="4"/>
        <v>0.91727272727272724</v>
      </c>
      <c r="Y55" s="8">
        <f t="shared" si="5"/>
        <v>0.89069767441860459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1" t="str">
        <f t="shared" si="6"/>
        <v>-</v>
      </c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1" t="str">
        <f t="shared" si="7"/>
        <v>-</v>
      </c>
      <c r="BI55" s="8"/>
      <c r="BJ55" s="8" t="str">
        <f t="shared" si="24"/>
        <v>-</v>
      </c>
      <c r="BK55" s="8" t="str">
        <f t="shared" si="8"/>
        <v>-</v>
      </c>
      <c r="BL55" s="8" t="str">
        <f t="shared" si="18"/>
        <v>-</v>
      </c>
      <c r="BM55" s="11" t="s">
        <v>4</v>
      </c>
      <c r="BN55" s="101"/>
      <c r="BO55" s="11"/>
      <c r="BP55" s="3" t="str">
        <f t="shared" si="9"/>
        <v>-</v>
      </c>
      <c r="BQ55" s="3"/>
      <c r="BR55" s="11">
        <f t="shared" si="20"/>
        <v>0</v>
      </c>
      <c r="BS55" s="3">
        <f t="shared" si="10"/>
        <v>113.83888888888889</v>
      </c>
      <c r="BT55" s="3">
        <f t="shared" si="11"/>
        <v>96.969295839048939</v>
      </c>
      <c r="BU55" s="3"/>
      <c r="BV55" s="3"/>
      <c r="BW55" s="3"/>
      <c r="BX55" s="2" t="s">
        <v>4</v>
      </c>
      <c r="BY55" s="20" t="str">
        <f t="shared" si="35"/>
        <v>-</v>
      </c>
      <c r="BZ55" s="11" t="str">
        <f t="shared" si="12"/>
        <v>-</v>
      </c>
      <c r="CA55" s="20">
        <f t="shared" si="13"/>
        <v>0.28944199413395394</v>
      </c>
      <c r="CB55" s="37" t="s">
        <v>4</v>
      </c>
      <c r="CC55" s="20" t="str">
        <f t="shared" si="36"/>
        <v>-</v>
      </c>
      <c r="CD55" s="11" t="str">
        <f t="shared" si="15"/>
        <v>-</v>
      </c>
      <c r="CE55" s="20">
        <f t="shared" si="16"/>
        <v>0.406114702596648</v>
      </c>
      <c r="CF55" s="25"/>
      <c r="CG55" s="25"/>
      <c r="CH55" s="25"/>
      <c r="CI55" s="25"/>
      <c r="CJ55" s="25"/>
      <c r="CK55" s="25">
        <v>100</v>
      </c>
      <c r="CL55" s="25">
        <v>0</v>
      </c>
      <c r="CM55" s="20">
        <f t="shared" si="33"/>
        <v>0</v>
      </c>
      <c r="CN55" s="25">
        <v>70</v>
      </c>
      <c r="CO55" s="25">
        <v>220</v>
      </c>
      <c r="CP55" s="25">
        <v>7</v>
      </c>
      <c r="CQ55" s="20">
        <f t="shared" si="34"/>
        <v>3.1818181818181815E-2</v>
      </c>
      <c r="CR55" s="25">
        <v>220</v>
      </c>
    </row>
    <row r="56" spans="1:97" x14ac:dyDescent="0.25">
      <c r="A56" s="25">
        <v>20141208</v>
      </c>
      <c r="B56" s="54">
        <v>42026</v>
      </c>
      <c r="C56" s="25" t="s">
        <v>13</v>
      </c>
      <c r="D56" s="25" t="s">
        <v>69</v>
      </c>
      <c r="E56" s="19">
        <v>4.8600000000000004E-2</v>
      </c>
      <c r="F56" s="19">
        <v>24</v>
      </c>
      <c r="G56" s="25" t="s">
        <v>26</v>
      </c>
      <c r="H56" s="32" t="s">
        <v>42</v>
      </c>
      <c r="I56" s="32" t="s">
        <v>46</v>
      </c>
      <c r="J56" s="32" t="s">
        <v>134</v>
      </c>
      <c r="K56" s="32" t="str">
        <f t="shared" si="0"/>
        <v>Yes</v>
      </c>
      <c r="L56" s="8">
        <v>1.06</v>
      </c>
      <c r="M56" s="8">
        <f t="shared" si="1"/>
        <v>0.76765957446808508</v>
      </c>
      <c r="N56" s="21">
        <v>1.1599999999999999</v>
      </c>
      <c r="O56" s="116">
        <v>0.19444444444444445</v>
      </c>
      <c r="P56" s="11">
        <f t="shared" si="25"/>
        <v>4.666666666666667</v>
      </c>
      <c r="Q56" s="59">
        <v>1.1200000000000001</v>
      </c>
      <c r="R56" s="59">
        <v>1.0900000000000001</v>
      </c>
      <c r="S56" s="1">
        <v>1.1100000000000001</v>
      </c>
      <c r="T56" s="8">
        <v>0.88</v>
      </c>
      <c r="U56" s="8"/>
      <c r="V56" s="8"/>
      <c r="W56" s="8">
        <f t="shared" si="3"/>
        <v>0.99310638297872345</v>
      </c>
      <c r="X56" s="8">
        <f t="shared" si="4"/>
        <v>0.91727272727272724</v>
      </c>
      <c r="Y56" s="8">
        <f t="shared" si="5"/>
        <v>0.89069767441860459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>
        <v>119.64</v>
      </c>
      <c r="AK56" s="8">
        <f t="shared" si="17"/>
        <v>102.57201646090535</v>
      </c>
      <c r="AL56" s="1">
        <f t="shared" si="6"/>
        <v>3.3147442326980956</v>
      </c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>
        <v>0.98</v>
      </c>
      <c r="BH56" s="1">
        <f t="shared" si="7"/>
        <v>1.1430720000000001</v>
      </c>
      <c r="BI56" s="8">
        <v>2.8</v>
      </c>
      <c r="BJ56" s="8">
        <f t="shared" si="24"/>
        <v>3.2659199999999999</v>
      </c>
      <c r="BK56" s="8">
        <f t="shared" si="8"/>
        <v>1.8199999999999998</v>
      </c>
      <c r="BL56" s="8">
        <f t="shared" si="18"/>
        <v>2.1228479999999998</v>
      </c>
      <c r="BM56" s="11">
        <v>108.32</v>
      </c>
      <c r="BN56" s="101">
        <v>6.2499999999999995E-3</v>
      </c>
      <c r="BO56" s="11">
        <f t="shared" si="19"/>
        <v>0.15</v>
      </c>
      <c r="BP56" s="3">
        <f t="shared" si="9"/>
        <v>92.866941015089139</v>
      </c>
      <c r="BQ56" s="3">
        <v>90</v>
      </c>
      <c r="BR56" s="11">
        <f t="shared" si="20"/>
        <v>77.160493827160494</v>
      </c>
      <c r="BS56" s="3">
        <f t="shared" si="10"/>
        <v>113.83888888888889</v>
      </c>
      <c r="BT56" s="3">
        <f t="shared" si="11"/>
        <v>96.969295839048939</v>
      </c>
      <c r="BU56" s="3"/>
      <c r="BV56" s="3"/>
      <c r="BW56" s="3"/>
      <c r="BX56" s="2">
        <v>18.95</v>
      </c>
      <c r="BY56" s="20">
        <f t="shared" ref="BY56:BY57" si="37">IF(OR(BM56="-",BX56="-",AND(ISBLANK(BM56),ISBLANK(BX56))),"-",IF(AND(BM56=0,ISERROR(1-(BX56/BM56))),1,1-(BX56/BM56)))</f>
        <v>0.82505539143279172</v>
      </c>
      <c r="BZ56" s="11">
        <f t="shared" si="12"/>
        <v>16.246570644718791</v>
      </c>
      <c r="CA56" s="20">
        <f t="shared" si="13"/>
        <v>0.28944199413395394</v>
      </c>
      <c r="CB56" s="37">
        <v>9.4600000000000009</v>
      </c>
      <c r="CC56" s="20">
        <f t="shared" ref="CC56:CC59" si="38">IF(OR(BM56="-",BX56="-",CB56="-",AND(ISBLANK(BM56),ISBLANK(BX56),ISBLANK(CB56))),"-",IF(AND(BM56=0,ISERROR(1-(CB56/BM56))),1,1-(CB56/BM56)))</f>
        <v>0.91266617429837515</v>
      </c>
      <c r="CD56" s="11">
        <f t="shared" si="15"/>
        <v>8.1104252400548695</v>
      </c>
      <c r="CE56" s="20">
        <f t="shared" si="16"/>
        <v>0.406114702596648</v>
      </c>
      <c r="CF56" s="25"/>
      <c r="CG56" s="25"/>
      <c r="CH56" s="25"/>
      <c r="CI56" s="25"/>
      <c r="CJ56" s="25"/>
      <c r="CK56" s="25">
        <v>100</v>
      </c>
      <c r="CL56" s="25">
        <v>0</v>
      </c>
      <c r="CM56" s="20">
        <f t="shared" si="33"/>
        <v>0</v>
      </c>
      <c r="CN56" s="25">
        <v>70</v>
      </c>
      <c r="CO56" s="25">
        <v>180</v>
      </c>
      <c r="CP56" s="25">
        <v>3.5</v>
      </c>
      <c r="CQ56" s="20">
        <f t="shared" si="34"/>
        <v>1.9444444444444445E-2</v>
      </c>
      <c r="CR56" s="25">
        <v>150</v>
      </c>
    </row>
    <row r="57" spans="1:97" ht="45" x14ac:dyDescent="0.25">
      <c r="A57" s="25">
        <v>20141208</v>
      </c>
      <c r="B57" s="54">
        <v>42030</v>
      </c>
      <c r="C57" s="25" t="s">
        <v>13</v>
      </c>
      <c r="D57" s="25" t="s">
        <v>72</v>
      </c>
      <c r="E57" s="19">
        <v>4.8600000000000004E-2</v>
      </c>
      <c r="F57" s="19">
        <v>24</v>
      </c>
      <c r="G57" s="25" t="s">
        <v>26</v>
      </c>
      <c r="H57" s="32" t="s">
        <v>42</v>
      </c>
      <c r="I57" s="32" t="s">
        <v>46</v>
      </c>
      <c r="J57" s="106" t="s">
        <v>135</v>
      </c>
      <c r="K57" s="32" t="str">
        <f t="shared" si="0"/>
        <v>No</v>
      </c>
      <c r="L57" s="8">
        <v>0.51</v>
      </c>
      <c r="M57" s="8">
        <f t="shared" si="1"/>
        <v>0.76765957446808508</v>
      </c>
      <c r="N57" s="21">
        <v>0.82</v>
      </c>
      <c r="O57" s="21"/>
      <c r="P57" s="11">
        <f t="shared" si="25"/>
        <v>0</v>
      </c>
      <c r="Q57" s="21">
        <v>0.62</v>
      </c>
      <c r="R57" s="21"/>
      <c r="S57" s="1">
        <v>0.56000000000000005</v>
      </c>
      <c r="T57" s="8">
        <v>0.54</v>
      </c>
      <c r="U57" s="8"/>
      <c r="V57" s="8"/>
      <c r="W57" s="8">
        <f t="shared" si="3"/>
        <v>0.99310638297872345</v>
      </c>
      <c r="X57" s="8">
        <f t="shared" si="4"/>
        <v>0.91727272727272724</v>
      </c>
      <c r="Y57" s="8">
        <f t="shared" si="5"/>
        <v>0.89069767441860459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1" t="str">
        <f t="shared" si="6"/>
        <v>-</v>
      </c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1" t="str">
        <f t="shared" si="7"/>
        <v>-</v>
      </c>
      <c r="BI57" s="8"/>
      <c r="BJ57" s="8" t="str">
        <f t="shared" si="24"/>
        <v>-</v>
      </c>
      <c r="BK57" s="8" t="str">
        <f t="shared" si="8"/>
        <v>-</v>
      </c>
      <c r="BL57" s="8" t="str">
        <f t="shared" si="18"/>
        <v>-</v>
      </c>
      <c r="BM57" s="11">
        <v>20.16</v>
      </c>
      <c r="BN57" s="101"/>
      <c r="BO57" s="11"/>
      <c r="BP57" s="3">
        <f t="shared" si="9"/>
        <v>17.283950617283949</v>
      </c>
      <c r="BQ57" s="3"/>
      <c r="BR57" s="11">
        <f t="shared" si="20"/>
        <v>0</v>
      </c>
      <c r="BS57" s="3">
        <f t="shared" si="10"/>
        <v>113.83888888888889</v>
      </c>
      <c r="BT57" s="3">
        <f t="shared" si="11"/>
        <v>96.969295839048939</v>
      </c>
      <c r="BU57" s="3"/>
      <c r="BV57" s="3"/>
      <c r="BW57" s="3"/>
      <c r="BX57" s="2">
        <v>9</v>
      </c>
      <c r="BY57" s="20">
        <f t="shared" si="37"/>
        <v>0.5535714285714286</v>
      </c>
      <c r="BZ57" s="11">
        <f t="shared" si="12"/>
        <v>7.716049382716049</v>
      </c>
      <c r="CA57" s="20">
        <f t="shared" si="13"/>
        <v>0.28944199413395394</v>
      </c>
      <c r="CB57" s="37">
        <v>6.76</v>
      </c>
      <c r="CC57" s="20">
        <f t="shared" si="38"/>
        <v>0.66468253968253976</v>
      </c>
      <c r="CD57" s="11">
        <f t="shared" si="15"/>
        <v>5.7956104252400547</v>
      </c>
      <c r="CE57" s="20">
        <f t="shared" si="16"/>
        <v>0.406114702596648</v>
      </c>
      <c r="CF57" s="25"/>
      <c r="CG57" s="25"/>
      <c r="CH57" s="25"/>
      <c r="CI57" s="25"/>
      <c r="CJ57" s="25"/>
      <c r="CK57" s="25">
        <v>100</v>
      </c>
      <c r="CL57" s="25">
        <v>5.4</v>
      </c>
      <c r="CM57" s="20">
        <f t="shared" si="33"/>
        <v>5.4000000000000006E-2</v>
      </c>
      <c r="CN57" s="25">
        <v>70</v>
      </c>
      <c r="CO57" s="25">
        <v>200</v>
      </c>
      <c r="CP57" s="25">
        <v>39.6</v>
      </c>
      <c r="CQ57" s="20">
        <f t="shared" ref="CQ57" si="39">CP57/CO57</f>
        <v>0.19800000000000001</v>
      </c>
      <c r="CR57" s="25">
        <v>170</v>
      </c>
      <c r="CS57" t="s">
        <v>97</v>
      </c>
    </row>
    <row r="58" spans="1:97" ht="45" x14ac:dyDescent="0.25">
      <c r="A58" s="25">
        <v>20141211</v>
      </c>
      <c r="B58" s="54">
        <v>42032</v>
      </c>
      <c r="C58" s="25" t="s">
        <v>13</v>
      </c>
      <c r="D58" s="25" t="s">
        <v>71</v>
      </c>
      <c r="E58" s="19">
        <v>4.8600000000000004E-2</v>
      </c>
      <c r="F58" s="19">
        <v>24</v>
      </c>
      <c r="G58" s="25" t="s">
        <v>26</v>
      </c>
      <c r="H58" s="32" t="s">
        <v>42</v>
      </c>
      <c r="I58" s="32" t="s">
        <v>46</v>
      </c>
      <c r="J58" s="106" t="s">
        <v>135</v>
      </c>
      <c r="K58" s="32" t="str">
        <f t="shared" si="0"/>
        <v>Yes</v>
      </c>
      <c r="L58" s="8">
        <v>0.2</v>
      </c>
      <c r="M58" s="8">
        <f t="shared" si="1"/>
        <v>0.76765957446808508</v>
      </c>
      <c r="N58" s="21">
        <v>1.1000000000000001</v>
      </c>
      <c r="O58" s="116">
        <v>0.1875</v>
      </c>
      <c r="P58" s="11">
        <f t="shared" si="25"/>
        <v>4.5</v>
      </c>
      <c r="Q58" s="21">
        <v>0.99</v>
      </c>
      <c r="R58" s="21">
        <v>1.04</v>
      </c>
      <c r="S58" s="37">
        <v>1.04</v>
      </c>
      <c r="T58" s="8">
        <v>0.87</v>
      </c>
      <c r="U58" s="8"/>
      <c r="V58" s="8"/>
      <c r="W58" s="8">
        <f t="shared" si="3"/>
        <v>0.99310638297872345</v>
      </c>
      <c r="X58" s="8">
        <f t="shared" si="4"/>
        <v>0.91727272727272724</v>
      </c>
      <c r="Y58" s="8">
        <f t="shared" si="5"/>
        <v>0.89069767441860459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>
        <v>72.680000000000007</v>
      </c>
      <c r="AK58" s="8">
        <f t="shared" si="17"/>
        <v>62.311385459533611</v>
      </c>
      <c r="AL58" s="1">
        <f t="shared" si="6"/>
        <v>4.6540451293340679</v>
      </c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>
        <v>0.52</v>
      </c>
      <c r="BH58" s="1">
        <f t="shared" si="7"/>
        <v>0.60652800000000007</v>
      </c>
      <c r="BI58" s="8">
        <v>5.2</v>
      </c>
      <c r="BJ58" s="8">
        <f t="shared" si="24"/>
        <v>6.0652800000000013</v>
      </c>
      <c r="BK58" s="8">
        <f t="shared" si="8"/>
        <v>4.68</v>
      </c>
      <c r="BL58" s="8">
        <f t="shared" si="18"/>
        <v>5.4587520000000014</v>
      </c>
      <c r="BM58" s="11">
        <v>84.71</v>
      </c>
      <c r="BN58" s="101">
        <v>6.8749999999999992E-2</v>
      </c>
      <c r="BO58" s="11">
        <f t="shared" si="19"/>
        <v>1.65</v>
      </c>
      <c r="BP58" s="3">
        <f t="shared" si="9"/>
        <v>72.625171467764048</v>
      </c>
      <c r="BQ58" s="3">
        <v>54.56</v>
      </c>
      <c r="BR58" s="11">
        <f t="shared" si="20"/>
        <v>46.776406035665296</v>
      </c>
      <c r="BS58" s="3">
        <f t="shared" si="10"/>
        <v>113.83888888888889</v>
      </c>
      <c r="BT58" s="3">
        <f t="shared" si="11"/>
        <v>96.969295839048939</v>
      </c>
      <c r="BU58" s="3"/>
      <c r="BV58" s="3"/>
      <c r="BW58" s="3"/>
      <c r="BX58" s="2">
        <v>84.71</v>
      </c>
      <c r="BY58" s="20">
        <f t="shared" ref="BY58" si="40">IF(OR(BM58="-",BX58="-",AND(ISBLANK(BM58),ISBLANK(BX58))),"-",IF(AND(BM58=0,ISERROR(1-(BX58/BM58))),1,1-(BX58/BM58)))</f>
        <v>0</v>
      </c>
      <c r="BZ58" s="11">
        <f t="shared" si="12"/>
        <v>72.625171467764048</v>
      </c>
      <c r="CA58" s="20">
        <f t="shared" si="13"/>
        <v>0.28944199413395394</v>
      </c>
      <c r="CB58" s="37">
        <v>68.97</v>
      </c>
      <c r="CC58" s="20">
        <f t="shared" si="38"/>
        <v>0.18581041199386139</v>
      </c>
      <c r="CD58" s="11">
        <f t="shared" si="15"/>
        <v>59.130658436213984</v>
      </c>
      <c r="CE58" s="20">
        <f t="shared" si="16"/>
        <v>0.406114702596648</v>
      </c>
      <c r="CF58" s="25"/>
      <c r="CG58" s="25"/>
      <c r="CH58" s="25"/>
      <c r="CI58" s="25"/>
      <c r="CJ58" s="25"/>
      <c r="CK58" s="25">
        <v>100</v>
      </c>
      <c r="CL58" s="25">
        <v>7.2</v>
      </c>
      <c r="CM58" s="20">
        <f t="shared" ref="CM58" si="41">CL58/CK58</f>
        <v>7.2000000000000008E-2</v>
      </c>
      <c r="CN58" s="25">
        <v>70</v>
      </c>
      <c r="CO58" s="25">
        <v>120</v>
      </c>
      <c r="CP58" s="25">
        <v>84.1</v>
      </c>
      <c r="CQ58" s="20">
        <f t="shared" ref="CQ58" si="42">CP58/CO58</f>
        <v>0.70083333333333331</v>
      </c>
      <c r="CR58" s="25">
        <v>90</v>
      </c>
      <c r="CS58" t="s">
        <v>96</v>
      </c>
    </row>
    <row r="59" spans="1:97" ht="45" x14ac:dyDescent="0.25">
      <c r="A59" s="25">
        <v>20141203</v>
      </c>
      <c r="B59" s="54">
        <v>42038</v>
      </c>
      <c r="C59" s="25" t="s">
        <v>13</v>
      </c>
      <c r="D59" s="25" t="s">
        <v>93</v>
      </c>
      <c r="E59" s="19">
        <v>4.8600000000000004E-2</v>
      </c>
      <c r="F59" s="19">
        <v>24</v>
      </c>
      <c r="G59" s="25" t="s">
        <v>26</v>
      </c>
      <c r="H59" s="32" t="s">
        <v>42</v>
      </c>
      <c r="I59" s="32" t="s">
        <v>46</v>
      </c>
      <c r="J59" s="106" t="s">
        <v>135</v>
      </c>
      <c r="K59" s="32" t="str">
        <f t="shared" si="0"/>
        <v>Yes</v>
      </c>
      <c r="L59" s="8">
        <v>0.93</v>
      </c>
      <c r="M59" s="8">
        <f t="shared" si="1"/>
        <v>0.76765957446808508</v>
      </c>
      <c r="N59" s="21">
        <v>1.04</v>
      </c>
      <c r="O59" s="116">
        <v>0.125</v>
      </c>
      <c r="P59" s="11">
        <f t="shared" si="25"/>
        <v>3</v>
      </c>
      <c r="Q59" s="21">
        <v>1</v>
      </c>
      <c r="R59" s="21">
        <v>0.95</v>
      </c>
      <c r="S59" s="1">
        <v>0.99</v>
      </c>
      <c r="T59" s="8">
        <v>0.83</v>
      </c>
      <c r="U59" s="8"/>
      <c r="V59" s="8"/>
      <c r="W59" s="8">
        <f t="shared" si="3"/>
        <v>0.99310638297872345</v>
      </c>
      <c r="X59" s="8">
        <f t="shared" si="4"/>
        <v>0.91727272727272724</v>
      </c>
      <c r="Y59" s="8">
        <f t="shared" si="5"/>
        <v>0.89069767441860459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>
        <v>148.61000000000001</v>
      </c>
      <c r="AK59" s="8">
        <f t="shared" si="17"/>
        <v>127.40912208504801</v>
      </c>
      <c r="AL59" s="1">
        <f t="shared" si="6"/>
        <v>1.5697463158603051</v>
      </c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>
        <v>0.49</v>
      </c>
      <c r="BH59" s="1">
        <f t="shared" si="7"/>
        <v>0.57153600000000004</v>
      </c>
      <c r="BI59" s="8">
        <v>1.52</v>
      </c>
      <c r="BJ59" s="8">
        <f t="shared" si="24"/>
        <v>1.7729280000000003</v>
      </c>
      <c r="BK59" s="8">
        <f t="shared" si="8"/>
        <v>1.03</v>
      </c>
      <c r="BL59" s="8">
        <f t="shared" si="18"/>
        <v>1.2013920000000002</v>
      </c>
      <c r="BM59" s="11">
        <v>195.76</v>
      </c>
      <c r="BN59" s="101">
        <v>2.9861111111111113E-2</v>
      </c>
      <c r="BO59" s="11">
        <f t="shared" si="19"/>
        <v>0.71666666666666667</v>
      </c>
      <c r="BP59" s="3">
        <f t="shared" si="9"/>
        <v>167.83264746227707</v>
      </c>
      <c r="BQ59" s="3">
        <v>111.5</v>
      </c>
      <c r="BR59" s="11">
        <f t="shared" si="20"/>
        <v>95.593278463648815</v>
      </c>
      <c r="BS59" s="3">
        <f t="shared" si="10"/>
        <v>113.83888888888889</v>
      </c>
      <c r="BT59" s="3">
        <f t="shared" si="11"/>
        <v>96.969295839048939</v>
      </c>
      <c r="BU59" s="3"/>
      <c r="BV59" s="3"/>
      <c r="BW59" s="3"/>
      <c r="BX59" s="2">
        <v>120.41</v>
      </c>
      <c r="BY59" s="20">
        <f t="shared" ref="BY59" si="43">IF(OR(BM59="-",BX59="-",AND(ISBLANK(BM59),ISBLANK(BX59))),"-",IF(AND(BM59=0,ISERROR(1-(BX59/BM59))),1,1-(BX59/BM59)))</f>
        <v>0.38491009399264409</v>
      </c>
      <c r="BZ59" s="11">
        <f t="shared" si="12"/>
        <v>103.2321673525377</v>
      </c>
      <c r="CA59" s="20">
        <f t="shared" si="13"/>
        <v>0.28944199413395394</v>
      </c>
      <c r="CB59" s="37">
        <v>84.43</v>
      </c>
      <c r="CC59" s="20">
        <f t="shared" si="38"/>
        <v>0.56870657948508374</v>
      </c>
      <c r="CD59" s="11">
        <f t="shared" si="15"/>
        <v>72.385116598079563</v>
      </c>
      <c r="CE59" s="20">
        <f t="shared" si="16"/>
        <v>0.406114702596648</v>
      </c>
      <c r="CF59" s="25"/>
      <c r="CG59" s="25"/>
      <c r="CH59" s="25"/>
      <c r="CI59" s="25"/>
      <c r="CJ59" s="25"/>
      <c r="CK59" s="25">
        <v>100</v>
      </c>
      <c r="CL59" s="25">
        <v>3</v>
      </c>
      <c r="CM59" s="20">
        <f t="shared" ref="CM59:CM67" si="44">CL59/CK59</f>
        <v>0.03</v>
      </c>
      <c r="CN59" s="25">
        <v>70</v>
      </c>
      <c r="CO59" s="25">
        <v>200</v>
      </c>
      <c r="CP59" s="25">
        <v>77.400000000000006</v>
      </c>
      <c r="CQ59" s="20">
        <f t="shared" ref="CQ59:CQ67" si="45">CP59/CO59</f>
        <v>0.38700000000000001</v>
      </c>
      <c r="CR59" s="25">
        <v>150</v>
      </c>
      <c r="CS59" t="s">
        <v>95</v>
      </c>
    </row>
    <row r="60" spans="1:97" ht="45" x14ac:dyDescent="0.25">
      <c r="A60" s="25">
        <v>20141211</v>
      </c>
      <c r="B60" s="54">
        <v>42045</v>
      </c>
      <c r="C60" s="25" t="s">
        <v>13</v>
      </c>
      <c r="D60" s="25" t="s">
        <v>66</v>
      </c>
      <c r="E60" s="19">
        <v>4.8600000000000004E-2</v>
      </c>
      <c r="F60" s="19">
        <v>24</v>
      </c>
      <c r="G60" s="25" t="s">
        <v>26</v>
      </c>
      <c r="H60" s="32" t="s">
        <v>42</v>
      </c>
      <c r="I60" s="32" t="s">
        <v>46</v>
      </c>
      <c r="J60" s="106" t="s">
        <v>135</v>
      </c>
      <c r="K60" s="32" t="str">
        <f t="shared" si="0"/>
        <v>Yes</v>
      </c>
      <c r="L60" s="8">
        <v>0.89</v>
      </c>
      <c r="M60" s="8">
        <f t="shared" si="1"/>
        <v>0.76765957446808508</v>
      </c>
      <c r="N60" s="37">
        <v>1.19</v>
      </c>
      <c r="O60" s="100">
        <v>0.1875</v>
      </c>
      <c r="P60" s="11">
        <f t="shared" si="25"/>
        <v>4.5</v>
      </c>
      <c r="Q60" s="37">
        <v>1.03</v>
      </c>
      <c r="R60" s="37">
        <v>1.08</v>
      </c>
      <c r="S60" s="37">
        <v>1.17</v>
      </c>
      <c r="T60" s="8">
        <v>1.1200000000000001</v>
      </c>
      <c r="U60" s="8"/>
      <c r="V60" s="8"/>
      <c r="W60" s="8">
        <f t="shared" si="3"/>
        <v>0.99310638297872345</v>
      </c>
      <c r="X60" s="8">
        <f t="shared" si="4"/>
        <v>0.91727272727272724</v>
      </c>
      <c r="Y60" s="8">
        <f t="shared" si="5"/>
        <v>0.89069767441860459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160.18</v>
      </c>
      <c r="AK60" s="8">
        <f t="shared" si="17"/>
        <v>137.32853223593963</v>
      </c>
      <c r="AL60" s="1">
        <f t="shared" si="6"/>
        <v>2.4029966287926086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0.48</v>
      </c>
      <c r="BH60" s="1">
        <f t="shared" si="7"/>
        <v>0.55987200000000004</v>
      </c>
      <c r="BI60" s="1">
        <v>2.2799999999999998</v>
      </c>
      <c r="BJ60" s="8">
        <f t="shared" si="24"/>
        <v>2.659392</v>
      </c>
      <c r="BK60" s="8">
        <f t="shared" si="8"/>
        <v>1.7999999999999998</v>
      </c>
      <c r="BL60" s="8">
        <f t="shared" si="18"/>
        <v>2.0995200000000001</v>
      </c>
      <c r="BM60" s="11">
        <v>169.96</v>
      </c>
      <c r="BN60" s="101">
        <v>6.7361111111111108E-2</v>
      </c>
      <c r="BO60" s="11">
        <f t="shared" si="19"/>
        <v>1.6166666666666667</v>
      </c>
      <c r="BP60" s="3">
        <f t="shared" si="9"/>
        <v>145.71330589849109</v>
      </c>
      <c r="BQ60" s="3">
        <v>104.17</v>
      </c>
      <c r="BR60" s="11">
        <f t="shared" si="20"/>
        <v>89.308984910836756</v>
      </c>
      <c r="BS60" s="3">
        <f t="shared" si="10"/>
        <v>113.83888888888889</v>
      </c>
      <c r="BT60" s="3">
        <f t="shared" si="11"/>
        <v>96.969295839048939</v>
      </c>
      <c r="BU60" s="37">
        <v>166.57</v>
      </c>
      <c r="BV60" s="37">
        <f t="shared" ref="BV60:BV67" si="46">IF(ISERROR(((BU60/24)/(0.3*0.3*0.54))),"-",(BU60/24)/(0.3*0.3*0.54))</f>
        <v>142.80692729766804</v>
      </c>
      <c r="BW60" s="37"/>
      <c r="BX60" s="2">
        <v>128.88</v>
      </c>
      <c r="BY60" s="20">
        <f t="shared" ref="BY60" si="47">IF(OR(BM60="-",BX60="-",AND(ISBLANK(BM60),ISBLANK(BX60))),"-",IF(AND(BM60=0,ISERROR(1-(BX60/BM60))),1,1-(BX60/BM60)))</f>
        <v>0.2417039303365498</v>
      </c>
      <c r="BZ60" s="11">
        <f t="shared" si="12"/>
        <v>110.49382716049382</v>
      </c>
      <c r="CA60" s="20">
        <f t="shared" si="13"/>
        <v>0.28944199413395394</v>
      </c>
      <c r="CB60" s="37">
        <v>97.15</v>
      </c>
      <c r="CC60" s="20">
        <f t="shared" ref="CC60" si="48">IF(OR(BM60="-",BX60="-",CB60="-",AND(ISBLANK(BM60),ISBLANK(BX60),ISBLANK(CB60))),"-",IF(AND(BM60=0,ISERROR(1-(CB60/BM60))),1,1-(CB60/BM60)))</f>
        <v>0.42839491645092964</v>
      </c>
      <c r="CD60" s="11">
        <f t="shared" si="15"/>
        <v>83.290466392318237</v>
      </c>
      <c r="CE60" s="20">
        <f t="shared" si="16"/>
        <v>0.406114702596648</v>
      </c>
      <c r="CF60" s="25"/>
      <c r="CG60" s="25"/>
      <c r="CH60" s="25"/>
      <c r="CI60" s="25"/>
      <c r="CJ60" s="25"/>
      <c r="CK60" s="25">
        <v>100</v>
      </c>
      <c r="CL60" s="25">
        <v>8.4</v>
      </c>
      <c r="CM60" s="20">
        <f t="shared" si="44"/>
        <v>8.4000000000000005E-2</v>
      </c>
      <c r="CN60" s="25">
        <v>70</v>
      </c>
      <c r="CO60" s="25">
        <v>180</v>
      </c>
      <c r="CP60" s="25">
        <v>135.5</v>
      </c>
      <c r="CQ60" s="20">
        <f t="shared" si="45"/>
        <v>0.75277777777777777</v>
      </c>
      <c r="CR60" s="25">
        <v>150</v>
      </c>
    </row>
    <row r="61" spans="1:97" ht="45" x14ac:dyDescent="0.25">
      <c r="A61" s="25">
        <v>20141211</v>
      </c>
      <c r="B61" s="54">
        <v>42046</v>
      </c>
      <c r="C61" s="25" t="s">
        <v>13</v>
      </c>
      <c r="D61" s="25" t="s">
        <v>94</v>
      </c>
      <c r="E61" s="19">
        <v>4.8600000000000004E-2</v>
      </c>
      <c r="F61" s="19">
        <v>24</v>
      </c>
      <c r="G61" s="25" t="s">
        <v>26</v>
      </c>
      <c r="H61" s="32" t="s">
        <v>42</v>
      </c>
      <c r="I61" s="32" t="s">
        <v>46</v>
      </c>
      <c r="J61" s="106" t="s">
        <v>135</v>
      </c>
      <c r="K61" s="32" t="str">
        <f t="shared" si="0"/>
        <v>No</v>
      </c>
      <c r="L61" s="37">
        <v>0.16</v>
      </c>
      <c r="M61" s="8">
        <f t="shared" si="1"/>
        <v>0.76765957446808508</v>
      </c>
      <c r="N61" s="37">
        <v>0.92</v>
      </c>
      <c r="O61" s="100">
        <v>9.1666666666666674E-2</v>
      </c>
      <c r="P61" s="11">
        <f t="shared" si="25"/>
        <v>2.2000000000000002</v>
      </c>
      <c r="Q61" s="37">
        <v>0.91</v>
      </c>
      <c r="R61" s="37"/>
      <c r="S61" s="37">
        <v>0.72</v>
      </c>
      <c r="T61" s="8">
        <v>0.37</v>
      </c>
      <c r="U61" s="8">
        <v>0.12</v>
      </c>
      <c r="V61" s="8"/>
      <c r="W61" s="8">
        <f t="shared" si="3"/>
        <v>0.99310638297872345</v>
      </c>
      <c r="X61" s="8">
        <f t="shared" si="4"/>
        <v>0.91727272727272724</v>
      </c>
      <c r="Y61" s="8">
        <f t="shared" si="5"/>
        <v>0.89069767441860459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8"/>
      <c r="AL61" s="1" t="str">
        <f t="shared" si="6"/>
        <v>-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 t="str">
        <f t="shared" si="7"/>
        <v>-</v>
      </c>
      <c r="BI61" s="1"/>
      <c r="BJ61" s="8" t="str">
        <f t="shared" si="24"/>
        <v>-</v>
      </c>
      <c r="BK61" s="8" t="str">
        <f t="shared" si="8"/>
        <v>-</v>
      </c>
      <c r="BL61" s="8" t="str">
        <f t="shared" si="18"/>
        <v>-</v>
      </c>
      <c r="BM61" s="11">
        <v>81.180000000000007</v>
      </c>
      <c r="BN61" s="101">
        <v>5.9722222222222225E-2</v>
      </c>
      <c r="BO61" s="11">
        <f t="shared" si="19"/>
        <v>1.4333333333333333</v>
      </c>
      <c r="BP61" s="3">
        <f t="shared" si="9"/>
        <v>69.598765432098759</v>
      </c>
      <c r="BQ61" s="37"/>
      <c r="BR61" s="11">
        <f t="shared" si="20"/>
        <v>0</v>
      </c>
      <c r="BS61" s="3">
        <f t="shared" si="10"/>
        <v>113.83888888888889</v>
      </c>
      <c r="BT61" s="3">
        <f t="shared" si="11"/>
        <v>96.969295839048939</v>
      </c>
      <c r="BU61" s="37">
        <v>81.180000000000007</v>
      </c>
      <c r="BV61" s="37">
        <f t="shared" si="46"/>
        <v>69.598765432098759</v>
      </c>
      <c r="BW61" s="37"/>
      <c r="BX61" s="2">
        <v>36.56</v>
      </c>
      <c r="BY61" s="20">
        <f t="shared" ref="BY61" si="49">IF(OR(BM61="-",BX61="-",AND(ISBLANK(BM61),ISBLANK(BX61))),"-",IF(AND(BM61=0,ISERROR(1-(BX61/BM61))),1,1-(BX61/BM61)))</f>
        <v>0.54964276915496435</v>
      </c>
      <c r="BZ61" s="11">
        <f t="shared" si="12"/>
        <v>31.344307270233195</v>
      </c>
      <c r="CA61" s="20">
        <f t="shared" si="13"/>
        <v>0.28944199413395394</v>
      </c>
      <c r="CB61" s="11">
        <v>7.85E-2</v>
      </c>
      <c r="CC61" s="20">
        <f t="shared" ref="CC61" si="50">IF(OR(BM61="-",BX61="-",CB61="-",AND(ISBLANK(BM61),ISBLANK(BX61),ISBLANK(CB61))),"-",IF(AND(BM61=0,ISERROR(1-(CB61/BM61))),1,1-(CB61/BM61)))</f>
        <v>0.99903301305740333</v>
      </c>
      <c r="CD61" s="11">
        <f t="shared" si="15"/>
        <v>6.7301097393689988E-2</v>
      </c>
      <c r="CE61" s="20">
        <f t="shared" si="16"/>
        <v>0.406114702596648</v>
      </c>
      <c r="CF61" s="25"/>
      <c r="CG61" s="25"/>
      <c r="CH61" s="25"/>
      <c r="CI61" s="25"/>
      <c r="CJ61" s="25"/>
      <c r="CK61" s="25">
        <v>100</v>
      </c>
      <c r="CL61" s="25">
        <v>3.3</v>
      </c>
      <c r="CM61" s="20">
        <f t="shared" si="44"/>
        <v>3.3000000000000002E-2</v>
      </c>
      <c r="CN61" s="25">
        <v>70</v>
      </c>
      <c r="CO61" s="25">
        <v>200</v>
      </c>
      <c r="CP61" s="25">
        <v>140</v>
      </c>
      <c r="CQ61" s="20">
        <f t="shared" si="45"/>
        <v>0.7</v>
      </c>
      <c r="CR61" s="25">
        <v>170</v>
      </c>
    </row>
    <row r="62" spans="1:97" ht="45" x14ac:dyDescent="0.25">
      <c r="A62" s="25">
        <v>20141211</v>
      </c>
      <c r="B62" s="54">
        <v>42047</v>
      </c>
      <c r="C62" s="25" t="s">
        <v>13</v>
      </c>
      <c r="D62" s="25" t="s">
        <v>70</v>
      </c>
      <c r="E62" s="19">
        <v>4.8600000000000004E-2</v>
      </c>
      <c r="F62" s="19">
        <v>24</v>
      </c>
      <c r="G62" s="25" t="s">
        <v>26</v>
      </c>
      <c r="H62" s="32" t="s">
        <v>42</v>
      </c>
      <c r="I62" s="32" t="s">
        <v>46</v>
      </c>
      <c r="J62" s="106" t="s">
        <v>135</v>
      </c>
      <c r="K62" s="32" t="str">
        <f t="shared" si="0"/>
        <v>Yes</v>
      </c>
      <c r="L62" s="1">
        <v>0.81</v>
      </c>
      <c r="M62" s="8">
        <f t="shared" si="1"/>
        <v>0.76765957446808508</v>
      </c>
      <c r="N62" s="1">
        <v>1.07</v>
      </c>
      <c r="O62" s="100">
        <v>0.5625</v>
      </c>
      <c r="P62" s="11">
        <f t="shared" si="25"/>
        <v>13.5</v>
      </c>
      <c r="Q62" s="1">
        <v>0.95</v>
      </c>
      <c r="R62" s="1">
        <v>0.93</v>
      </c>
      <c r="S62" s="1">
        <v>0.96</v>
      </c>
      <c r="T62" s="8">
        <v>0.98</v>
      </c>
      <c r="U62" s="8">
        <v>1.05</v>
      </c>
      <c r="V62" s="8">
        <v>1.05</v>
      </c>
      <c r="W62" s="8">
        <f t="shared" si="3"/>
        <v>0.99310638297872345</v>
      </c>
      <c r="X62" s="8">
        <f t="shared" si="4"/>
        <v>0.91727272727272724</v>
      </c>
      <c r="Y62" s="8">
        <f t="shared" si="5"/>
        <v>0.89069767441860459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95.43</v>
      </c>
      <c r="AK62" s="8">
        <f t="shared" si="17"/>
        <v>81.815843621399182</v>
      </c>
      <c r="AL62" s="1">
        <f t="shared" si="6"/>
        <v>2.2000628733102805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0.52</v>
      </c>
      <c r="BH62" s="1">
        <f t="shared" si="7"/>
        <v>0.60652800000000007</v>
      </c>
      <c r="BI62" s="1">
        <v>2.4</v>
      </c>
      <c r="BJ62" s="8">
        <f t="shared" si="24"/>
        <v>2.7993600000000001</v>
      </c>
      <c r="BK62" s="8">
        <f t="shared" si="8"/>
        <v>1.88</v>
      </c>
      <c r="BL62" s="8">
        <f t="shared" si="18"/>
        <v>2.1928320000000001</v>
      </c>
      <c r="BM62" s="11">
        <v>122.63</v>
      </c>
      <c r="BN62" s="101">
        <v>7.2916666666666671E-2</v>
      </c>
      <c r="BO62" s="11">
        <f t="shared" si="19"/>
        <v>1.75</v>
      </c>
      <c r="BP62" s="3">
        <f t="shared" si="9"/>
        <v>105.13545953360767</v>
      </c>
      <c r="BQ62" s="1">
        <v>71.45</v>
      </c>
      <c r="BR62" s="11">
        <f t="shared" si="20"/>
        <v>61.256858710562405</v>
      </c>
      <c r="BS62" s="3">
        <f t="shared" si="10"/>
        <v>113.83888888888889</v>
      </c>
      <c r="BT62" s="3">
        <f t="shared" si="11"/>
        <v>96.969295839048939</v>
      </c>
      <c r="BU62" s="1">
        <v>40.799999999999997</v>
      </c>
      <c r="BV62" s="37">
        <f t="shared" si="46"/>
        <v>34.97942386831275</v>
      </c>
      <c r="BW62" s="1"/>
      <c r="BX62" s="2">
        <v>110.82</v>
      </c>
      <c r="BY62" s="20">
        <f t="shared" ref="BY62:BY64" si="51">IF(OR(BM62="-",BX62="-",AND(ISBLANK(BM62),ISBLANK(BX62))),"-",IF(AND(BM62=0,ISERROR(1-(BX62/BM62))),1,1-(BX62/BM62)))</f>
        <v>9.6305961020957342E-2</v>
      </c>
      <c r="BZ62" s="11">
        <f t="shared" si="12"/>
        <v>95.010288065843611</v>
      </c>
      <c r="CA62" s="20">
        <f t="shared" si="13"/>
        <v>0.28944199413395394</v>
      </c>
      <c r="CB62" s="11">
        <v>90.43</v>
      </c>
      <c r="CC62" s="20">
        <f t="shared" ref="CC62:CC63" si="52">IF(OR(BM62="-",BX62="-",CB62="-",AND(ISBLANK(BM62),ISBLANK(BX62),ISBLANK(CB62))),"-",IF(AND(BM62=0,ISERROR(1-(CB62/BM62))),1,1-(CB62/BM62)))</f>
        <v>0.26257848813504026</v>
      </c>
      <c r="CD62" s="11">
        <f t="shared" si="15"/>
        <v>77.529149519890254</v>
      </c>
      <c r="CE62" s="20">
        <f t="shared" si="16"/>
        <v>0.406114702596648</v>
      </c>
      <c r="CF62" s="25"/>
      <c r="CG62" s="25"/>
      <c r="CH62" s="25"/>
      <c r="CI62" s="25"/>
      <c r="CJ62" s="25"/>
      <c r="CK62" s="25">
        <v>100</v>
      </c>
      <c r="CL62" s="25">
        <v>8.4</v>
      </c>
      <c r="CM62" s="20">
        <f t="shared" si="44"/>
        <v>8.4000000000000005E-2</v>
      </c>
      <c r="CN62" s="25">
        <v>70</v>
      </c>
      <c r="CO62" s="25">
        <v>200</v>
      </c>
      <c r="CP62" s="25">
        <v>43.6</v>
      </c>
      <c r="CQ62" s="20">
        <f t="shared" si="45"/>
        <v>0.218</v>
      </c>
      <c r="CR62" s="25">
        <v>170</v>
      </c>
    </row>
    <row r="63" spans="1:97" ht="45" x14ac:dyDescent="0.25">
      <c r="A63" s="25">
        <v>20141203</v>
      </c>
      <c r="B63" s="54">
        <v>42053</v>
      </c>
      <c r="C63" s="25" t="s">
        <v>13</v>
      </c>
      <c r="D63" s="25" t="s">
        <v>71</v>
      </c>
      <c r="E63" s="19">
        <v>4.8600000000000004E-2</v>
      </c>
      <c r="F63" s="19">
        <v>24</v>
      </c>
      <c r="G63" s="25" t="s">
        <v>26</v>
      </c>
      <c r="H63" s="32" t="s">
        <v>42</v>
      </c>
      <c r="I63" s="32" t="s">
        <v>46</v>
      </c>
      <c r="J63" s="106" t="s">
        <v>135</v>
      </c>
      <c r="K63" s="32" t="str">
        <f t="shared" si="0"/>
        <v>Yes</v>
      </c>
      <c r="L63" s="102">
        <v>1.04</v>
      </c>
      <c r="M63" s="8">
        <f t="shared" si="1"/>
        <v>0.76765957446808508</v>
      </c>
      <c r="N63">
        <v>1.17</v>
      </c>
      <c r="O63" s="100">
        <v>0.125</v>
      </c>
      <c r="P63" s="11">
        <f t="shared" si="25"/>
        <v>3</v>
      </c>
      <c r="Q63" s="1">
        <v>1.1499999999999999</v>
      </c>
      <c r="R63" s="1">
        <v>1.1299999999999999</v>
      </c>
      <c r="S63" s="1">
        <v>1.1599999999999999</v>
      </c>
      <c r="T63" s="8">
        <v>1.03</v>
      </c>
      <c r="U63" s="8">
        <v>1.1000000000000001</v>
      </c>
      <c r="V63" s="8"/>
      <c r="W63" s="8">
        <f t="shared" si="3"/>
        <v>0.99310638297872345</v>
      </c>
      <c r="X63" s="8">
        <f t="shared" si="4"/>
        <v>0.91727272727272724</v>
      </c>
      <c r="Y63" s="8">
        <f t="shared" si="5"/>
        <v>0.89069767441860459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194.5</v>
      </c>
      <c r="AK63" s="8">
        <f t="shared" si="17"/>
        <v>166.75240054869684</v>
      </c>
      <c r="AL63" s="1">
        <f t="shared" si="6"/>
        <v>2.2788277634961434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0.54</v>
      </c>
      <c r="BH63" s="1">
        <f t="shared" si="7"/>
        <v>0.62985600000000008</v>
      </c>
      <c r="BI63" s="1">
        <v>3.4</v>
      </c>
      <c r="BJ63" s="8">
        <f t="shared" si="24"/>
        <v>3.96576</v>
      </c>
      <c r="BK63" s="8">
        <f t="shared" si="8"/>
        <v>2.86</v>
      </c>
      <c r="BL63" s="8">
        <f t="shared" si="18"/>
        <v>3.3359039999999998</v>
      </c>
      <c r="BM63" s="11">
        <v>197.01</v>
      </c>
      <c r="BN63" s="101">
        <v>3.125E-2</v>
      </c>
      <c r="BO63" s="11">
        <f t="shared" si="19"/>
        <v>0.75</v>
      </c>
      <c r="BP63" s="3">
        <f t="shared" si="9"/>
        <v>168.9043209876543</v>
      </c>
      <c r="BQ63" s="103">
        <v>145.9</v>
      </c>
      <c r="BR63" s="11">
        <f t="shared" si="20"/>
        <v>125.08573388203017</v>
      </c>
      <c r="BS63" s="3">
        <f t="shared" si="10"/>
        <v>113.83888888888889</v>
      </c>
      <c r="BT63" s="3">
        <f t="shared" si="11"/>
        <v>96.969295839048939</v>
      </c>
      <c r="BU63" s="1">
        <v>187.51</v>
      </c>
      <c r="BV63" s="37">
        <f t="shared" si="46"/>
        <v>160.75960219478736</v>
      </c>
      <c r="BW63" s="1"/>
      <c r="BX63" s="2">
        <v>147.76</v>
      </c>
      <c r="BY63" s="104">
        <f t="shared" si="51"/>
        <v>0.24998731028881782</v>
      </c>
      <c r="BZ63" s="11">
        <f t="shared" si="12"/>
        <v>126.68038408779148</v>
      </c>
      <c r="CA63" s="20">
        <f t="shared" si="13"/>
        <v>0.28944199413395394</v>
      </c>
      <c r="CB63" s="11">
        <v>118.17</v>
      </c>
      <c r="CC63" s="104">
        <f t="shared" si="52"/>
        <v>0.40018273184102326</v>
      </c>
      <c r="CD63" s="11">
        <f t="shared" si="15"/>
        <v>101.31172839506172</v>
      </c>
      <c r="CE63" s="20">
        <f t="shared" si="16"/>
        <v>0.406114702596648</v>
      </c>
      <c r="CF63" s="25"/>
      <c r="CG63" s="25"/>
      <c r="CH63" s="25"/>
      <c r="CI63" s="25"/>
      <c r="CJ63" s="25"/>
      <c r="CK63" s="25">
        <v>100</v>
      </c>
      <c r="CL63" s="25">
        <v>5.5</v>
      </c>
      <c r="CM63" s="20">
        <f t="shared" si="44"/>
        <v>5.5E-2</v>
      </c>
      <c r="CN63" s="25">
        <v>70</v>
      </c>
      <c r="CO63" s="25">
        <v>180</v>
      </c>
      <c r="CP63" s="25">
        <v>42</v>
      </c>
      <c r="CQ63" s="20">
        <f t="shared" si="45"/>
        <v>0.23333333333333334</v>
      </c>
      <c r="CR63" s="25">
        <v>150</v>
      </c>
    </row>
    <row r="64" spans="1:97" ht="45" x14ac:dyDescent="0.25">
      <c r="A64" s="25">
        <v>20141208</v>
      </c>
      <c r="B64" s="54">
        <v>42055</v>
      </c>
      <c r="C64" s="25" t="s">
        <v>13</v>
      </c>
      <c r="D64" s="25" t="s">
        <v>66</v>
      </c>
      <c r="E64" s="19">
        <v>4.8600000000000004E-2</v>
      </c>
      <c r="F64" s="19">
        <v>24</v>
      </c>
      <c r="G64" s="25" t="s">
        <v>26</v>
      </c>
      <c r="H64" s="32" t="s">
        <v>42</v>
      </c>
      <c r="I64" s="32" t="s">
        <v>46</v>
      </c>
      <c r="J64" s="106" t="s">
        <v>135</v>
      </c>
      <c r="K64" s="32" t="str">
        <f t="shared" si="0"/>
        <v>Yes</v>
      </c>
      <c r="L64" s="1">
        <v>1.02</v>
      </c>
      <c r="M64" s="8">
        <f t="shared" si="1"/>
        <v>0.76765957446808508</v>
      </c>
      <c r="N64" s="1">
        <v>1.1499999999999999</v>
      </c>
      <c r="O64" s="100">
        <v>0.3125</v>
      </c>
      <c r="P64" s="11">
        <f t="shared" si="25"/>
        <v>7.5</v>
      </c>
      <c r="Q64" s="1">
        <v>1.01</v>
      </c>
      <c r="R64" s="1">
        <v>1.1200000000000001</v>
      </c>
      <c r="S64" s="1">
        <v>1.1000000000000001</v>
      </c>
      <c r="T64" s="8">
        <v>1.1200000000000001</v>
      </c>
      <c r="U64" s="8">
        <v>1.1299999999999999</v>
      </c>
      <c r="V64" s="8"/>
      <c r="W64" s="8">
        <f t="shared" si="3"/>
        <v>0.99310638297872345</v>
      </c>
      <c r="X64" s="8">
        <f t="shared" si="4"/>
        <v>0.91727272727272724</v>
      </c>
      <c r="Y64" s="8">
        <f t="shared" si="5"/>
        <v>0.89069767441860459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85.08</v>
      </c>
      <c r="AK64" s="8">
        <f t="shared" si="17"/>
        <v>72.942386831275712</v>
      </c>
      <c r="AL64" s="1">
        <f t="shared" si="6"/>
        <v>5.0724964739069129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>
        <v>0.7</v>
      </c>
      <c r="BH64" s="1">
        <f t="shared" si="7"/>
        <v>0.81647999999999998</v>
      </c>
      <c r="BI64" s="1">
        <v>5.8</v>
      </c>
      <c r="BJ64" s="8">
        <f t="shared" si="24"/>
        <v>6.7651200000000005</v>
      </c>
      <c r="BK64" s="8">
        <f t="shared" si="8"/>
        <v>5.0999999999999996</v>
      </c>
      <c r="BL64" s="8">
        <f t="shared" si="18"/>
        <v>5.9486400000000001</v>
      </c>
      <c r="BM64" s="11">
        <v>80.14</v>
      </c>
      <c r="BN64" s="101">
        <v>0.18055555555555555</v>
      </c>
      <c r="BO64" s="11">
        <f t="shared" si="19"/>
        <v>4.333333333333333</v>
      </c>
      <c r="BP64" s="3">
        <f t="shared" si="9"/>
        <v>68.707133058984908</v>
      </c>
      <c r="BQ64" s="1">
        <v>63.89</v>
      </c>
      <c r="BR64" s="11">
        <f t="shared" si="20"/>
        <v>54.775377229080931</v>
      </c>
      <c r="BS64" s="3">
        <f t="shared" si="10"/>
        <v>113.83888888888889</v>
      </c>
      <c r="BT64" s="3">
        <f t="shared" si="11"/>
        <v>96.969295839048939</v>
      </c>
      <c r="BU64" s="1">
        <v>46.07</v>
      </c>
      <c r="BV64" s="37">
        <f t="shared" si="46"/>
        <v>39.497599451303152</v>
      </c>
      <c r="BW64" s="1"/>
      <c r="BX64" s="2">
        <v>75.55</v>
      </c>
      <c r="BY64" s="76">
        <f t="shared" si="51"/>
        <v>5.7274769153980554E-2</v>
      </c>
      <c r="BZ64" s="11">
        <f t="shared" si="12"/>
        <v>64.771947873799718</v>
      </c>
      <c r="CA64" s="20">
        <f t="shared" si="13"/>
        <v>0.28944199413395394</v>
      </c>
      <c r="CB64" s="11">
        <v>71.599999999999994</v>
      </c>
      <c r="CC64" s="104">
        <f t="shared" ref="CC64" si="53">IF(OR(BM64="-",BX64="-",CB64="-",AND(ISBLANK(BM64),ISBLANK(BX64),ISBLANK(CB64))),"-",IF(AND(BM64=0,ISERROR(1-(CB64/BM64))),1,1-(CB64/BM64)))</f>
        <v>0.10656351385076124</v>
      </c>
      <c r="CD64" s="11">
        <f t="shared" si="15"/>
        <v>61.385459533607666</v>
      </c>
      <c r="CE64" s="20">
        <f t="shared" si="16"/>
        <v>0.406114702596648</v>
      </c>
      <c r="CF64" s="25"/>
      <c r="CG64" s="25"/>
      <c r="CH64" s="25"/>
      <c r="CI64" s="25"/>
      <c r="CJ64" s="25"/>
      <c r="CK64" s="25">
        <v>100</v>
      </c>
      <c r="CL64" s="25">
        <v>1.8</v>
      </c>
      <c r="CM64" s="20">
        <f t="shared" si="44"/>
        <v>1.8000000000000002E-2</v>
      </c>
      <c r="CN64" s="25">
        <v>70</v>
      </c>
      <c r="CO64" s="25">
        <v>180</v>
      </c>
      <c r="CP64" s="25">
        <v>11</v>
      </c>
      <c r="CQ64" s="20">
        <f t="shared" si="45"/>
        <v>6.1111111111111109E-2</v>
      </c>
      <c r="CR64" s="25">
        <v>150</v>
      </c>
    </row>
    <row r="65" spans="1:97" ht="30" x14ac:dyDescent="0.25">
      <c r="A65" s="36">
        <v>20140919</v>
      </c>
      <c r="B65" s="54">
        <v>42059</v>
      </c>
      <c r="C65" s="25" t="s">
        <v>13</v>
      </c>
      <c r="D65" s="25" t="s">
        <v>94</v>
      </c>
      <c r="E65" s="19">
        <v>4.8600000000000004E-2</v>
      </c>
      <c r="F65" s="19">
        <v>24</v>
      </c>
      <c r="G65" s="25" t="s">
        <v>26</v>
      </c>
      <c r="H65" s="32" t="s">
        <v>42</v>
      </c>
      <c r="I65" s="32" t="s">
        <v>46</v>
      </c>
      <c r="J65" s="106" t="s">
        <v>136</v>
      </c>
      <c r="K65" s="32" t="str">
        <f t="shared" si="0"/>
        <v>No</v>
      </c>
      <c r="L65" s="1">
        <v>0.08</v>
      </c>
      <c r="M65" s="8">
        <f t="shared" si="1"/>
        <v>0.76765957446808508</v>
      </c>
      <c r="N65" s="1">
        <v>0.5</v>
      </c>
      <c r="O65" s="100">
        <v>1.3888888888888888E-2</v>
      </c>
      <c r="P65" s="11">
        <f>O65*(24)</f>
        <v>0.33333333333333331</v>
      </c>
      <c r="Q65" s="1">
        <v>0.03</v>
      </c>
      <c r="R65" s="1"/>
      <c r="S65" s="37" t="s">
        <v>4</v>
      </c>
      <c r="T65" s="91" t="s">
        <v>4</v>
      </c>
      <c r="U65" s="91" t="s">
        <v>4</v>
      </c>
      <c r="V65" s="8"/>
      <c r="W65" s="8">
        <f t="shared" si="3"/>
        <v>0.99310638297872345</v>
      </c>
      <c r="X65" s="8">
        <f t="shared" si="4"/>
        <v>0.91727272727272724</v>
      </c>
      <c r="Y65" s="8">
        <f t="shared" si="5"/>
        <v>0.89069767441860459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8"/>
      <c r="AL65" s="1" t="str">
        <f t="shared" si="6"/>
        <v>-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 t="str">
        <f t="shared" si="7"/>
        <v>-</v>
      </c>
      <c r="BI65" s="1"/>
      <c r="BJ65" s="8" t="str">
        <f t="shared" si="24"/>
        <v>-</v>
      </c>
      <c r="BK65" s="8" t="str">
        <f t="shared" si="8"/>
        <v>-</v>
      </c>
      <c r="BL65" s="8" t="str">
        <f t="shared" si="18"/>
        <v>-</v>
      </c>
      <c r="BM65" s="11">
        <v>0</v>
      </c>
      <c r="BN65" s="59" t="s">
        <v>4</v>
      </c>
      <c r="BO65" s="11"/>
      <c r="BP65" s="3">
        <f t="shared" si="9"/>
        <v>0</v>
      </c>
      <c r="BQ65" s="1"/>
      <c r="BR65" s="11">
        <f t="shared" si="20"/>
        <v>0</v>
      </c>
      <c r="BS65" s="3">
        <f t="shared" si="10"/>
        <v>113.83888888888889</v>
      </c>
      <c r="BT65" s="3">
        <f t="shared" si="11"/>
        <v>96.969295839048939</v>
      </c>
      <c r="BU65" s="1">
        <v>0</v>
      </c>
      <c r="BV65" s="1">
        <f t="shared" si="46"/>
        <v>0</v>
      </c>
      <c r="BW65" s="1"/>
      <c r="BX65" s="2" t="s">
        <v>4</v>
      </c>
      <c r="BY65" s="76" t="str">
        <f t="shared" ref="BY65:BY71" si="54">IF(OR(BM65="-",BX65="-",AND(ISBLANK(BM65),ISBLANK(BX65))),"-",IF(AND(BM65=0,ISERROR(1-(BX65/BM65))),1,1-(BX65/BM65)))</f>
        <v>-</v>
      </c>
      <c r="BZ65" s="11" t="str">
        <f t="shared" si="12"/>
        <v>-</v>
      </c>
      <c r="CA65" s="20">
        <f t="shared" si="13"/>
        <v>0.28944199413395394</v>
      </c>
      <c r="CB65" s="105" t="s">
        <v>4</v>
      </c>
      <c r="CC65" s="104" t="str">
        <f t="shared" ref="CC65:CC67" si="55">IF(OR(BM65="-",BX65="-",CB65="-",AND(ISBLANK(BM65),ISBLANK(BX65),ISBLANK(CB65))),"-",IF(AND(BM65=0,ISERROR(1-(CB65/BM65))),1,1-(CB65/BM65)))</f>
        <v>-</v>
      </c>
      <c r="CD65" s="11" t="str">
        <f t="shared" si="15"/>
        <v>-</v>
      </c>
      <c r="CE65" s="20">
        <f t="shared" si="16"/>
        <v>0.406114702596648</v>
      </c>
      <c r="CF65" s="25"/>
      <c r="CG65" s="25"/>
      <c r="CH65" s="25"/>
      <c r="CI65" s="25"/>
      <c r="CJ65" s="25"/>
      <c r="CK65" s="25">
        <v>100</v>
      </c>
      <c r="CL65" s="25">
        <v>0</v>
      </c>
      <c r="CM65" s="20">
        <f t="shared" si="44"/>
        <v>0</v>
      </c>
      <c r="CN65" s="25">
        <v>70</v>
      </c>
      <c r="CO65" s="25">
        <v>180</v>
      </c>
      <c r="CP65" s="25">
        <v>3.3</v>
      </c>
      <c r="CQ65" s="20">
        <f t="shared" si="45"/>
        <v>1.8333333333333333E-2</v>
      </c>
      <c r="CR65" s="25">
        <v>150</v>
      </c>
    </row>
    <row r="66" spans="1:97" ht="30" x14ac:dyDescent="0.25">
      <c r="A66" s="36">
        <v>20140919</v>
      </c>
      <c r="B66" s="54">
        <v>42060</v>
      </c>
      <c r="C66" s="25" t="s">
        <v>13</v>
      </c>
      <c r="D66" s="25" t="s">
        <v>93</v>
      </c>
      <c r="E66" s="19">
        <v>4.8600000000000004E-2</v>
      </c>
      <c r="F66" s="19">
        <v>24</v>
      </c>
      <c r="G66" s="25" t="s">
        <v>26</v>
      </c>
      <c r="H66" s="32" t="s">
        <v>42</v>
      </c>
      <c r="I66" s="32" t="s">
        <v>46</v>
      </c>
      <c r="J66" s="106" t="s">
        <v>136</v>
      </c>
      <c r="K66" s="32" t="str">
        <f t="shared" si="0"/>
        <v>No</v>
      </c>
      <c r="L66" s="1">
        <v>0.44</v>
      </c>
      <c r="M66" s="8">
        <f t="shared" si="1"/>
        <v>0.76765957446808508</v>
      </c>
      <c r="N66" s="1">
        <v>0.56000000000000005</v>
      </c>
      <c r="O66" s="100">
        <v>0.14583333333333334</v>
      </c>
      <c r="P66" s="11">
        <f t="shared" si="25"/>
        <v>3.5</v>
      </c>
      <c r="Q66" s="1">
        <v>0.53</v>
      </c>
      <c r="R66" s="1"/>
      <c r="S66" s="37" t="s">
        <v>4</v>
      </c>
      <c r="T66" s="91" t="s">
        <v>4</v>
      </c>
      <c r="U66" s="91" t="s">
        <v>4</v>
      </c>
      <c r="V66" s="8"/>
      <c r="W66" s="8">
        <f t="shared" si="3"/>
        <v>0.99310638297872345</v>
      </c>
      <c r="X66" s="8">
        <f t="shared" si="4"/>
        <v>0.91727272727272724</v>
      </c>
      <c r="Y66" s="8">
        <f t="shared" si="5"/>
        <v>0.89069767441860459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8"/>
      <c r="AL66" s="1" t="str">
        <f t="shared" si="6"/>
        <v>-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 t="str">
        <f t="shared" si="7"/>
        <v>-</v>
      </c>
      <c r="BI66" s="1"/>
      <c r="BJ66" s="8" t="str">
        <f t="shared" si="24"/>
        <v>-</v>
      </c>
      <c r="BK66" s="8" t="str">
        <f t="shared" si="8"/>
        <v>-</v>
      </c>
      <c r="BL66" s="8" t="str">
        <f t="shared" si="18"/>
        <v>-</v>
      </c>
      <c r="BM66" s="11">
        <v>32.46</v>
      </c>
      <c r="BN66" s="101">
        <v>3.2638888888888891E-2</v>
      </c>
      <c r="BO66" s="11">
        <f t="shared" si="19"/>
        <v>0.78333333333333344</v>
      </c>
      <c r="BP66" s="3">
        <f t="shared" si="9"/>
        <v>27.829218106995881</v>
      </c>
      <c r="BQ66" s="1"/>
      <c r="BR66" s="11">
        <f t="shared" si="20"/>
        <v>0</v>
      </c>
      <c r="BS66" s="3">
        <f t="shared" si="10"/>
        <v>113.83888888888889</v>
      </c>
      <c r="BT66" s="3">
        <f t="shared" si="11"/>
        <v>96.969295839048939</v>
      </c>
      <c r="BU66" s="1">
        <v>0</v>
      </c>
      <c r="BV66" s="1">
        <f t="shared" si="46"/>
        <v>0</v>
      </c>
      <c r="BW66" s="1"/>
      <c r="BX66" s="2" t="s">
        <v>4</v>
      </c>
      <c r="BY66" s="76" t="str">
        <f t="shared" si="54"/>
        <v>-</v>
      </c>
      <c r="BZ66" s="11" t="str">
        <f t="shared" si="12"/>
        <v>-</v>
      </c>
      <c r="CA66" s="20">
        <f t="shared" si="13"/>
        <v>0.28944199413395394</v>
      </c>
      <c r="CB66" s="105" t="s">
        <v>4</v>
      </c>
      <c r="CC66" s="104" t="str">
        <f t="shared" si="55"/>
        <v>-</v>
      </c>
      <c r="CD66" s="11" t="str">
        <f t="shared" si="15"/>
        <v>-</v>
      </c>
      <c r="CE66" s="20">
        <f t="shared" si="16"/>
        <v>0.406114702596648</v>
      </c>
      <c r="CF66" s="25"/>
      <c r="CG66" s="25"/>
      <c r="CH66" s="25"/>
      <c r="CI66" s="25"/>
      <c r="CJ66" s="25"/>
      <c r="CK66" s="25">
        <v>100</v>
      </c>
      <c r="CL66" s="25">
        <v>0</v>
      </c>
      <c r="CM66" s="20">
        <f t="shared" si="44"/>
        <v>0</v>
      </c>
      <c r="CN66" s="25">
        <v>70</v>
      </c>
      <c r="CO66" s="25">
        <v>180</v>
      </c>
      <c r="CP66" s="25"/>
      <c r="CQ66" s="20">
        <f t="shared" si="45"/>
        <v>0</v>
      </c>
      <c r="CR66" s="25">
        <v>150</v>
      </c>
    </row>
    <row r="67" spans="1:97" ht="30" x14ac:dyDescent="0.25">
      <c r="A67" s="36">
        <v>20150211</v>
      </c>
      <c r="B67" s="54">
        <v>42061</v>
      </c>
      <c r="C67" s="25" t="s">
        <v>13</v>
      </c>
      <c r="D67" s="25" t="s">
        <v>94</v>
      </c>
      <c r="E67" s="19">
        <v>4.8600000000000004E-2</v>
      </c>
      <c r="F67" s="19">
        <v>25</v>
      </c>
      <c r="G67" s="25" t="s">
        <v>26</v>
      </c>
      <c r="H67" s="32" t="s">
        <v>42</v>
      </c>
      <c r="I67" s="32" t="s">
        <v>46</v>
      </c>
      <c r="J67" s="106" t="s">
        <v>136</v>
      </c>
      <c r="K67" s="32" t="str">
        <f t="shared" si="0"/>
        <v>Yes</v>
      </c>
      <c r="L67" s="8">
        <v>0.82</v>
      </c>
      <c r="M67" s="8">
        <f t="shared" si="1"/>
        <v>0.76765957446808508</v>
      </c>
      <c r="N67" s="1">
        <v>1.1299999999999999</v>
      </c>
      <c r="O67" s="100">
        <v>0.27083333333333331</v>
      </c>
      <c r="P67" s="11">
        <f t="shared" si="25"/>
        <v>6.5</v>
      </c>
      <c r="Q67" s="1">
        <v>1.07</v>
      </c>
      <c r="R67" s="1">
        <v>1.02</v>
      </c>
      <c r="S67" s="1">
        <v>1.1000000000000001</v>
      </c>
      <c r="T67" s="8">
        <v>1.05</v>
      </c>
      <c r="U67" s="8">
        <v>1.08</v>
      </c>
      <c r="V67" s="8"/>
      <c r="W67" s="8">
        <f t="shared" si="3"/>
        <v>0.99310638297872345</v>
      </c>
      <c r="X67" s="8">
        <f t="shared" si="4"/>
        <v>0.91727272727272724</v>
      </c>
      <c r="Y67" s="8">
        <f t="shared" si="5"/>
        <v>0.89069767441860459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100.14</v>
      </c>
      <c r="AK67" s="8">
        <f t="shared" si="17"/>
        <v>82.419753086419746</v>
      </c>
      <c r="AL67" s="1">
        <f t="shared" si="6"/>
        <v>3.2759137207908933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0.92</v>
      </c>
      <c r="BH67" s="1">
        <f t="shared" si="7"/>
        <v>1.1178000000000001</v>
      </c>
      <c r="BI67" s="1">
        <v>3.3</v>
      </c>
      <c r="BJ67" s="8">
        <f t="shared" si="24"/>
        <v>4.0095000000000001</v>
      </c>
      <c r="BK67" s="8">
        <f t="shared" si="8"/>
        <v>2.38</v>
      </c>
      <c r="BL67" s="8">
        <f t="shared" si="18"/>
        <v>2.8917000000000002</v>
      </c>
      <c r="BM67" s="11">
        <v>109.42</v>
      </c>
      <c r="BN67" s="101">
        <v>2.361111111111111E-2</v>
      </c>
      <c r="BO67" s="11">
        <f t="shared" si="19"/>
        <v>0.56666666666666665</v>
      </c>
      <c r="BP67" s="3">
        <f t="shared" si="9"/>
        <v>90.057613168724274</v>
      </c>
      <c r="BQ67" s="1">
        <v>75.180000000000007</v>
      </c>
      <c r="BR67" s="11">
        <f t="shared" si="20"/>
        <v>61.876543209876537</v>
      </c>
      <c r="BS67" s="3">
        <f t="shared" si="10"/>
        <v>113.83888888888889</v>
      </c>
      <c r="BT67" s="3">
        <f t="shared" si="11"/>
        <v>96.969295839048939</v>
      </c>
      <c r="BU67" s="1">
        <v>99.21</v>
      </c>
      <c r="BV67" s="1">
        <f t="shared" si="46"/>
        <v>85.056584362139915</v>
      </c>
      <c r="BW67" s="1"/>
      <c r="BX67" s="2">
        <v>64.819999999999993</v>
      </c>
      <c r="BY67" s="76">
        <f t="shared" si="54"/>
        <v>0.40760372875159945</v>
      </c>
      <c r="BZ67" s="11">
        <f t="shared" si="12"/>
        <v>55.572702331961587</v>
      </c>
      <c r="CA67" s="20">
        <f t="shared" si="13"/>
        <v>0.28944199413395394</v>
      </c>
      <c r="CB67" s="11">
        <v>51.93</v>
      </c>
      <c r="CC67" s="104">
        <f t="shared" si="55"/>
        <v>0.52540668981904592</v>
      </c>
      <c r="CD67" s="11">
        <f t="shared" si="15"/>
        <v>42.740740740740733</v>
      </c>
      <c r="CE67" s="20">
        <f t="shared" si="16"/>
        <v>0.406114702596648</v>
      </c>
      <c r="CF67" s="25"/>
      <c r="CG67" s="25"/>
      <c r="CH67" s="25"/>
      <c r="CI67" s="25"/>
      <c r="CJ67" s="25"/>
      <c r="CK67" s="25">
        <v>100</v>
      </c>
      <c r="CL67" s="25">
        <v>0</v>
      </c>
      <c r="CM67" s="20">
        <f t="shared" si="44"/>
        <v>0</v>
      </c>
      <c r="CN67" s="25">
        <v>70</v>
      </c>
      <c r="CO67" s="25">
        <v>180</v>
      </c>
      <c r="CP67" s="25">
        <v>4.4000000000000004</v>
      </c>
      <c r="CQ67" s="20">
        <f t="shared" si="45"/>
        <v>2.4444444444444446E-2</v>
      </c>
      <c r="CR67" s="25">
        <v>150</v>
      </c>
    </row>
    <row r="68" spans="1:97" ht="30" x14ac:dyDescent="0.25">
      <c r="A68" s="25">
        <v>20150211</v>
      </c>
      <c r="B68" s="54">
        <v>42066</v>
      </c>
      <c r="C68" s="25" t="s">
        <v>13</v>
      </c>
      <c r="D68" s="25" t="s">
        <v>67</v>
      </c>
      <c r="E68" s="19">
        <v>4.8600000000000004E-2</v>
      </c>
      <c r="F68" s="19">
        <v>25</v>
      </c>
      <c r="G68" s="25" t="s">
        <v>26</v>
      </c>
      <c r="H68" s="32" t="s">
        <v>42</v>
      </c>
      <c r="I68" s="32" t="s">
        <v>46</v>
      </c>
      <c r="J68" s="106" t="s">
        <v>136</v>
      </c>
      <c r="K68" s="32" t="str">
        <f t="shared" si="0"/>
        <v>Yes</v>
      </c>
      <c r="L68" s="8">
        <v>0.96</v>
      </c>
      <c r="M68" s="8">
        <f t="shared" si="1"/>
        <v>0.76765957446808508</v>
      </c>
      <c r="N68" s="8">
        <v>1.1599999999999999</v>
      </c>
      <c r="O68" s="118">
        <v>4.9999999999999996E-2</v>
      </c>
      <c r="P68" s="11">
        <f t="shared" si="25"/>
        <v>1.2</v>
      </c>
      <c r="Q68" s="1">
        <v>1.1399999999999999</v>
      </c>
      <c r="R68" s="1">
        <v>1.1000000000000001</v>
      </c>
      <c r="S68" s="1">
        <v>0.98</v>
      </c>
      <c r="T68" s="8">
        <v>0.84</v>
      </c>
      <c r="U68" s="8">
        <v>0.75</v>
      </c>
      <c r="V68" s="8"/>
      <c r="W68" s="8">
        <f t="shared" si="3"/>
        <v>0.99310638297872345</v>
      </c>
      <c r="X68" s="8">
        <f t="shared" si="4"/>
        <v>0.91727272727272724</v>
      </c>
      <c r="Y68" s="8">
        <f t="shared" si="5"/>
        <v>0.89069767441860459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173.73</v>
      </c>
      <c r="AK68" s="8">
        <f t="shared" si="17"/>
        <v>142.98765432098764</v>
      </c>
      <c r="AL68" s="1">
        <f t="shared" si="6"/>
        <v>2.4477637713693672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>
        <v>0.54</v>
      </c>
      <c r="BH68" s="1">
        <f t="shared" si="7"/>
        <v>0.65610000000000002</v>
      </c>
      <c r="BI68" s="1">
        <v>2.8</v>
      </c>
      <c r="BJ68" s="8">
        <f t="shared" si="24"/>
        <v>3.4020000000000001</v>
      </c>
      <c r="BK68" s="8">
        <f t="shared" si="8"/>
        <v>2.2599999999999998</v>
      </c>
      <c r="BL68" s="8">
        <f t="shared" si="18"/>
        <v>2.7459000000000002</v>
      </c>
      <c r="BM68" s="11">
        <v>169.25</v>
      </c>
      <c r="BN68" s="101">
        <v>2.2222222222222223E-2</v>
      </c>
      <c r="BO68" s="11">
        <f t="shared" si="19"/>
        <v>0.53333333333333333</v>
      </c>
      <c r="BP68" s="3">
        <f t="shared" si="9"/>
        <v>139.30041152263374</v>
      </c>
      <c r="BQ68" s="3">
        <v>130.46</v>
      </c>
      <c r="BR68" s="11">
        <f t="shared" si="20"/>
        <v>107.37448559670781</v>
      </c>
      <c r="BS68" s="3"/>
      <c r="BT68" s="1"/>
      <c r="BU68" s="1"/>
      <c r="BV68" s="1"/>
      <c r="BW68" s="1"/>
      <c r="BX68" s="2">
        <v>109.94</v>
      </c>
      <c r="BY68" s="76">
        <f t="shared" si="54"/>
        <v>0.35042836041358938</v>
      </c>
      <c r="BZ68" s="11">
        <f t="shared" si="12"/>
        <v>94.255829903978054</v>
      </c>
      <c r="CA68" s="20">
        <f t="shared" si="13"/>
        <v>0.28944199413395394</v>
      </c>
      <c r="CB68" s="11">
        <v>58.17</v>
      </c>
      <c r="CC68" s="104">
        <f t="shared" ref="CC68:CC72" si="56">IF(OR(BM68="-",BX68="-",CB68="-",AND(ISBLANK(BM68),ISBLANK(BX68),ISBLANK(CB68))),"-",IF(AND(BM68=0,ISERROR(1-(CB68/BM68))),1,1-(CB68/BM68)))</f>
        <v>0.65630723781388478</v>
      </c>
      <c r="CD68" s="11">
        <f t="shared" si="15"/>
        <v>47.876543209876537</v>
      </c>
      <c r="CE68" s="20">
        <f t="shared" si="16"/>
        <v>0.406114702596648</v>
      </c>
      <c r="CF68" s="25"/>
      <c r="CG68" s="25"/>
      <c r="CH68" s="25"/>
      <c r="CI68" s="25"/>
      <c r="CJ68" s="25"/>
      <c r="CK68" s="25"/>
      <c r="CL68" s="20"/>
      <c r="CM68" s="25"/>
      <c r="CN68" s="25"/>
      <c r="CO68" s="25"/>
      <c r="CP68" s="20"/>
      <c r="CQ68" s="25"/>
      <c r="CR68" s="25"/>
    </row>
    <row r="69" spans="1:97" ht="30" x14ac:dyDescent="0.25">
      <c r="A69" s="25">
        <v>20150211</v>
      </c>
      <c r="B69" s="54">
        <v>42067</v>
      </c>
      <c r="C69" s="25" t="s">
        <v>13</v>
      </c>
      <c r="D69" s="25" t="s">
        <v>93</v>
      </c>
      <c r="E69" s="19">
        <v>4.8600000000000004E-2</v>
      </c>
      <c r="F69" s="19">
        <v>25</v>
      </c>
      <c r="G69" s="25" t="s">
        <v>26</v>
      </c>
      <c r="H69" s="32" t="s">
        <v>42</v>
      </c>
      <c r="I69" s="32" t="s">
        <v>46</v>
      </c>
      <c r="J69" s="106" t="s">
        <v>136</v>
      </c>
      <c r="K69" s="32" t="str">
        <f t="shared" si="0"/>
        <v>Yes</v>
      </c>
      <c r="L69" s="8">
        <v>1.08</v>
      </c>
      <c r="M69" s="8">
        <f t="shared" si="1"/>
        <v>0.76765957446808508</v>
      </c>
      <c r="N69" s="8">
        <v>1.17</v>
      </c>
      <c r="O69" s="118">
        <v>4.5138888888888888E-2</v>
      </c>
      <c r="P69" s="11">
        <f t="shared" si="25"/>
        <v>1.0833333333333333</v>
      </c>
      <c r="Q69" s="1">
        <v>1.1599999999999999</v>
      </c>
      <c r="R69" s="1">
        <v>1.1200000000000001</v>
      </c>
      <c r="S69" s="1">
        <v>1.1299999999999999</v>
      </c>
      <c r="T69" s="8">
        <v>1.03</v>
      </c>
      <c r="U69" s="8">
        <v>1.02</v>
      </c>
      <c r="V69" s="8"/>
      <c r="W69" s="8">
        <f t="shared" si="3"/>
        <v>0.99310638297872345</v>
      </c>
      <c r="X69" s="8">
        <f t="shared" si="4"/>
        <v>0.91727272727272724</v>
      </c>
      <c r="Y69" s="8">
        <f t="shared" si="5"/>
        <v>0.89069767441860459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248.77</v>
      </c>
      <c r="AK69" s="8">
        <f t="shared" si="17"/>
        <v>204.74897119341563</v>
      </c>
      <c r="AL69" s="1">
        <f t="shared" si="6"/>
        <v>1.8070908871648517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>
        <v>0.74</v>
      </c>
      <c r="BH69" s="1">
        <f t="shared" si="7"/>
        <v>0.89910000000000012</v>
      </c>
      <c r="BI69" s="1">
        <v>3.2</v>
      </c>
      <c r="BJ69" s="8">
        <f t="shared" si="24"/>
        <v>3.8880000000000003</v>
      </c>
      <c r="BK69" s="8">
        <f t="shared" si="8"/>
        <v>2.46</v>
      </c>
      <c r="BL69" s="8">
        <f t="shared" si="18"/>
        <v>2.9889000000000001</v>
      </c>
      <c r="BM69" s="11">
        <v>246</v>
      </c>
      <c r="BN69" s="101">
        <v>9.7222222222222224E-3</v>
      </c>
      <c r="BO69" s="11">
        <f t="shared" si="19"/>
        <v>0.23333333333333334</v>
      </c>
      <c r="BP69" s="3">
        <f t="shared" si="9"/>
        <v>202.46913580246911</v>
      </c>
      <c r="BQ69" s="3">
        <v>186.61</v>
      </c>
      <c r="BR69" s="11">
        <f t="shared" si="20"/>
        <v>153.58847736625515</v>
      </c>
      <c r="BS69" s="3"/>
      <c r="BT69" s="1"/>
      <c r="BU69" s="1"/>
      <c r="BV69" s="1"/>
      <c r="BW69" s="1"/>
      <c r="BX69" s="2">
        <v>89.88</v>
      </c>
      <c r="BY69" s="76">
        <f t="shared" si="54"/>
        <v>0.63463414634146342</v>
      </c>
      <c r="BZ69" s="11">
        <f t="shared" si="12"/>
        <v>77.057613168724259</v>
      </c>
      <c r="CA69" s="20">
        <f t="shared" si="13"/>
        <v>0.28944199413395394</v>
      </c>
      <c r="CB69" s="11">
        <v>59.87</v>
      </c>
      <c r="CC69" s="104">
        <f t="shared" si="56"/>
        <v>0.75662601626016257</v>
      </c>
      <c r="CD69" s="11">
        <f t="shared" si="15"/>
        <v>49.275720164609048</v>
      </c>
      <c r="CE69" s="20">
        <f t="shared" si="16"/>
        <v>0.406114702596648</v>
      </c>
      <c r="CF69" s="25"/>
      <c r="CG69" s="25"/>
      <c r="CH69" s="25"/>
      <c r="CI69" s="25"/>
      <c r="CJ69" s="25"/>
      <c r="CK69" s="25"/>
      <c r="CL69" s="20"/>
      <c r="CM69" s="25"/>
      <c r="CN69" s="25"/>
      <c r="CO69" s="25"/>
      <c r="CP69" s="20"/>
      <c r="CQ69" s="25"/>
      <c r="CR69" s="25"/>
    </row>
    <row r="70" spans="1:97" ht="30" x14ac:dyDescent="0.25">
      <c r="A70" s="25">
        <v>20150211</v>
      </c>
      <c r="B70" s="54">
        <v>42068</v>
      </c>
      <c r="C70" s="25" t="s">
        <v>13</v>
      </c>
      <c r="D70" s="25" t="s">
        <v>71</v>
      </c>
      <c r="E70" s="19">
        <v>4.8600000000000004E-2</v>
      </c>
      <c r="F70" s="19">
        <v>25</v>
      </c>
      <c r="G70" s="25" t="s">
        <v>26</v>
      </c>
      <c r="H70" s="32" t="s">
        <v>42</v>
      </c>
      <c r="I70" s="32" t="s">
        <v>46</v>
      </c>
      <c r="J70" s="106" t="s">
        <v>136</v>
      </c>
      <c r="K70" s="32" t="str">
        <f t="shared" si="0"/>
        <v>Yes</v>
      </c>
      <c r="L70" s="8">
        <v>0.96</v>
      </c>
      <c r="M70" s="8">
        <f t="shared" si="1"/>
        <v>0.76765957446808508</v>
      </c>
      <c r="N70" s="8">
        <v>1.1599999999999999</v>
      </c>
      <c r="O70" s="118">
        <v>2.7777777777777776E-2</v>
      </c>
      <c r="P70" s="11">
        <f t="shared" si="25"/>
        <v>0.66666666666666663</v>
      </c>
      <c r="Q70" s="1">
        <v>1.1499999999999999</v>
      </c>
      <c r="R70" s="1">
        <v>1.1000000000000001</v>
      </c>
      <c r="S70" s="1">
        <v>1.1200000000000001</v>
      </c>
      <c r="T70" s="8">
        <v>1.06</v>
      </c>
      <c r="U70" s="8">
        <v>1</v>
      </c>
      <c r="V70" s="8"/>
      <c r="W70" s="8">
        <f t="shared" si="3"/>
        <v>0.99310638297872345</v>
      </c>
      <c r="X70" s="8">
        <f t="shared" si="4"/>
        <v>0.91727272727272724</v>
      </c>
      <c r="Y70" s="8">
        <f t="shared" si="5"/>
        <v>0.89069767441860459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166.09</v>
      </c>
      <c r="AK70" s="8">
        <f t="shared" si="17"/>
        <v>136.69958847736626</v>
      </c>
      <c r="AL70" s="1">
        <f t="shared" si="6"/>
        <v>2.5603588415919085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>
        <v>0.85</v>
      </c>
      <c r="BH70" s="1">
        <f t="shared" si="7"/>
        <v>1.0327500000000001</v>
      </c>
      <c r="BI70" s="1">
        <v>2.85</v>
      </c>
      <c r="BJ70" s="8">
        <f t="shared" si="24"/>
        <v>3.4627500000000002</v>
      </c>
      <c r="BK70" s="8">
        <f t="shared" si="8"/>
        <v>2</v>
      </c>
      <c r="BL70" s="8">
        <f t="shared" si="18"/>
        <v>2.4300000000000002</v>
      </c>
      <c r="BM70" s="11">
        <v>155</v>
      </c>
      <c r="BN70" s="101">
        <v>1.1111111111111112E-2</v>
      </c>
      <c r="BO70" s="11">
        <f t="shared" si="19"/>
        <v>0.26666666666666666</v>
      </c>
      <c r="BP70" s="3">
        <f t="shared" si="9"/>
        <v>127.57201646090535</v>
      </c>
      <c r="BQ70" s="3">
        <v>124.66</v>
      </c>
      <c r="BR70" s="11">
        <f t="shared" si="20"/>
        <v>102.60082304526748</v>
      </c>
      <c r="BS70" s="3"/>
      <c r="BT70" s="1"/>
      <c r="BU70" s="1"/>
      <c r="BV70" s="1"/>
      <c r="BW70" s="1"/>
      <c r="BX70" s="2">
        <v>90.65</v>
      </c>
      <c r="BY70" s="76">
        <f t="shared" si="54"/>
        <v>0.41516129032258065</v>
      </c>
      <c r="BZ70" s="11">
        <f t="shared" si="12"/>
        <v>77.717764060356657</v>
      </c>
      <c r="CA70" s="20">
        <f t="shared" si="13"/>
        <v>0.28944199413395394</v>
      </c>
      <c r="CB70" s="11">
        <v>66.56</v>
      </c>
      <c r="CC70" s="104">
        <f t="shared" si="56"/>
        <v>0.57058064516129026</v>
      </c>
      <c r="CD70" s="11">
        <f t="shared" si="15"/>
        <v>54.781893004115219</v>
      </c>
      <c r="CE70" s="20">
        <f t="shared" si="16"/>
        <v>0.406114702596648</v>
      </c>
      <c r="CF70" s="25"/>
      <c r="CG70" s="25"/>
      <c r="CH70" s="25"/>
      <c r="CI70" s="25"/>
      <c r="CJ70" s="25"/>
      <c r="CK70" s="25"/>
      <c r="CL70" s="20"/>
      <c r="CM70" s="25"/>
      <c r="CN70" s="25"/>
      <c r="CO70" s="25"/>
      <c r="CP70" s="20"/>
      <c r="CQ70" s="25"/>
      <c r="CR70" s="25"/>
    </row>
    <row r="71" spans="1:97" ht="30" x14ac:dyDescent="0.25">
      <c r="A71" s="25">
        <v>20141210</v>
      </c>
      <c r="B71" s="54">
        <v>42072</v>
      </c>
      <c r="C71" s="25" t="s">
        <v>13</v>
      </c>
      <c r="D71" s="25" t="s">
        <v>66</v>
      </c>
      <c r="E71" s="19">
        <v>4.8600000000000004E-2</v>
      </c>
      <c r="F71" s="19">
        <v>24</v>
      </c>
      <c r="G71" s="25" t="s">
        <v>26</v>
      </c>
      <c r="H71" s="32" t="s">
        <v>42</v>
      </c>
      <c r="I71" s="32" t="s">
        <v>46</v>
      </c>
      <c r="J71" s="106" t="s">
        <v>136</v>
      </c>
      <c r="K71" s="34" t="str">
        <f t="shared" si="0"/>
        <v>Yes</v>
      </c>
      <c r="L71" s="8">
        <v>1.02</v>
      </c>
      <c r="M71" s="8">
        <f t="shared" si="1"/>
        <v>0.76765957446808508</v>
      </c>
      <c r="N71" s="1">
        <v>1.2</v>
      </c>
      <c r="O71" s="118">
        <v>0.14861111111111111</v>
      </c>
      <c r="P71" s="11">
        <f t="shared" si="25"/>
        <v>3.5666666666666664</v>
      </c>
      <c r="Q71" s="1">
        <v>1.18</v>
      </c>
      <c r="R71" s="1">
        <v>1.17</v>
      </c>
      <c r="S71" s="1">
        <v>0.9</v>
      </c>
      <c r="T71" s="8">
        <v>0.97</v>
      </c>
      <c r="U71" s="8">
        <v>0.91</v>
      </c>
      <c r="V71" s="8"/>
      <c r="W71" s="8">
        <f t="shared" si="3"/>
        <v>0.99310638297872345</v>
      </c>
      <c r="X71" s="8">
        <f t="shared" si="4"/>
        <v>0.91727272727272724</v>
      </c>
      <c r="Y71" s="8">
        <f t="shared" si="5"/>
        <v>0.89069767441860459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149.1</v>
      </c>
      <c r="AK71" s="8">
        <f t="shared" si="17"/>
        <v>127.82921810699587</v>
      </c>
      <c r="AL71" s="1">
        <f t="shared" si="6"/>
        <v>3.2856338028169016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>
        <v>0.62</v>
      </c>
      <c r="BH71" s="1">
        <f t="shared" si="7"/>
        <v>0.72316800000000003</v>
      </c>
      <c r="BI71" s="1">
        <v>3.3</v>
      </c>
      <c r="BJ71" s="8">
        <f t="shared" si="24"/>
        <v>3.8491199999999997</v>
      </c>
      <c r="BK71" s="8">
        <f t="shared" si="8"/>
        <v>2.6799999999999997</v>
      </c>
      <c r="BL71" s="8">
        <f t="shared" si="18"/>
        <v>3.1259519999999998</v>
      </c>
      <c r="BM71" s="11">
        <v>118.46</v>
      </c>
      <c r="BN71" s="101">
        <v>4.9305555555555554E-2</v>
      </c>
      <c r="BO71" s="11">
        <f t="shared" si="19"/>
        <v>1.1833333333333333</v>
      </c>
      <c r="BP71" s="3">
        <f t="shared" si="9"/>
        <v>101.56035665294922</v>
      </c>
      <c r="BQ71" s="3">
        <v>111.86</v>
      </c>
      <c r="BR71" s="3">
        <f t="shared" si="20"/>
        <v>95.901920438957475</v>
      </c>
      <c r="BS71" s="3"/>
      <c r="BT71" s="1"/>
      <c r="BU71" s="1"/>
      <c r="BV71" s="1"/>
      <c r="BW71" s="1"/>
      <c r="BX71" s="2">
        <v>59.86</v>
      </c>
      <c r="BY71" s="76">
        <f t="shared" si="54"/>
        <v>0.49468174911362484</v>
      </c>
      <c r="BZ71" s="11">
        <f t="shared" si="12"/>
        <v>51.320301783264739</v>
      </c>
      <c r="CA71" s="20">
        <f t="shared" si="13"/>
        <v>0.28944199413395394</v>
      </c>
      <c r="CB71" s="11">
        <v>60.96</v>
      </c>
      <c r="CC71" s="104">
        <f t="shared" si="56"/>
        <v>0.48539591423265238</v>
      </c>
      <c r="CD71" s="11">
        <f t="shared" ref="CD71:CD72" si="57">IF(OR(ISBLANK(CB71),CB71="-",ISERROR((CB71/F71)/(E71))),"-",(CB71/F71)/(E71))</f>
        <v>52.263374485596707</v>
      </c>
      <c r="CE71" s="20">
        <f t="shared" si="16"/>
        <v>0.406114702596648</v>
      </c>
      <c r="CF71" s="25"/>
      <c r="CG71" s="25"/>
      <c r="CH71" s="25"/>
      <c r="CI71" s="25"/>
      <c r="CJ71" s="25"/>
      <c r="CK71" s="25"/>
      <c r="CL71" s="20"/>
      <c r="CM71" s="25"/>
      <c r="CN71" s="25"/>
      <c r="CO71" s="25"/>
      <c r="CP71" s="20"/>
      <c r="CQ71" s="25"/>
      <c r="CR71" s="25"/>
    </row>
    <row r="72" spans="1:97" ht="30" x14ac:dyDescent="0.25">
      <c r="A72" s="25">
        <v>20141210</v>
      </c>
      <c r="B72" s="54">
        <v>42074</v>
      </c>
      <c r="C72" s="25" t="s">
        <v>13</v>
      </c>
      <c r="D72" s="25" t="s">
        <v>93</v>
      </c>
      <c r="E72" s="19">
        <v>4.8600000000000004E-2</v>
      </c>
      <c r="F72" s="19">
        <v>24</v>
      </c>
      <c r="G72" s="25" t="s">
        <v>26</v>
      </c>
      <c r="H72" s="32" t="s">
        <v>42</v>
      </c>
      <c r="I72" s="32" t="s">
        <v>46</v>
      </c>
      <c r="J72" s="106" t="s">
        <v>136</v>
      </c>
      <c r="K72" s="34" t="str">
        <f t="shared" si="0"/>
        <v>Yes</v>
      </c>
      <c r="L72" s="8">
        <v>0.96</v>
      </c>
      <c r="M72" s="8">
        <f t="shared" si="1"/>
        <v>0.76765957446808508</v>
      </c>
      <c r="N72" s="1">
        <v>1.18</v>
      </c>
      <c r="O72" s="118">
        <v>0.51643518518518516</v>
      </c>
      <c r="P72" s="11">
        <f t="shared" si="25"/>
        <v>12.394444444444444</v>
      </c>
      <c r="Q72" s="1">
        <v>1.1200000000000001</v>
      </c>
      <c r="R72" s="1">
        <v>1.1100000000000001</v>
      </c>
      <c r="S72" s="1">
        <v>1.1399999999999999</v>
      </c>
      <c r="T72" s="8">
        <v>1.1599999999999999</v>
      </c>
      <c r="U72" s="8">
        <v>1.1499999999999999</v>
      </c>
      <c r="V72" s="8"/>
      <c r="W72" s="8">
        <f t="shared" si="3"/>
        <v>0.99310638297872345</v>
      </c>
      <c r="X72" s="8">
        <f t="shared" si="4"/>
        <v>0.91727272727272724</v>
      </c>
      <c r="Y72" s="8">
        <f t="shared" si="5"/>
        <v>0.89069767441860459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239.93</v>
      </c>
      <c r="AK72" s="1">
        <f t="shared" si="17"/>
        <v>205.70130315500685</v>
      </c>
      <c r="AL72" s="1">
        <f t="shared" si="6"/>
        <v>1.7501104488809243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>
        <v>0.5</v>
      </c>
      <c r="BH72" s="1">
        <f t="shared" si="7"/>
        <v>0.58320000000000005</v>
      </c>
      <c r="BI72" s="1">
        <v>2.56</v>
      </c>
      <c r="BJ72" s="8">
        <f t="shared" si="24"/>
        <v>2.9859840000000002</v>
      </c>
      <c r="BK72" s="8">
        <f t="shared" si="8"/>
        <v>2.06</v>
      </c>
      <c r="BL72" s="8">
        <f t="shared" si="18"/>
        <v>2.402784</v>
      </c>
      <c r="BM72" s="11">
        <v>240</v>
      </c>
      <c r="BN72" s="101">
        <v>4.1666666666666664E-2</v>
      </c>
      <c r="BO72" s="11">
        <f t="shared" si="19"/>
        <v>1</v>
      </c>
      <c r="BP72" s="3">
        <f t="shared" si="9"/>
        <v>205.76131687242795</v>
      </c>
      <c r="BQ72" s="3">
        <v>178.4</v>
      </c>
      <c r="BR72" s="3">
        <f t="shared" si="20"/>
        <v>152.94924554183814</v>
      </c>
      <c r="BS72" s="3"/>
      <c r="BT72" s="1"/>
      <c r="BU72" s="1"/>
      <c r="BV72" s="1"/>
      <c r="BW72" s="1"/>
      <c r="BX72" s="2">
        <v>193.12</v>
      </c>
      <c r="BY72" s="76">
        <f t="shared" ref="BY72" si="58">IF(OR(BM72="-",BX72="-",AND(ISBLANK(BM72),ISBLANK(BX72))),"-",IF(AND(BM72=0,ISERROR(1-(BX72/BM72))),1,1-(BX72/BM72)))</f>
        <v>0.19533333333333336</v>
      </c>
      <c r="BZ72" s="11">
        <f t="shared" si="12"/>
        <v>165.56927297668037</v>
      </c>
      <c r="CA72" s="20">
        <f t="shared" si="13"/>
        <v>0.28944199413395394</v>
      </c>
      <c r="CB72" s="11">
        <v>158.62</v>
      </c>
      <c r="CC72" s="104">
        <f t="shared" si="56"/>
        <v>0.33908333333333329</v>
      </c>
      <c r="CD72" s="11">
        <f t="shared" si="57"/>
        <v>135.99108367626886</v>
      </c>
      <c r="CE72" s="20">
        <f t="shared" si="16"/>
        <v>0.406114702596648</v>
      </c>
      <c r="CF72" s="25"/>
      <c r="CG72" s="25"/>
      <c r="CH72" s="25"/>
      <c r="CI72" s="25"/>
      <c r="CJ72" s="25"/>
      <c r="CK72" s="25"/>
      <c r="CL72" s="20"/>
      <c r="CM72" s="25"/>
      <c r="CN72" s="25"/>
      <c r="CO72" s="25"/>
      <c r="CP72" s="20"/>
      <c r="CQ72" s="25"/>
      <c r="CR72" s="25"/>
    </row>
    <row r="73" spans="1:97" ht="30" x14ac:dyDescent="0.25">
      <c r="A73" s="36">
        <v>20141210</v>
      </c>
      <c r="B73" s="54">
        <v>42085</v>
      </c>
      <c r="C73" s="25" t="s">
        <v>13</v>
      </c>
      <c r="D73" s="25" t="s">
        <v>72</v>
      </c>
      <c r="E73" s="19">
        <v>4.8600000000000004E-2</v>
      </c>
      <c r="F73" s="19">
        <v>24</v>
      </c>
      <c r="G73" s="25" t="s">
        <v>26</v>
      </c>
      <c r="H73" s="32" t="s">
        <v>42</v>
      </c>
      <c r="I73" s="32" t="s">
        <v>46</v>
      </c>
      <c r="J73" s="106" t="s">
        <v>136</v>
      </c>
      <c r="K73" s="34" t="str">
        <f t="shared" si="0"/>
        <v>Yes</v>
      </c>
      <c r="L73" s="8">
        <v>1.05</v>
      </c>
      <c r="M73" s="8">
        <f t="shared" si="1"/>
        <v>0.76765957446808508</v>
      </c>
      <c r="N73" s="1">
        <v>1.2</v>
      </c>
      <c r="O73" s="118">
        <v>0.59375</v>
      </c>
      <c r="P73" s="1">
        <f t="shared" si="25"/>
        <v>14.25</v>
      </c>
      <c r="Q73" s="1">
        <v>1.1399999999999999</v>
      </c>
      <c r="R73" s="1">
        <v>1.1000000000000001</v>
      </c>
      <c r="S73" s="1">
        <v>1.17</v>
      </c>
      <c r="T73" s="8">
        <v>1.1599999999999999</v>
      </c>
      <c r="U73" s="8">
        <v>1.17</v>
      </c>
      <c r="V73" s="8"/>
      <c r="W73" s="8">
        <f t="shared" si="3"/>
        <v>0.99310638297872345</v>
      </c>
      <c r="X73" s="8">
        <f t="shared" si="4"/>
        <v>0.91727272727272724</v>
      </c>
      <c r="Y73" s="8">
        <f t="shared" si="5"/>
        <v>0.89069767441860459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215.83</v>
      </c>
      <c r="AK73" s="1">
        <f t="shared" si="17"/>
        <v>185.03943758573388</v>
      </c>
      <c r="AL73" s="1">
        <f t="shared" si="6"/>
        <v>1.8914886716397168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>
        <v>0.6</v>
      </c>
      <c r="BH73" s="1">
        <f>IF(OR(ISBLANK(BG73),BG73="-"),"-",BG73*F73*E73)</f>
        <v>0.69984000000000002</v>
      </c>
      <c r="BI73" s="1">
        <v>2.5</v>
      </c>
      <c r="BJ73" s="8">
        <f t="shared" si="24"/>
        <v>2.9160000000000004</v>
      </c>
      <c r="BK73" s="8">
        <f>IF(OR(ISBLANK(BG73),ISBLANK(BI73),BG73="-",BI73="-"),"-",BI73-BG73)</f>
        <v>1.9</v>
      </c>
      <c r="BL73" s="8">
        <f t="shared" si="18"/>
        <v>2.2161600000000004</v>
      </c>
      <c r="BM73" s="11">
        <v>215</v>
      </c>
      <c r="BN73" s="101">
        <v>1.3888888888888888E-2</v>
      </c>
      <c r="BO73" s="11">
        <f t="shared" si="19"/>
        <v>0.33333333333333331</v>
      </c>
      <c r="BP73" s="3">
        <f t="shared" si="9"/>
        <v>184.32784636488338</v>
      </c>
      <c r="BQ73" s="3">
        <v>161.93</v>
      </c>
      <c r="BR73" s="3">
        <f t="shared" si="20"/>
        <v>138.82887517146776</v>
      </c>
      <c r="BS73" s="3"/>
      <c r="BT73" s="1"/>
      <c r="BU73" s="1"/>
      <c r="BV73" s="1"/>
      <c r="BW73" s="1"/>
      <c r="BX73" s="2">
        <v>187.54</v>
      </c>
      <c r="BY73" s="76">
        <f t="shared" ref="BY73" si="59">IF(OR(BM73="-",BX73="-",AND(ISBLANK(BM73),ISBLANK(BX73))),"-",IF(AND(BM73=0,ISERROR(1-(BX73/BM73))),1,1-(BX73/BM73)))</f>
        <v>0.12772093023255815</v>
      </c>
      <c r="BZ73" s="11">
        <f t="shared" si="12"/>
        <v>160.78532235939642</v>
      </c>
      <c r="CA73" s="20">
        <f t="shared" si="13"/>
        <v>0.28944199413395394</v>
      </c>
      <c r="CB73" s="11">
        <v>160.03</v>
      </c>
      <c r="CC73" s="104">
        <f t="shared" ref="CC73" si="60">IF(OR(BM73="-",BX73="-",CB73="-",AND(ISBLANK(BM73),ISBLANK(BX73),ISBLANK(CB73))),"-",IF(AND(BM73=0,ISERROR(1-(CB73/BM73))),1,1-(CB73/BM73)))</f>
        <v>0.25567441860465112</v>
      </c>
      <c r="CD73" s="11">
        <f>IF(OR(ISBLANK(CB73),CB73="-",ISERROR((CB73/F73)/(E73))),"-",(CB73/F73)/(E73))</f>
        <v>137.19993141289436</v>
      </c>
      <c r="CE73" s="20">
        <f t="shared" si="16"/>
        <v>0.406114702596648</v>
      </c>
      <c r="CF73" s="25"/>
      <c r="CG73" s="25"/>
      <c r="CH73" s="25"/>
      <c r="CI73" s="25"/>
      <c r="CJ73" s="25"/>
      <c r="CK73" s="25"/>
      <c r="CL73" s="20"/>
      <c r="CM73" s="25"/>
      <c r="CN73" s="25"/>
      <c r="CO73" s="25"/>
      <c r="CP73" s="20"/>
      <c r="CQ73" s="25"/>
      <c r="CR73" s="25"/>
    </row>
    <row r="74" spans="1:97" ht="30" x14ac:dyDescent="0.25">
      <c r="A74" s="36">
        <v>20150217</v>
      </c>
      <c r="B74" s="54">
        <v>42080</v>
      </c>
      <c r="C74" s="25" t="s">
        <v>13</v>
      </c>
      <c r="D74" s="25" t="s">
        <v>69</v>
      </c>
      <c r="E74" s="19">
        <v>4.8600000000000004E-2</v>
      </c>
      <c r="F74" s="19">
        <v>25</v>
      </c>
      <c r="G74" s="25" t="s">
        <v>26</v>
      </c>
      <c r="H74" s="32" t="s">
        <v>42</v>
      </c>
      <c r="I74" s="32" t="s">
        <v>46</v>
      </c>
      <c r="J74" s="106" t="s">
        <v>136</v>
      </c>
      <c r="K74" s="34" t="str">
        <f t="shared" ref="K74:K75" si="61">IF(AND(N74&gt;=$Y$14,T74&gt;=$Z$14,BP74&gt;=$AA$14,CC74&lt;=$AB$14),"Yes","No")</f>
        <v>No</v>
      </c>
      <c r="L74" s="8">
        <v>0.17</v>
      </c>
      <c r="M74" s="34"/>
      <c r="N74" s="1">
        <v>0.66</v>
      </c>
      <c r="O74" s="118">
        <v>2.2916666666666669E-2</v>
      </c>
      <c r="P74" s="1">
        <f t="shared" si="25"/>
        <v>0.55000000000000004</v>
      </c>
      <c r="Q74" s="1">
        <v>0.54</v>
      </c>
      <c r="R74" s="37" t="s">
        <v>4</v>
      </c>
      <c r="S74" s="37" t="s">
        <v>4</v>
      </c>
      <c r="T74" s="37" t="s">
        <v>4</v>
      </c>
      <c r="U74" s="37" t="s">
        <v>4</v>
      </c>
      <c r="V74" s="8"/>
      <c r="W74" s="8">
        <f t="shared" si="3"/>
        <v>0.99310638297872345</v>
      </c>
      <c r="X74" s="8">
        <f t="shared" si="4"/>
        <v>0.91727272727272724</v>
      </c>
      <c r="Y74" s="8">
        <f t="shared" si="5"/>
        <v>0.89069767441860459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7" t="s">
        <v>4</v>
      </c>
      <c r="AK74" s="37" t="s">
        <v>4</v>
      </c>
      <c r="AL74" s="1" t="str">
        <f t="shared" si="6"/>
        <v>-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7" t="s">
        <v>4</v>
      </c>
      <c r="BH74" s="1" t="str">
        <f>IF(OR(ISBLANK(BG74),BG74="-"),"-",BG74*F74*E74)</f>
        <v>-</v>
      </c>
      <c r="BI74" s="37" t="s">
        <v>4</v>
      </c>
      <c r="BJ74" s="8" t="str">
        <f t="shared" si="24"/>
        <v>-</v>
      </c>
      <c r="BK74" s="8" t="str">
        <f>IF(OR(ISBLANK(BG74),ISBLANK(BI74),BG74="-",BI74="-"),"-",BI74-BG74)</f>
        <v>-</v>
      </c>
      <c r="BL74" s="8" t="str">
        <f t="shared" si="18"/>
        <v>-</v>
      </c>
      <c r="BM74" s="59" t="s">
        <v>4</v>
      </c>
      <c r="BN74" s="59" t="s">
        <v>4</v>
      </c>
      <c r="BO74" s="59" t="s">
        <v>4</v>
      </c>
      <c r="BP74" s="3" t="str">
        <f>IF(OR(ISBLANK(BM74),BM74="-",ISERROR(((BM74/F74)/(E74)))),"-",(BM74/F74)/(E74))</f>
        <v>-</v>
      </c>
      <c r="BQ74" s="3"/>
      <c r="BR74" s="3">
        <f t="shared" ref="BR74:BR75" si="62">IF(ISERROR(((BQ74/F74)/(E74))),"-",(BQ74/F74)/(E74))</f>
        <v>0</v>
      </c>
      <c r="BS74" s="3"/>
      <c r="BT74" s="1"/>
      <c r="BU74" s="1"/>
      <c r="BV74" s="1"/>
      <c r="BW74" s="1"/>
      <c r="BX74" s="21" t="s">
        <v>4</v>
      </c>
      <c r="BY74" s="76" t="str">
        <f t="shared" ref="BY74" si="63">IF(OR(BM74="-",BX74="-",AND(ISBLANK(BM74),ISBLANK(BX74))),"-",IF(AND(BM74=0,ISERROR(1-(BX74/BM74))),1,1-(BX74/BM74)))</f>
        <v>-</v>
      </c>
      <c r="BZ74" s="11" t="str">
        <f>IF(OR(ISBLANK(BX74),BX74="-",ISERROR((BX74/24)/(0.3*0.3*0.54))),"-",(BX74/24)/(0.3*0.3*0.54))</f>
        <v>-</v>
      </c>
      <c r="CA74" s="20">
        <f t="shared" si="13"/>
        <v>0.28944199413395394</v>
      </c>
      <c r="CB74" s="11">
        <v>161.03</v>
      </c>
      <c r="CC74" s="104" t="str">
        <f t="shared" ref="CC74" si="64">IF(OR(BM74="-",BX74="-",CB74="-",AND(ISBLANK(BM74),ISBLANK(BX74),ISBLANK(CB74))),"-",IF(AND(BM74=0,ISERROR(1-(CB74/BM74))),1,1-(CB74/BM74)))</f>
        <v>-</v>
      </c>
      <c r="CD74" s="11">
        <f>IF(OR(ISBLANK(CB74),CB74="-",ISERROR((CB74/F74)/(E74))),"-",(CB74/F74)/(E74))</f>
        <v>132.53497942386829</v>
      </c>
      <c r="CE74" s="20">
        <f t="shared" si="16"/>
        <v>0.406114702596648</v>
      </c>
      <c r="CF74" s="25"/>
      <c r="CG74" s="25"/>
      <c r="CH74" s="25"/>
      <c r="CI74" s="25"/>
      <c r="CJ74" s="25"/>
      <c r="CK74" s="25"/>
      <c r="CL74" s="20"/>
      <c r="CM74" s="25"/>
      <c r="CN74" s="25"/>
      <c r="CO74" s="25"/>
      <c r="CP74" s="20"/>
      <c r="CQ74" s="25"/>
      <c r="CR74" s="25"/>
      <c r="CS74" t="s">
        <v>196</v>
      </c>
    </row>
    <row r="75" spans="1:97" ht="30" x14ac:dyDescent="0.25">
      <c r="A75" s="36">
        <v>20150217</v>
      </c>
      <c r="B75" s="54">
        <v>42081</v>
      </c>
      <c r="C75" s="25"/>
      <c r="D75" s="25" t="s">
        <v>67</v>
      </c>
      <c r="E75" s="19">
        <v>4.8600000000000004E-2</v>
      </c>
      <c r="F75" s="19">
        <v>25</v>
      </c>
      <c r="G75" s="25" t="s">
        <v>26</v>
      </c>
      <c r="H75" s="32" t="s">
        <v>42</v>
      </c>
      <c r="I75" s="32" t="s">
        <v>46</v>
      </c>
      <c r="J75" s="106" t="s">
        <v>136</v>
      </c>
      <c r="K75" s="34" t="str">
        <f t="shared" si="61"/>
        <v>Yes</v>
      </c>
      <c r="L75" s="8">
        <v>0.96</v>
      </c>
      <c r="M75" s="8">
        <f t="shared" si="1"/>
        <v>0.76765957446808508</v>
      </c>
      <c r="N75" s="1">
        <v>1.1100000000000001</v>
      </c>
      <c r="O75" s="118">
        <v>0.34062500000000001</v>
      </c>
      <c r="P75" s="1">
        <f t="shared" si="25"/>
        <v>8.1750000000000007</v>
      </c>
      <c r="Q75" s="1">
        <v>1.06</v>
      </c>
      <c r="R75" s="1">
        <v>1.0900000000000001</v>
      </c>
      <c r="S75" s="1">
        <v>1.08</v>
      </c>
      <c r="T75" s="8">
        <v>1.03</v>
      </c>
      <c r="U75" s="8">
        <v>1.04</v>
      </c>
      <c r="V75" s="8"/>
      <c r="W75" s="8">
        <f t="shared" si="3"/>
        <v>0.99310638297872345</v>
      </c>
      <c r="X75" s="8">
        <f t="shared" si="4"/>
        <v>0.91727272727272724</v>
      </c>
      <c r="Y75" s="8">
        <f t="shared" si="5"/>
        <v>0.89069767441860459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7">
        <v>156.84</v>
      </c>
      <c r="AK75" s="1">
        <f t="shared" si="17"/>
        <v>129.0864197530864</v>
      </c>
      <c r="AL75" s="1">
        <f>IF(OR(ISBLANK(AK75),AK75="-"),"-",(R75-0.75)/($AJ75/1000)*($E75*$F75))</f>
        <v>2.6338944146901309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7">
        <v>0.67</v>
      </c>
      <c r="BH75" s="1">
        <f t="shared" ref="BH75:BH83" si="65">IF(OR(ISBLANK(BG75),BG75="-"),"-",BG75*F75*E75)</f>
        <v>0.81405000000000005</v>
      </c>
      <c r="BI75" s="37">
        <v>2.25</v>
      </c>
      <c r="BJ75" s="8">
        <f t="shared" ref="BJ75:BJ83" si="66">IF(OR(ISBLANK(BI75),BI75="-"),"-",BI75*F75*E75)</f>
        <v>2.7337500000000001</v>
      </c>
      <c r="BK75" s="8">
        <f>IF(OR(ISBLANK(BG75),ISBLANK(BI75),BG75="-",BI75="-"),"-",BI75-BG75)</f>
        <v>1.58</v>
      </c>
      <c r="BL75" s="8">
        <f t="shared" ref="BL75:BL83" si="67">IF(OR(ISBLANK(BG75),ISBLANK(BI75),BG75="-",BI75="-"),"-",BJ75-BH75)</f>
        <v>1.9197000000000002</v>
      </c>
      <c r="BM75" s="11">
        <v>145.97</v>
      </c>
      <c r="BN75" s="101">
        <v>3.125E-2</v>
      </c>
      <c r="BO75" s="11">
        <f t="shared" si="19"/>
        <v>0.75</v>
      </c>
      <c r="BP75" s="3">
        <f>IF(OR(ISBLANK(BM75),BM75="-",ISERROR(((BM75/F75)/(E75)))),"-",(BM75/F75)/(E75))</f>
        <v>120.13991769547324</v>
      </c>
      <c r="BQ75" s="3">
        <v>117.78</v>
      </c>
      <c r="BR75" s="3">
        <f t="shared" si="62"/>
        <v>96.938271604938265</v>
      </c>
      <c r="BS75" s="3"/>
      <c r="BT75" s="1"/>
      <c r="BU75" s="1"/>
      <c r="BV75" s="1"/>
      <c r="BW75" s="1"/>
      <c r="BX75" s="2">
        <v>122.3</v>
      </c>
      <c r="BY75" s="76">
        <f t="shared" ref="BY75" si="68">IF(OR(BM75="-",BX75="-",AND(ISBLANK(BM75),ISBLANK(BX75))),"-",IF(AND(BM75=0,ISERROR(1-(BX75/BM75))),1,1-(BX75/BM75)))</f>
        <v>0.1621566075220936</v>
      </c>
      <c r="BZ75" s="11">
        <f>IF(OR(ISBLANK(BX75),BX75="-",ISERROR((BX75/24)/(0.3*0.3*0.54))),"-",(BX75/24)/(0.3*0.3*0.54))</f>
        <v>104.85253772290808</v>
      </c>
      <c r="CA75" s="20">
        <f t="shared" si="13"/>
        <v>0.28944199413395394</v>
      </c>
      <c r="CB75" s="11">
        <v>109.43</v>
      </c>
      <c r="CC75" s="104">
        <f t="shared" ref="CC75" si="69">IF(OR(BM75="-",BX75="-",CB75="-",AND(ISBLANK(BM75),ISBLANK(BX75),ISBLANK(CB75))),"-",IF(AND(BM75=0,ISERROR(1-(CB75/BM75))),1,1-(CB75/BM75)))</f>
        <v>0.25032540933068437</v>
      </c>
      <c r="CD75" s="11">
        <f>IF(OR(ISBLANK(CB75),CB75="-",ISERROR((CB75/F75)/(E75))),"-",(CB75/F75)/(E75))</f>
        <v>90.065843621399168</v>
      </c>
      <c r="CE75" s="20">
        <f t="shared" si="16"/>
        <v>0.406114702596648</v>
      </c>
      <c r="CF75" s="25"/>
      <c r="CG75" s="25"/>
      <c r="CH75" s="25"/>
      <c r="CI75" s="25"/>
      <c r="CJ75" s="25"/>
      <c r="CK75" s="25"/>
      <c r="CL75" s="20"/>
      <c r="CM75" s="25"/>
      <c r="CN75" s="25"/>
      <c r="CO75" s="25"/>
      <c r="CP75" s="20"/>
      <c r="CQ75" s="25"/>
      <c r="CR75" s="25"/>
    </row>
    <row r="76" spans="1:97" x14ac:dyDescent="0.25">
      <c r="A76" s="36"/>
      <c r="B76" s="25"/>
      <c r="C76" s="25"/>
      <c r="D76" s="25"/>
      <c r="E76" s="25"/>
      <c r="F76" s="25"/>
      <c r="G76" s="32"/>
      <c r="H76" s="46"/>
      <c r="I76" s="34"/>
      <c r="J76" s="34"/>
      <c r="K76" s="34"/>
      <c r="L76" s="8"/>
      <c r="M76" s="34"/>
      <c r="N76" s="1"/>
      <c r="O76" s="1"/>
      <c r="P76" s="1"/>
      <c r="Q76" s="1"/>
      <c r="R76" s="1"/>
      <c r="S76" s="1"/>
      <c r="T76" s="8"/>
      <c r="U76" s="8"/>
      <c r="V76" s="8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7" t="s">
        <v>4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7" t="s">
        <v>4</v>
      </c>
      <c r="BH76" s="1" t="str">
        <f t="shared" si="65"/>
        <v>-</v>
      </c>
      <c r="BI76" s="37" t="s">
        <v>4</v>
      </c>
      <c r="BJ76" s="8" t="str">
        <f t="shared" si="66"/>
        <v>-</v>
      </c>
      <c r="BK76" s="8" t="str">
        <f t="shared" ref="BK76:BK83" si="70">IF(OR(ISBLANK(BG76),ISBLANK(BI76),BG76="-",BI76="-"),"-",BI76-BG76)</f>
        <v>-</v>
      </c>
      <c r="BL76" s="8" t="str">
        <f t="shared" si="67"/>
        <v>-</v>
      </c>
      <c r="BM76" s="11"/>
      <c r="BN76" s="11"/>
      <c r="BO76" s="11"/>
      <c r="BP76" s="3"/>
      <c r="BQ76" s="3"/>
      <c r="BR76" s="3"/>
      <c r="BS76" s="3"/>
      <c r="BT76" s="1"/>
      <c r="BU76" s="1"/>
      <c r="BV76" s="1"/>
      <c r="BW76" s="1"/>
      <c r="BX76" s="2"/>
      <c r="BY76" s="11"/>
      <c r="BZ76" s="20"/>
      <c r="CA76" s="1"/>
      <c r="CB76" s="11"/>
      <c r="CC76" s="104"/>
      <c r="CD76" s="11"/>
      <c r="CE76" s="25"/>
      <c r="CF76" s="25"/>
      <c r="CG76" s="25"/>
      <c r="CH76" s="25"/>
      <c r="CI76" s="25"/>
      <c r="CJ76" s="25"/>
      <c r="CK76" s="25"/>
      <c r="CL76" s="20"/>
      <c r="CM76" s="25"/>
      <c r="CN76" s="25"/>
      <c r="CO76" s="25"/>
      <c r="CP76" s="20"/>
      <c r="CQ76" s="25"/>
      <c r="CR76" s="25"/>
    </row>
    <row r="77" spans="1:97" x14ac:dyDescent="0.25">
      <c r="A77" s="36"/>
      <c r="B77" s="25"/>
      <c r="C77" s="25"/>
      <c r="D77" s="25"/>
      <c r="E77" s="25"/>
      <c r="F77" s="25"/>
      <c r="G77" s="32"/>
      <c r="H77" s="46"/>
      <c r="I77" s="34"/>
      <c r="J77" s="34"/>
      <c r="K77" s="34"/>
      <c r="L77" s="8"/>
      <c r="M77" s="34"/>
      <c r="N77" s="1"/>
      <c r="O77" s="1"/>
      <c r="P77" s="1"/>
      <c r="Q77" s="1"/>
      <c r="R77" s="1"/>
      <c r="S77" s="1"/>
      <c r="T77" s="8"/>
      <c r="U77" s="8"/>
      <c r="V77" s="8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7" t="s">
        <v>4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7" t="s">
        <v>4</v>
      </c>
      <c r="BH77" s="1" t="str">
        <f t="shared" si="65"/>
        <v>-</v>
      </c>
      <c r="BI77" s="37" t="s">
        <v>4</v>
      </c>
      <c r="BJ77" s="8" t="str">
        <f t="shared" si="66"/>
        <v>-</v>
      </c>
      <c r="BK77" s="8" t="str">
        <f t="shared" si="70"/>
        <v>-</v>
      </c>
      <c r="BL77" s="8" t="str">
        <f t="shared" si="67"/>
        <v>-</v>
      </c>
      <c r="BM77" s="11"/>
      <c r="BN77" s="11"/>
      <c r="BO77" s="11"/>
      <c r="BP77" s="3"/>
      <c r="BQ77" s="3"/>
      <c r="BR77" s="3"/>
      <c r="BS77" s="3"/>
      <c r="BT77" s="1"/>
      <c r="BU77" s="1"/>
      <c r="BV77" s="1"/>
      <c r="BW77" s="1"/>
      <c r="BX77" s="2"/>
      <c r="BY77" s="11"/>
      <c r="BZ77" s="20"/>
      <c r="CA77" s="1"/>
      <c r="CB77" s="11"/>
      <c r="CC77" s="104"/>
      <c r="CD77" s="11"/>
      <c r="CE77" s="25"/>
      <c r="CF77" s="25"/>
      <c r="CG77" s="25"/>
      <c r="CH77" s="25"/>
      <c r="CI77" s="25"/>
      <c r="CJ77" s="25"/>
      <c r="CK77" s="25"/>
      <c r="CL77" s="20"/>
      <c r="CM77" s="25"/>
      <c r="CN77" s="25"/>
      <c r="CO77" s="25"/>
      <c r="CP77" s="20"/>
      <c r="CQ77" s="25"/>
      <c r="CR77" s="25"/>
    </row>
    <row r="78" spans="1:97" x14ac:dyDescent="0.25">
      <c r="A78" s="36"/>
      <c r="B78" s="25"/>
      <c r="C78" s="25"/>
      <c r="D78" s="25"/>
      <c r="E78" s="25"/>
      <c r="F78" s="25"/>
      <c r="G78" s="32"/>
      <c r="H78" s="46"/>
      <c r="I78" s="34"/>
      <c r="J78" s="34"/>
      <c r="K78" s="34"/>
      <c r="L78" s="8"/>
      <c r="M78" s="34"/>
      <c r="N78" s="1"/>
      <c r="O78" s="1"/>
      <c r="P78" s="1"/>
      <c r="Q78" s="1"/>
      <c r="R78" s="1"/>
      <c r="S78" s="1"/>
      <c r="T78" s="8"/>
      <c r="U78" s="8"/>
      <c r="V78" s="8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7" t="s">
        <v>4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7" t="s">
        <v>4</v>
      </c>
      <c r="BH78" s="1" t="str">
        <f t="shared" si="65"/>
        <v>-</v>
      </c>
      <c r="BI78" s="37" t="s">
        <v>4</v>
      </c>
      <c r="BJ78" s="8" t="str">
        <f t="shared" si="66"/>
        <v>-</v>
      </c>
      <c r="BK78" s="8" t="str">
        <f t="shared" si="70"/>
        <v>-</v>
      </c>
      <c r="BL78" s="8" t="str">
        <f t="shared" si="67"/>
        <v>-</v>
      </c>
      <c r="BM78" s="11"/>
      <c r="BN78" s="11"/>
      <c r="BO78" s="11"/>
      <c r="BP78" s="3"/>
      <c r="BQ78" s="3"/>
      <c r="BR78" s="3"/>
      <c r="BS78" s="3"/>
      <c r="BT78" s="1"/>
      <c r="BU78" s="1"/>
      <c r="BV78" s="1"/>
      <c r="BW78" s="1"/>
      <c r="BX78" s="2"/>
      <c r="BY78" s="11"/>
      <c r="BZ78" s="20"/>
      <c r="CA78" s="1"/>
      <c r="CB78" s="11"/>
      <c r="CC78" s="104"/>
      <c r="CD78" s="11"/>
      <c r="CE78" s="25"/>
      <c r="CF78" s="25"/>
      <c r="CG78" s="25"/>
      <c r="CH78" s="25"/>
      <c r="CI78" s="25"/>
      <c r="CJ78" s="25"/>
      <c r="CK78" s="25"/>
      <c r="CL78" s="20"/>
      <c r="CM78" s="25"/>
      <c r="CN78" s="25"/>
      <c r="CO78" s="25"/>
      <c r="CP78" s="20"/>
      <c r="CQ78" s="25"/>
      <c r="CR78" s="25"/>
    </row>
    <row r="79" spans="1:97" x14ac:dyDescent="0.25">
      <c r="A79" s="36"/>
      <c r="B79" s="25"/>
      <c r="C79" s="25"/>
      <c r="D79" s="25"/>
      <c r="E79" s="25"/>
      <c r="F79" s="25"/>
      <c r="G79" s="32"/>
      <c r="H79" s="46"/>
      <c r="I79" s="34"/>
      <c r="J79" s="34"/>
      <c r="K79" s="34"/>
      <c r="L79" s="8"/>
      <c r="M79" s="34"/>
      <c r="N79" s="1"/>
      <c r="O79" s="1"/>
      <c r="P79" s="1"/>
      <c r="Q79" s="1"/>
      <c r="R79" s="1"/>
      <c r="S79" s="1"/>
      <c r="T79" s="8"/>
      <c r="U79" s="8"/>
      <c r="V79" s="8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7" t="s">
        <v>4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37" t="s">
        <v>4</v>
      </c>
      <c r="BH79" s="1" t="str">
        <f t="shared" si="65"/>
        <v>-</v>
      </c>
      <c r="BI79" s="37" t="s">
        <v>4</v>
      </c>
      <c r="BJ79" s="8" t="str">
        <f t="shared" si="66"/>
        <v>-</v>
      </c>
      <c r="BK79" s="8" t="str">
        <f t="shared" si="70"/>
        <v>-</v>
      </c>
      <c r="BL79" s="8" t="str">
        <f t="shared" si="67"/>
        <v>-</v>
      </c>
      <c r="BM79" s="11"/>
      <c r="BN79" s="11"/>
      <c r="BO79" s="11"/>
      <c r="BP79" s="3"/>
      <c r="BQ79" s="3"/>
      <c r="BR79" s="3"/>
      <c r="BS79" s="3"/>
      <c r="BT79" s="1"/>
      <c r="BU79" s="1"/>
      <c r="BV79" s="1"/>
      <c r="BW79" s="1"/>
      <c r="BX79" s="2"/>
      <c r="BY79" s="11"/>
      <c r="BZ79" s="20"/>
      <c r="CA79" s="1"/>
      <c r="CB79" s="11"/>
      <c r="CC79" s="104"/>
      <c r="CD79" s="11"/>
      <c r="CE79" s="25"/>
      <c r="CF79" s="25"/>
      <c r="CG79" s="25"/>
      <c r="CH79" s="25"/>
      <c r="CI79" s="25"/>
      <c r="CJ79" s="25"/>
      <c r="CK79" s="25"/>
      <c r="CL79" s="20"/>
      <c r="CM79" s="25"/>
      <c r="CN79" s="25"/>
      <c r="CO79" s="25"/>
      <c r="CP79" s="20"/>
      <c r="CQ79" s="25"/>
      <c r="CR79" s="25"/>
    </row>
    <row r="80" spans="1:97" x14ac:dyDescent="0.25">
      <c r="A80" s="36"/>
      <c r="B80" s="25"/>
      <c r="C80" s="25"/>
      <c r="D80" s="25"/>
      <c r="E80" s="25"/>
      <c r="F80" s="25"/>
      <c r="G80" s="32"/>
      <c r="H80" s="46"/>
      <c r="I80" s="34"/>
      <c r="J80" s="34"/>
      <c r="K80" s="34"/>
      <c r="L80" s="8"/>
      <c r="M80" s="34"/>
      <c r="N80" s="1"/>
      <c r="O80" s="1"/>
      <c r="P80" s="1"/>
      <c r="Q80" s="1"/>
      <c r="R80" s="1"/>
      <c r="S80" s="1"/>
      <c r="T80" s="8"/>
      <c r="U80" s="8"/>
      <c r="V80" s="8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7" t="s">
        <v>4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7" t="s">
        <v>4</v>
      </c>
      <c r="BH80" s="1" t="str">
        <f t="shared" si="65"/>
        <v>-</v>
      </c>
      <c r="BI80" s="37" t="s">
        <v>4</v>
      </c>
      <c r="BJ80" s="8" t="str">
        <f t="shared" si="66"/>
        <v>-</v>
      </c>
      <c r="BK80" s="8" t="str">
        <f t="shared" si="70"/>
        <v>-</v>
      </c>
      <c r="BL80" s="8" t="str">
        <f t="shared" si="67"/>
        <v>-</v>
      </c>
      <c r="BM80" s="11"/>
      <c r="BN80" s="11"/>
      <c r="BO80" s="11"/>
      <c r="BP80" s="3"/>
      <c r="BQ80" s="3"/>
      <c r="BR80" s="3"/>
      <c r="BS80" s="3"/>
      <c r="BT80" s="1"/>
      <c r="BU80" s="1"/>
      <c r="BV80" s="1"/>
      <c r="BW80" s="1"/>
      <c r="BX80" s="2"/>
      <c r="BY80" s="11"/>
      <c r="BZ80" s="20"/>
      <c r="CA80" s="1"/>
      <c r="CB80" s="11"/>
      <c r="CC80" s="104"/>
      <c r="CD80" s="11"/>
      <c r="CE80" s="25"/>
      <c r="CF80" s="25"/>
      <c r="CG80" s="25"/>
      <c r="CH80" s="25"/>
      <c r="CI80" s="25"/>
      <c r="CJ80" s="25"/>
      <c r="CK80" s="25"/>
      <c r="CL80" s="20"/>
      <c r="CM80" s="25"/>
      <c r="CN80" s="25"/>
      <c r="CO80" s="25"/>
      <c r="CP80" s="20"/>
      <c r="CQ80" s="25"/>
      <c r="CR80" s="25"/>
    </row>
    <row r="81" spans="1:96" x14ac:dyDescent="0.25">
      <c r="A81" s="36"/>
      <c r="B81" s="25"/>
      <c r="C81" s="25"/>
      <c r="D81" s="25"/>
      <c r="E81" s="25"/>
      <c r="F81" s="25"/>
      <c r="G81" s="32"/>
      <c r="H81" s="46"/>
      <c r="I81" s="34"/>
      <c r="J81" s="34"/>
      <c r="K81" s="34"/>
      <c r="L81" s="8"/>
      <c r="M81" s="34"/>
      <c r="N81" s="1"/>
      <c r="O81" s="1"/>
      <c r="P81" s="1"/>
      <c r="Q81" s="1"/>
      <c r="R81" s="1"/>
      <c r="S81" s="1"/>
      <c r="T81" s="8"/>
      <c r="U81" s="8"/>
      <c r="V81" s="8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7" t="s">
        <v>4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37" t="s">
        <v>4</v>
      </c>
      <c r="BH81" s="1" t="str">
        <f t="shared" si="65"/>
        <v>-</v>
      </c>
      <c r="BI81" s="37" t="s">
        <v>4</v>
      </c>
      <c r="BJ81" s="8" t="str">
        <f t="shared" si="66"/>
        <v>-</v>
      </c>
      <c r="BK81" s="8" t="str">
        <f t="shared" si="70"/>
        <v>-</v>
      </c>
      <c r="BL81" s="8" t="str">
        <f t="shared" si="67"/>
        <v>-</v>
      </c>
      <c r="BM81" s="11"/>
      <c r="BN81" s="11"/>
      <c r="BO81" s="11"/>
      <c r="BP81" s="3"/>
      <c r="BQ81" s="3"/>
      <c r="BR81" s="3"/>
      <c r="BS81" s="3"/>
      <c r="BT81" s="1"/>
      <c r="BU81" s="1"/>
      <c r="BV81" s="1"/>
      <c r="BW81" s="1"/>
      <c r="BX81" s="2"/>
      <c r="BY81" s="11"/>
      <c r="BZ81" s="20"/>
      <c r="CA81" s="1"/>
      <c r="CB81" s="11"/>
      <c r="CC81" s="104"/>
      <c r="CD81" s="11"/>
      <c r="CE81" s="25"/>
      <c r="CF81" s="25"/>
      <c r="CG81" s="25"/>
      <c r="CH81" s="25"/>
      <c r="CI81" s="25"/>
      <c r="CJ81" s="25"/>
      <c r="CK81" s="25"/>
      <c r="CL81" s="20"/>
      <c r="CM81" s="25"/>
      <c r="CN81" s="25"/>
      <c r="CO81" s="25"/>
      <c r="CP81" s="20"/>
      <c r="CQ81" s="25"/>
      <c r="CR81" s="25"/>
    </row>
    <row r="82" spans="1:96" x14ac:dyDescent="0.25">
      <c r="A82" s="36"/>
      <c r="B82" s="25"/>
      <c r="C82" s="25"/>
      <c r="D82" s="25"/>
      <c r="E82" s="25"/>
      <c r="F82" s="25"/>
      <c r="G82" s="32"/>
      <c r="H82" s="46"/>
      <c r="I82" s="34"/>
      <c r="J82" s="34"/>
      <c r="K82" s="34"/>
      <c r="L82" s="8"/>
      <c r="M82" s="34"/>
      <c r="N82" s="1"/>
      <c r="O82" s="1"/>
      <c r="P82" s="1"/>
      <c r="Q82" s="1"/>
      <c r="R82" s="1"/>
      <c r="S82" s="1"/>
      <c r="T82" s="8"/>
      <c r="U82" s="8"/>
      <c r="V82" s="8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7" t="s">
        <v>4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37" t="s">
        <v>4</v>
      </c>
      <c r="BH82" s="1" t="str">
        <f t="shared" si="65"/>
        <v>-</v>
      </c>
      <c r="BI82" s="37" t="s">
        <v>4</v>
      </c>
      <c r="BJ82" s="8" t="str">
        <f t="shared" si="66"/>
        <v>-</v>
      </c>
      <c r="BK82" s="8" t="str">
        <f t="shared" si="70"/>
        <v>-</v>
      </c>
      <c r="BL82" s="8" t="str">
        <f t="shared" si="67"/>
        <v>-</v>
      </c>
      <c r="BM82" s="11"/>
      <c r="BN82" s="11"/>
      <c r="BO82" s="11"/>
      <c r="BP82" s="3"/>
      <c r="BQ82" s="3"/>
      <c r="BR82" s="3"/>
      <c r="BS82" s="3"/>
      <c r="BT82" s="1"/>
      <c r="BU82" s="1"/>
      <c r="BV82" s="1"/>
      <c r="BW82" s="1"/>
      <c r="BX82" s="2"/>
      <c r="BY82" s="11"/>
      <c r="BZ82" s="20"/>
      <c r="CA82" s="1"/>
      <c r="CB82" s="11"/>
      <c r="CC82" s="104"/>
      <c r="CD82" s="11"/>
      <c r="CE82" s="25"/>
      <c r="CF82" s="25"/>
      <c r="CG82" s="25"/>
      <c r="CH82" s="25"/>
      <c r="CI82" s="25"/>
      <c r="CJ82" s="25"/>
      <c r="CK82" s="25"/>
      <c r="CL82" s="20"/>
      <c r="CM82" s="25"/>
      <c r="CN82" s="25"/>
      <c r="CO82" s="25"/>
      <c r="CP82" s="20"/>
      <c r="CQ82" s="25"/>
      <c r="CR82" s="25"/>
    </row>
    <row r="83" spans="1:96" x14ac:dyDescent="0.25">
      <c r="A83" s="25"/>
      <c r="B83" s="25"/>
      <c r="C83" s="25"/>
      <c r="D83" s="25"/>
      <c r="E83" s="25"/>
      <c r="F83" s="25"/>
      <c r="G83" s="32"/>
      <c r="H83" s="46"/>
      <c r="I83" s="34"/>
      <c r="J83" s="34"/>
      <c r="K83" s="34"/>
      <c r="L83" s="8"/>
      <c r="M83" s="34"/>
      <c r="N83" s="1"/>
      <c r="O83" s="1"/>
      <c r="P83" s="1"/>
      <c r="Q83" s="1"/>
      <c r="R83" s="1"/>
      <c r="S83" s="1"/>
      <c r="T83" s="8"/>
      <c r="U83" s="8"/>
      <c r="V83" s="8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7" t="s">
        <v>4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37" t="s">
        <v>4</v>
      </c>
      <c r="BH83" s="1" t="str">
        <f t="shared" si="65"/>
        <v>-</v>
      </c>
      <c r="BI83" s="37" t="s">
        <v>4</v>
      </c>
      <c r="BJ83" s="8" t="str">
        <f t="shared" si="66"/>
        <v>-</v>
      </c>
      <c r="BK83" s="8" t="str">
        <f t="shared" si="70"/>
        <v>-</v>
      </c>
      <c r="BL83" s="8" t="str">
        <f t="shared" si="67"/>
        <v>-</v>
      </c>
      <c r="BM83" s="11"/>
      <c r="BN83" s="11"/>
      <c r="BO83" s="11"/>
      <c r="BP83" s="3"/>
      <c r="BQ83" s="3"/>
      <c r="BR83" s="3"/>
      <c r="BS83" s="3"/>
      <c r="BT83" s="1"/>
      <c r="BU83" s="1"/>
      <c r="BV83" s="1"/>
      <c r="BW83" s="1"/>
      <c r="BX83" s="2"/>
      <c r="BY83" s="11"/>
      <c r="BZ83" s="20"/>
      <c r="CA83" s="1"/>
      <c r="CB83" s="11"/>
      <c r="CC83" s="104"/>
      <c r="CD83" s="11"/>
      <c r="CE83" s="25"/>
      <c r="CF83" s="25"/>
      <c r="CG83" s="25"/>
      <c r="CH83" s="25"/>
      <c r="CI83" s="25"/>
      <c r="CJ83" s="25"/>
      <c r="CK83" s="25"/>
      <c r="CL83" s="20"/>
      <c r="CM83" s="25"/>
      <c r="CN83" s="25"/>
      <c r="CO83" s="25"/>
      <c r="CP83" s="20"/>
      <c r="CQ83" s="25"/>
      <c r="CR83" s="25"/>
    </row>
    <row r="84" spans="1:96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8"/>
      <c r="M84" s="25"/>
      <c r="N84" s="25"/>
      <c r="O84" s="25"/>
      <c r="P84" s="25"/>
      <c r="Q84" s="25"/>
      <c r="R84" s="25"/>
      <c r="S84" s="25"/>
      <c r="T84" s="8"/>
      <c r="U84" s="8"/>
      <c r="V84" s="8"/>
      <c r="W84" s="8"/>
      <c r="X84" s="8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11"/>
      <c r="BN84" s="11"/>
      <c r="BO84" s="11"/>
      <c r="BP84" s="3"/>
      <c r="BQ84" s="3"/>
      <c r="BR84" s="3"/>
      <c r="BS84" s="3"/>
      <c r="BT84" s="25"/>
      <c r="BU84" s="25"/>
      <c r="BV84" s="25"/>
      <c r="BW84" s="25"/>
      <c r="BX84" s="2"/>
      <c r="BY84" s="11"/>
      <c r="BZ84" s="20"/>
      <c r="CA84" s="25"/>
      <c r="CB84" s="11"/>
      <c r="CC84" s="104"/>
      <c r="CD84" s="11"/>
      <c r="CE84" s="25"/>
      <c r="CF84" s="25"/>
      <c r="CG84" s="25"/>
      <c r="CH84" s="25"/>
      <c r="CI84" s="25"/>
      <c r="CJ84" s="25"/>
      <c r="CK84" s="25"/>
      <c r="CL84" s="20"/>
      <c r="CM84" s="25"/>
      <c r="CN84" s="25"/>
      <c r="CO84" s="25"/>
      <c r="CP84" s="20"/>
      <c r="CQ84" s="25"/>
      <c r="CR84" s="25"/>
    </row>
    <row r="85" spans="1:96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8"/>
      <c r="M85" s="25"/>
      <c r="N85" s="25"/>
      <c r="O85" s="25"/>
      <c r="P85" s="25"/>
      <c r="Q85" s="25"/>
      <c r="R85" s="25"/>
      <c r="S85" s="25"/>
      <c r="T85" s="8"/>
      <c r="U85" s="8"/>
      <c r="V85" s="8"/>
      <c r="W85" s="8"/>
      <c r="X85" s="8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11"/>
      <c r="BN85" s="11"/>
      <c r="BO85" s="11"/>
      <c r="BP85" s="3"/>
      <c r="BQ85" s="3"/>
      <c r="BR85" s="3"/>
      <c r="BS85" s="3"/>
      <c r="BT85" s="25"/>
      <c r="BU85" s="25"/>
      <c r="BV85" s="25"/>
      <c r="BW85" s="25"/>
      <c r="BX85" s="2"/>
      <c r="BY85" s="11"/>
      <c r="BZ85" s="20"/>
      <c r="CA85" s="25"/>
      <c r="CB85" s="11"/>
      <c r="CC85" s="104"/>
      <c r="CD85" s="11"/>
      <c r="CE85" s="25"/>
      <c r="CF85" s="25"/>
      <c r="CG85" s="25"/>
      <c r="CH85" s="25"/>
      <c r="CI85" s="25"/>
      <c r="CJ85" s="25"/>
      <c r="CK85" s="25"/>
      <c r="CL85" s="20"/>
      <c r="CM85" s="25"/>
      <c r="CN85" s="25"/>
      <c r="CO85" s="25"/>
      <c r="CP85" s="20"/>
      <c r="CQ85" s="25"/>
      <c r="CR85" s="25"/>
    </row>
    <row r="86" spans="1:96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8"/>
      <c r="M86" s="25"/>
      <c r="N86" s="25"/>
      <c r="O86" s="25"/>
      <c r="P86" s="25"/>
      <c r="Q86" s="25"/>
      <c r="R86" s="25"/>
      <c r="S86" s="25"/>
      <c r="T86" s="8"/>
      <c r="U86" s="8"/>
      <c r="V86" s="8"/>
      <c r="W86" s="8"/>
      <c r="X86" s="8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11"/>
      <c r="BN86" s="11"/>
      <c r="BO86" s="11"/>
      <c r="BP86" s="3"/>
      <c r="BQ86" s="3"/>
      <c r="BR86" s="3"/>
      <c r="BS86" s="3"/>
      <c r="BT86" s="25"/>
      <c r="BU86" s="25"/>
      <c r="BV86" s="25"/>
      <c r="BW86" s="25"/>
      <c r="BX86" s="2"/>
      <c r="BY86" s="11"/>
      <c r="BZ86" s="20"/>
      <c r="CA86" s="25"/>
      <c r="CB86" s="11"/>
      <c r="CC86" s="104"/>
      <c r="CD86" s="11"/>
      <c r="CE86" s="25"/>
      <c r="CF86" s="25"/>
      <c r="CG86" s="25"/>
      <c r="CH86" s="25"/>
      <c r="CI86" s="25"/>
      <c r="CJ86" s="25"/>
      <c r="CK86" s="25"/>
      <c r="CL86" s="20"/>
      <c r="CM86" s="25"/>
      <c r="CN86" s="25"/>
      <c r="CO86" s="25"/>
      <c r="CP86" s="20"/>
      <c r="CQ86" s="25"/>
      <c r="CR86" s="25"/>
    </row>
    <row r="87" spans="1:96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8"/>
      <c r="M87" s="25"/>
      <c r="N87" s="25"/>
      <c r="O87" s="25"/>
      <c r="P87" s="25"/>
      <c r="Q87" s="25"/>
      <c r="R87" s="25"/>
      <c r="S87" s="25"/>
      <c r="T87" s="8"/>
      <c r="U87" s="8"/>
      <c r="V87" s="8"/>
      <c r="W87" s="8"/>
      <c r="X87" s="8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11"/>
      <c r="BN87" s="11"/>
      <c r="BO87" s="11"/>
      <c r="BP87" s="3"/>
      <c r="BQ87" s="3"/>
      <c r="BR87" s="3"/>
      <c r="BS87" s="3"/>
      <c r="BT87" s="25"/>
      <c r="BU87" s="25"/>
      <c r="BV87" s="25"/>
      <c r="BW87" s="25"/>
      <c r="BX87" s="2"/>
      <c r="BY87" s="11"/>
      <c r="BZ87" s="20"/>
      <c r="CA87" s="25"/>
      <c r="CB87" s="11"/>
      <c r="CC87" s="104"/>
      <c r="CD87" s="11"/>
      <c r="CE87" s="25"/>
      <c r="CF87" s="25"/>
      <c r="CG87" s="25"/>
      <c r="CH87" s="25"/>
      <c r="CI87" s="25"/>
      <c r="CJ87" s="25"/>
      <c r="CK87" s="25"/>
      <c r="CL87" s="20"/>
      <c r="CM87" s="25"/>
      <c r="CN87" s="25"/>
      <c r="CO87" s="25"/>
      <c r="CP87" s="20"/>
      <c r="CQ87" s="25"/>
      <c r="CR87" s="25"/>
    </row>
    <row r="88" spans="1:96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8"/>
      <c r="M88" s="25"/>
      <c r="N88" s="25"/>
      <c r="O88" s="25"/>
      <c r="P88" s="25"/>
      <c r="Q88" s="25"/>
      <c r="R88" s="25"/>
      <c r="S88" s="25"/>
      <c r="T88" s="8"/>
      <c r="U88" s="8"/>
      <c r="V88" s="8"/>
      <c r="W88" s="8"/>
      <c r="X88" s="8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11"/>
      <c r="BN88" s="11"/>
      <c r="BO88" s="11"/>
      <c r="BP88" s="3"/>
      <c r="BQ88" s="3"/>
      <c r="BR88" s="3"/>
      <c r="BS88" s="3"/>
      <c r="BT88" s="25"/>
      <c r="BU88" s="25"/>
      <c r="BV88" s="25"/>
      <c r="BW88" s="25"/>
      <c r="BX88" s="2"/>
      <c r="BY88" s="11"/>
      <c r="BZ88" s="20"/>
      <c r="CA88" s="25"/>
      <c r="CB88" s="11"/>
      <c r="CC88" s="104"/>
      <c r="CD88" s="11"/>
      <c r="CE88" s="25"/>
      <c r="CF88" s="25"/>
      <c r="CG88" s="25"/>
      <c r="CH88" s="25"/>
      <c r="CI88" s="25"/>
      <c r="CJ88" s="25"/>
      <c r="CK88" s="25"/>
      <c r="CL88" s="20"/>
      <c r="CM88" s="25"/>
      <c r="CN88" s="25"/>
      <c r="CO88" s="25"/>
      <c r="CP88" s="20"/>
      <c r="CQ88" s="25"/>
      <c r="CR88" s="25"/>
    </row>
    <row r="89" spans="1:96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8"/>
      <c r="M89" s="25"/>
      <c r="N89" s="25"/>
      <c r="O89" s="25"/>
      <c r="P89" s="25"/>
      <c r="Q89" s="25"/>
      <c r="R89" s="25"/>
      <c r="S89" s="25"/>
      <c r="T89" s="8"/>
      <c r="U89" s="8"/>
      <c r="V89" s="8"/>
      <c r="W89" s="8"/>
      <c r="X89" s="8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11"/>
      <c r="BN89" s="11"/>
      <c r="BO89" s="11"/>
      <c r="BP89" s="3"/>
      <c r="BQ89" s="3"/>
      <c r="BR89" s="3"/>
      <c r="BS89" s="3"/>
      <c r="BT89" s="25"/>
      <c r="BU89" s="25"/>
      <c r="BV89" s="25"/>
      <c r="BW89" s="25"/>
      <c r="BX89" s="2"/>
      <c r="BY89" s="11"/>
      <c r="BZ89" s="20"/>
      <c r="CA89" s="25"/>
      <c r="CB89" s="11"/>
      <c r="CC89" s="104"/>
      <c r="CD89" s="11"/>
      <c r="CE89" s="25"/>
      <c r="CF89" s="25"/>
      <c r="CG89" s="25"/>
      <c r="CH89" s="25"/>
      <c r="CI89" s="25"/>
      <c r="CJ89" s="25"/>
      <c r="CK89" s="25"/>
      <c r="CL89" s="20"/>
      <c r="CM89" s="25"/>
      <c r="CN89" s="25"/>
      <c r="CO89" s="25"/>
      <c r="CP89" s="20"/>
      <c r="CQ89" s="25"/>
      <c r="CR89" s="25"/>
    </row>
    <row r="90" spans="1:96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8"/>
      <c r="M90" s="25"/>
      <c r="N90" s="25"/>
      <c r="O90" s="25"/>
      <c r="P90" s="25"/>
      <c r="Q90" s="25"/>
      <c r="R90" s="25"/>
      <c r="S90" s="25"/>
      <c r="T90" s="8"/>
      <c r="U90" s="8"/>
      <c r="V90" s="8"/>
      <c r="W90" s="8"/>
      <c r="X90" s="8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11"/>
      <c r="BN90" s="11"/>
      <c r="BO90" s="11"/>
      <c r="BP90" s="3"/>
      <c r="BQ90" s="3"/>
      <c r="BR90" s="3"/>
      <c r="BS90" s="3"/>
      <c r="BT90" s="25"/>
      <c r="BU90" s="25"/>
      <c r="BV90" s="25"/>
      <c r="BW90" s="25"/>
      <c r="BX90" s="2"/>
      <c r="BY90" s="11"/>
      <c r="BZ90" s="20"/>
      <c r="CA90" s="25"/>
      <c r="CB90" s="11"/>
      <c r="CC90" s="104"/>
      <c r="CD90" s="11"/>
      <c r="CE90" s="25"/>
      <c r="CF90" s="25"/>
      <c r="CG90" s="25"/>
      <c r="CH90" s="25"/>
      <c r="CI90" s="25"/>
      <c r="CJ90" s="25"/>
      <c r="CK90" s="25"/>
      <c r="CL90" s="20"/>
      <c r="CM90" s="25"/>
      <c r="CN90" s="25"/>
      <c r="CO90" s="25"/>
      <c r="CP90" s="20"/>
      <c r="CQ90" s="25"/>
      <c r="CR90" s="25"/>
    </row>
    <row r="91" spans="1:96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8"/>
      <c r="M91" s="25"/>
      <c r="N91" s="25"/>
      <c r="O91" s="25"/>
      <c r="P91" s="25"/>
      <c r="Q91" s="25"/>
      <c r="R91" s="25"/>
      <c r="S91" s="25"/>
      <c r="T91" s="8"/>
      <c r="U91" s="8"/>
      <c r="V91" s="8"/>
      <c r="W91" s="8"/>
      <c r="X91" s="8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11"/>
      <c r="BN91" s="11"/>
      <c r="BO91" s="11"/>
      <c r="BP91" s="3"/>
      <c r="BQ91" s="3"/>
      <c r="BR91" s="3"/>
      <c r="BS91" s="3"/>
      <c r="BT91" s="25"/>
      <c r="BU91" s="25"/>
      <c r="BV91" s="25"/>
      <c r="BW91" s="25"/>
      <c r="BX91" s="2"/>
      <c r="BY91" s="11"/>
      <c r="BZ91" s="20"/>
      <c r="CA91" s="25"/>
      <c r="CB91" s="11"/>
      <c r="CC91" s="104"/>
      <c r="CD91" s="11"/>
      <c r="CE91" s="25"/>
      <c r="CF91" s="25"/>
      <c r="CG91" s="25"/>
      <c r="CH91" s="25"/>
      <c r="CI91" s="25"/>
      <c r="CJ91" s="25"/>
      <c r="CK91" s="25"/>
      <c r="CL91" s="20"/>
      <c r="CM91" s="25"/>
      <c r="CN91" s="25"/>
      <c r="CO91" s="25"/>
      <c r="CP91" s="20"/>
      <c r="CQ91" s="25"/>
      <c r="CR91" s="25"/>
    </row>
    <row r="92" spans="1:96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8"/>
      <c r="M92" s="25"/>
      <c r="N92" s="25"/>
      <c r="O92" s="25"/>
      <c r="P92" s="25"/>
      <c r="Q92" s="25"/>
      <c r="R92" s="25"/>
      <c r="S92" s="25"/>
      <c r="T92" s="8"/>
      <c r="U92" s="8"/>
      <c r="V92" s="8"/>
      <c r="W92" s="8"/>
      <c r="X92" s="8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11"/>
      <c r="BN92" s="11"/>
      <c r="BO92" s="11"/>
      <c r="BP92" s="3"/>
      <c r="BQ92" s="3"/>
      <c r="BR92" s="3"/>
      <c r="BS92" s="3"/>
      <c r="BT92" s="25"/>
      <c r="BU92" s="25"/>
      <c r="BV92" s="25"/>
      <c r="BW92" s="25"/>
      <c r="BX92" s="2"/>
      <c r="BY92" s="11"/>
      <c r="BZ92" s="20"/>
      <c r="CA92" s="25"/>
      <c r="CB92" s="11"/>
      <c r="CC92" s="104"/>
      <c r="CD92" s="11"/>
      <c r="CE92" s="25"/>
      <c r="CF92" s="25"/>
      <c r="CG92" s="25"/>
      <c r="CH92" s="25"/>
      <c r="CI92" s="25"/>
      <c r="CJ92" s="25"/>
      <c r="CK92" s="25"/>
      <c r="CL92" s="20"/>
      <c r="CM92" s="25"/>
      <c r="CN92" s="25"/>
      <c r="CO92" s="25"/>
      <c r="CP92" s="20"/>
      <c r="CQ92" s="25"/>
      <c r="CR92" s="25"/>
    </row>
    <row r="93" spans="1:96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8"/>
      <c r="M93" s="25"/>
      <c r="N93" s="25"/>
      <c r="O93" s="25"/>
      <c r="P93" s="25"/>
      <c r="Q93" s="25"/>
      <c r="R93" s="25"/>
      <c r="S93" s="25"/>
      <c r="T93" s="8"/>
      <c r="U93" s="8"/>
      <c r="V93" s="8"/>
      <c r="W93" s="8"/>
      <c r="X93" s="8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11"/>
      <c r="BN93" s="11"/>
      <c r="BO93" s="11"/>
      <c r="BP93" s="3"/>
      <c r="BQ93" s="3"/>
      <c r="BR93" s="3"/>
      <c r="BS93" s="3"/>
      <c r="BT93" s="25"/>
      <c r="BU93" s="25"/>
      <c r="BV93" s="25"/>
      <c r="BW93" s="25"/>
      <c r="BX93" s="2"/>
      <c r="BY93" s="11"/>
      <c r="BZ93" s="20"/>
      <c r="CA93" s="25"/>
      <c r="CB93" s="11"/>
      <c r="CC93" s="104"/>
      <c r="CD93" s="11"/>
      <c r="CE93" s="25"/>
      <c r="CF93" s="25"/>
      <c r="CG93" s="25"/>
      <c r="CH93" s="25"/>
      <c r="CI93" s="25"/>
      <c r="CJ93" s="25"/>
      <c r="CK93" s="25"/>
      <c r="CL93" s="20"/>
      <c r="CM93" s="25"/>
      <c r="CN93" s="25"/>
      <c r="CO93" s="25"/>
      <c r="CP93" s="20"/>
      <c r="CQ93" s="25"/>
      <c r="CR93" s="25"/>
    </row>
    <row r="94" spans="1:96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8"/>
      <c r="M94" s="25"/>
      <c r="N94" s="25"/>
      <c r="O94" s="25"/>
      <c r="P94" s="25"/>
      <c r="Q94" s="25"/>
      <c r="R94" s="25"/>
      <c r="S94" s="25"/>
      <c r="T94" s="8"/>
      <c r="U94" s="8"/>
      <c r="V94" s="8"/>
      <c r="W94" s="8"/>
      <c r="X94" s="8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11"/>
      <c r="BN94" s="11"/>
      <c r="BO94" s="11"/>
      <c r="BP94" s="3"/>
      <c r="BQ94" s="3"/>
      <c r="BR94" s="3"/>
      <c r="BS94" s="3"/>
      <c r="BT94" s="25"/>
      <c r="BU94" s="25"/>
      <c r="BV94" s="25"/>
      <c r="BW94" s="25"/>
      <c r="BX94" s="2"/>
      <c r="BY94" s="11"/>
      <c r="BZ94" s="20"/>
      <c r="CA94" s="25"/>
      <c r="CB94" s="11"/>
      <c r="CC94" s="104"/>
      <c r="CD94" s="11"/>
      <c r="CE94" s="25"/>
      <c r="CF94" s="25"/>
      <c r="CG94" s="25"/>
      <c r="CH94" s="25"/>
      <c r="CI94" s="25"/>
      <c r="CJ94" s="25"/>
      <c r="CK94" s="25"/>
      <c r="CL94" s="20"/>
      <c r="CM94" s="25"/>
      <c r="CN94" s="25"/>
      <c r="CO94" s="25"/>
      <c r="CP94" s="20"/>
      <c r="CQ94" s="25"/>
      <c r="CR94" s="25"/>
    </row>
    <row r="95" spans="1:96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8"/>
      <c r="M95" s="25"/>
      <c r="N95" s="25"/>
      <c r="O95" s="25"/>
      <c r="P95" s="25"/>
      <c r="Q95" s="25"/>
      <c r="R95" s="25"/>
      <c r="S95" s="25"/>
      <c r="T95" s="8"/>
      <c r="U95" s="8"/>
      <c r="V95" s="8"/>
      <c r="W95" s="8"/>
      <c r="X95" s="8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11"/>
      <c r="BN95" s="11"/>
      <c r="BO95" s="11"/>
      <c r="BP95" s="3"/>
      <c r="BQ95" s="3"/>
      <c r="BR95" s="3"/>
      <c r="BS95" s="3"/>
      <c r="BT95" s="25"/>
      <c r="BU95" s="25"/>
      <c r="BV95" s="25"/>
      <c r="BW95" s="25"/>
      <c r="BX95" s="2"/>
      <c r="BY95" s="11"/>
      <c r="BZ95" s="20"/>
      <c r="CA95" s="25"/>
      <c r="CB95" s="11"/>
      <c r="CC95" s="104"/>
      <c r="CD95" s="11"/>
      <c r="CE95" s="25"/>
      <c r="CF95" s="25"/>
      <c r="CG95" s="25"/>
      <c r="CH95" s="25"/>
      <c r="CI95" s="25"/>
      <c r="CJ95" s="25"/>
      <c r="CK95" s="25"/>
      <c r="CL95" s="20"/>
      <c r="CM95" s="25"/>
      <c r="CN95" s="25"/>
      <c r="CO95" s="25"/>
      <c r="CP95" s="20"/>
      <c r="CQ95" s="25"/>
      <c r="CR95" s="25"/>
    </row>
    <row r="96" spans="1:9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8"/>
      <c r="M96" s="25"/>
      <c r="N96" s="25"/>
      <c r="O96" s="25"/>
      <c r="P96" s="25"/>
      <c r="Q96" s="25"/>
      <c r="R96" s="25"/>
      <c r="S96" s="25"/>
      <c r="T96" s="8"/>
      <c r="U96" s="8"/>
      <c r="V96" s="8"/>
      <c r="W96" s="8"/>
      <c r="X96" s="8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11"/>
      <c r="BN96" s="11"/>
      <c r="BO96" s="11"/>
      <c r="BP96" s="3"/>
      <c r="BQ96" s="3"/>
      <c r="BR96" s="3"/>
      <c r="BS96" s="3"/>
      <c r="BT96" s="25"/>
      <c r="BU96" s="25"/>
      <c r="BV96" s="25"/>
      <c r="BW96" s="25"/>
      <c r="BX96" s="2"/>
      <c r="BY96" s="11"/>
      <c r="BZ96" s="20"/>
      <c r="CA96" s="25"/>
      <c r="CB96" s="11"/>
      <c r="CC96" s="104"/>
      <c r="CD96" s="11"/>
      <c r="CE96" s="25"/>
      <c r="CF96" s="25"/>
      <c r="CG96" s="25"/>
      <c r="CH96" s="25"/>
      <c r="CI96" s="25"/>
      <c r="CJ96" s="25"/>
      <c r="CK96" s="25"/>
      <c r="CL96" s="20"/>
      <c r="CM96" s="25"/>
      <c r="CN96" s="25"/>
      <c r="CO96" s="25"/>
      <c r="CP96" s="20"/>
      <c r="CQ96" s="25"/>
      <c r="CR96" s="25"/>
    </row>
    <row r="97" spans="1:96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8"/>
      <c r="M97" s="25"/>
      <c r="N97" s="25"/>
      <c r="O97" s="25"/>
      <c r="P97" s="25"/>
      <c r="Q97" s="25"/>
      <c r="R97" s="25"/>
      <c r="S97" s="25"/>
      <c r="T97" s="8"/>
      <c r="U97" s="8"/>
      <c r="V97" s="8"/>
      <c r="W97" s="8"/>
      <c r="X97" s="8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11"/>
      <c r="BN97" s="11"/>
      <c r="BO97" s="11"/>
      <c r="BP97" s="3"/>
      <c r="BQ97" s="3"/>
      <c r="BR97" s="3"/>
      <c r="BS97" s="3"/>
      <c r="BT97" s="25"/>
      <c r="BU97" s="25"/>
      <c r="BV97" s="25"/>
      <c r="BW97" s="25"/>
      <c r="BX97" s="2"/>
      <c r="BY97" s="11"/>
      <c r="BZ97" s="20"/>
      <c r="CA97" s="25"/>
      <c r="CB97" s="11"/>
      <c r="CC97" s="104"/>
      <c r="CD97" s="11"/>
      <c r="CE97" s="25"/>
      <c r="CF97" s="25"/>
      <c r="CG97" s="25"/>
      <c r="CH97" s="25"/>
      <c r="CI97" s="25"/>
      <c r="CJ97" s="25"/>
      <c r="CK97" s="25"/>
      <c r="CL97" s="20"/>
      <c r="CM97" s="25"/>
      <c r="CN97" s="25"/>
      <c r="CO97" s="25"/>
      <c r="CP97" s="20"/>
      <c r="CQ97" s="25"/>
      <c r="CR97" s="25"/>
    </row>
    <row r="98" spans="1:96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8"/>
      <c r="M98" s="25"/>
      <c r="N98" s="25"/>
      <c r="O98" s="25"/>
      <c r="P98" s="25"/>
      <c r="Q98" s="25"/>
      <c r="R98" s="25"/>
      <c r="S98" s="25"/>
      <c r="T98" s="8"/>
      <c r="U98" s="8"/>
      <c r="V98" s="8"/>
      <c r="W98" s="8"/>
      <c r="X98" s="8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11"/>
      <c r="BN98" s="11"/>
      <c r="BO98" s="11"/>
      <c r="BP98" s="3"/>
      <c r="BQ98" s="3"/>
      <c r="BR98" s="3"/>
      <c r="BS98" s="3"/>
      <c r="BT98" s="25"/>
      <c r="BU98" s="25"/>
      <c r="BV98" s="25"/>
      <c r="BW98" s="25"/>
      <c r="BX98" s="2"/>
      <c r="BY98" s="11"/>
      <c r="BZ98" s="20"/>
      <c r="CA98" s="25"/>
      <c r="CB98" s="11"/>
      <c r="CC98" s="104"/>
      <c r="CD98" s="11"/>
      <c r="CE98" s="25"/>
      <c r="CF98" s="25"/>
      <c r="CG98" s="25"/>
      <c r="CH98" s="25"/>
      <c r="CI98" s="25"/>
      <c r="CJ98" s="25"/>
      <c r="CK98" s="25"/>
      <c r="CL98" s="20"/>
      <c r="CM98" s="25"/>
      <c r="CN98" s="25"/>
      <c r="CO98" s="25"/>
      <c r="CP98" s="20"/>
      <c r="CQ98" s="25"/>
      <c r="CR98" s="25"/>
    </row>
    <row r="99" spans="1:96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8"/>
      <c r="M99" s="25"/>
      <c r="N99" s="25"/>
      <c r="O99" s="25"/>
      <c r="P99" s="25"/>
      <c r="Q99" s="25"/>
      <c r="R99" s="25"/>
      <c r="S99" s="25"/>
      <c r="T99" s="8"/>
      <c r="U99" s="8"/>
      <c r="V99" s="8"/>
      <c r="W99" s="8"/>
      <c r="X99" s="8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11"/>
      <c r="BN99" s="11"/>
      <c r="BO99" s="11"/>
      <c r="BP99" s="3"/>
      <c r="BQ99" s="3"/>
      <c r="BR99" s="3"/>
      <c r="BS99" s="3"/>
      <c r="BT99" s="25"/>
      <c r="BU99" s="25"/>
      <c r="BV99" s="25"/>
      <c r="BW99" s="25"/>
      <c r="BX99" s="2"/>
      <c r="BY99" s="11"/>
      <c r="BZ99" s="20"/>
      <c r="CA99" s="25"/>
      <c r="CB99" s="11"/>
      <c r="CC99" s="104"/>
      <c r="CD99" s="11"/>
      <c r="CE99" s="25"/>
      <c r="CF99" s="25"/>
      <c r="CG99" s="25"/>
      <c r="CH99" s="25"/>
      <c r="CI99" s="25"/>
      <c r="CJ99" s="25"/>
      <c r="CK99" s="25"/>
      <c r="CL99" s="20"/>
      <c r="CM99" s="25"/>
      <c r="CN99" s="25"/>
      <c r="CO99" s="25"/>
      <c r="CP99" s="20"/>
      <c r="CQ99" s="25"/>
      <c r="CR99" s="25"/>
    </row>
    <row r="100" spans="1:96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8"/>
      <c r="M100" s="25"/>
      <c r="N100" s="25"/>
      <c r="O100" s="25"/>
      <c r="P100" s="25"/>
      <c r="Q100" s="25"/>
      <c r="R100" s="25"/>
      <c r="S100" s="25"/>
      <c r="T100" s="8"/>
      <c r="U100" s="8"/>
      <c r="V100" s="8"/>
      <c r="W100" s="8"/>
      <c r="X100" s="8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11"/>
      <c r="BN100" s="11"/>
      <c r="BO100" s="11"/>
      <c r="BP100" s="3"/>
      <c r="BQ100" s="3"/>
      <c r="BR100" s="3"/>
      <c r="BS100" s="3"/>
      <c r="BT100" s="25"/>
      <c r="BU100" s="25"/>
      <c r="BV100" s="25"/>
      <c r="BW100" s="25"/>
      <c r="BX100" s="2"/>
      <c r="BY100" s="11"/>
      <c r="BZ100" s="20"/>
      <c r="CA100" s="25"/>
      <c r="CB100" s="11"/>
      <c r="CC100" s="104"/>
      <c r="CD100" s="11"/>
      <c r="CE100" s="25"/>
      <c r="CF100" s="25"/>
      <c r="CG100" s="25"/>
      <c r="CH100" s="25"/>
      <c r="CI100" s="25"/>
      <c r="CJ100" s="25"/>
      <c r="CK100" s="25"/>
      <c r="CL100" s="20"/>
      <c r="CM100" s="25"/>
      <c r="CN100" s="25"/>
      <c r="CO100" s="25"/>
      <c r="CP100" s="20"/>
      <c r="CQ100" s="25"/>
      <c r="CR100" s="25"/>
    </row>
    <row r="101" spans="1:96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8"/>
      <c r="M101" s="25"/>
      <c r="N101" s="25"/>
      <c r="O101" s="25"/>
      <c r="P101" s="25"/>
      <c r="Q101" s="25"/>
      <c r="R101" s="25"/>
      <c r="S101" s="25"/>
      <c r="T101" s="8"/>
      <c r="U101" s="8"/>
      <c r="V101" s="8"/>
      <c r="W101" s="8"/>
      <c r="X101" s="8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11"/>
      <c r="BN101" s="11"/>
      <c r="BO101" s="11"/>
      <c r="BP101" s="3"/>
      <c r="BQ101" s="3"/>
      <c r="BR101" s="3"/>
      <c r="BS101" s="3"/>
      <c r="BT101" s="25"/>
      <c r="BU101" s="25"/>
      <c r="BV101" s="25"/>
      <c r="BW101" s="25"/>
      <c r="BX101" s="2"/>
      <c r="BY101" s="11"/>
      <c r="BZ101" s="20"/>
      <c r="CA101" s="25"/>
      <c r="CB101" s="11"/>
      <c r="CC101" s="104"/>
      <c r="CD101" s="11"/>
      <c r="CE101" s="25"/>
      <c r="CF101" s="25"/>
      <c r="CG101" s="25"/>
      <c r="CH101" s="25"/>
      <c r="CI101" s="25"/>
      <c r="CJ101" s="25"/>
      <c r="CK101" s="25"/>
      <c r="CL101" s="20"/>
      <c r="CM101" s="25"/>
      <c r="CN101" s="25"/>
      <c r="CO101" s="25"/>
      <c r="CP101" s="20"/>
      <c r="CQ101" s="25"/>
      <c r="CR101" s="25"/>
    </row>
    <row r="102" spans="1:96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8"/>
      <c r="M102" s="25"/>
      <c r="N102" s="25"/>
      <c r="O102" s="25"/>
      <c r="P102" s="25"/>
      <c r="Q102" s="25"/>
      <c r="R102" s="25"/>
      <c r="S102" s="25"/>
      <c r="T102" s="8"/>
      <c r="U102" s="8"/>
      <c r="V102" s="8"/>
      <c r="W102" s="8"/>
      <c r="X102" s="8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11"/>
      <c r="BN102" s="11"/>
      <c r="BO102" s="11"/>
      <c r="BP102" s="3"/>
      <c r="BQ102" s="3"/>
      <c r="BR102" s="3"/>
      <c r="BS102" s="3"/>
      <c r="BT102" s="25"/>
      <c r="BU102" s="25"/>
      <c r="BV102" s="25"/>
      <c r="BW102" s="25"/>
      <c r="BX102" s="2"/>
      <c r="BY102" s="11"/>
      <c r="BZ102" s="20"/>
      <c r="CA102" s="25"/>
      <c r="CB102" s="11"/>
      <c r="CC102" s="104"/>
      <c r="CD102" s="11"/>
      <c r="CE102" s="25"/>
      <c r="CF102" s="25"/>
      <c r="CG102" s="25"/>
      <c r="CH102" s="25"/>
      <c r="CI102" s="25"/>
      <c r="CJ102" s="25"/>
      <c r="CK102" s="25"/>
      <c r="CL102" s="20"/>
      <c r="CM102" s="25"/>
      <c r="CN102" s="25"/>
      <c r="CO102" s="25"/>
      <c r="CP102" s="20"/>
      <c r="CQ102" s="25"/>
      <c r="CR102" s="25"/>
    </row>
    <row r="103" spans="1:96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8"/>
      <c r="M103" s="25"/>
      <c r="N103" s="25"/>
      <c r="O103" s="25"/>
      <c r="P103" s="25"/>
      <c r="Q103" s="25"/>
      <c r="R103" s="25"/>
      <c r="S103" s="25"/>
      <c r="T103" s="8"/>
      <c r="U103" s="8"/>
      <c r="V103" s="8"/>
      <c r="W103" s="8"/>
      <c r="X103" s="8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11"/>
      <c r="BN103" s="11"/>
      <c r="BO103" s="11"/>
      <c r="BP103" s="3"/>
      <c r="BQ103" s="3"/>
      <c r="BR103" s="3"/>
      <c r="BS103" s="3"/>
      <c r="BT103" s="25"/>
      <c r="BU103" s="25"/>
      <c r="BV103" s="25"/>
      <c r="BW103" s="25"/>
      <c r="BX103" s="2"/>
      <c r="BY103" s="11"/>
      <c r="BZ103" s="20"/>
      <c r="CA103" s="25"/>
      <c r="CB103" s="11"/>
      <c r="CC103" s="104"/>
      <c r="CD103" s="11"/>
      <c r="CE103" s="25"/>
      <c r="CF103" s="25"/>
      <c r="CG103" s="25"/>
      <c r="CH103" s="25"/>
      <c r="CI103" s="25"/>
      <c r="CJ103" s="25"/>
      <c r="CK103" s="25"/>
      <c r="CL103" s="20"/>
      <c r="CM103" s="25"/>
      <c r="CN103" s="25"/>
      <c r="CO103" s="25"/>
      <c r="CP103" s="20"/>
      <c r="CQ103" s="25"/>
      <c r="CR103" s="25"/>
    </row>
    <row r="104" spans="1:96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8"/>
      <c r="M104" s="25"/>
      <c r="N104" s="25"/>
      <c r="O104" s="25"/>
      <c r="P104" s="25"/>
      <c r="Q104" s="25"/>
      <c r="R104" s="25"/>
      <c r="S104" s="25"/>
      <c r="T104" s="8"/>
      <c r="U104" s="8"/>
      <c r="V104" s="8"/>
      <c r="W104" s="8"/>
      <c r="X104" s="8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11"/>
      <c r="BN104" s="11"/>
      <c r="BO104" s="11"/>
      <c r="BP104" s="3"/>
      <c r="BQ104" s="3"/>
      <c r="BR104" s="3"/>
      <c r="BS104" s="3"/>
      <c r="BT104" s="25"/>
      <c r="BU104" s="25"/>
      <c r="BV104" s="25"/>
      <c r="BW104" s="25"/>
      <c r="BX104" s="2"/>
      <c r="BY104" s="11"/>
      <c r="BZ104" s="20"/>
      <c r="CA104" s="25"/>
      <c r="CB104" s="11"/>
      <c r="CC104" s="104"/>
      <c r="CD104" s="11"/>
      <c r="CE104" s="25"/>
      <c r="CF104" s="25"/>
      <c r="CG104" s="25"/>
      <c r="CH104" s="25"/>
      <c r="CI104" s="25"/>
      <c r="CJ104" s="25"/>
      <c r="CK104" s="25"/>
      <c r="CL104" s="20"/>
      <c r="CM104" s="25"/>
      <c r="CN104" s="25"/>
      <c r="CO104" s="25"/>
      <c r="CP104" s="20"/>
      <c r="CQ104" s="25"/>
      <c r="CR104" s="25"/>
    </row>
    <row r="105" spans="1:96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8"/>
      <c r="M105" s="25"/>
      <c r="N105" s="25"/>
      <c r="O105" s="25"/>
      <c r="P105" s="25"/>
      <c r="Q105" s="25"/>
      <c r="R105" s="25"/>
      <c r="S105" s="25"/>
      <c r="T105" s="8"/>
      <c r="U105" s="8"/>
      <c r="V105" s="8"/>
      <c r="W105" s="8"/>
      <c r="X105" s="8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11"/>
      <c r="BN105" s="11"/>
      <c r="BO105" s="11"/>
      <c r="BP105" s="3"/>
      <c r="BQ105" s="3"/>
      <c r="BR105" s="3"/>
      <c r="BS105" s="3"/>
      <c r="BT105" s="25"/>
      <c r="BU105" s="25"/>
      <c r="BV105" s="25"/>
      <c r="BW105" s="25"/>
      <c r="BX105" s="2"/>
      <c r="BY105" s="11"/>
      <c r="BZ105" s="20"/>
      <c r="CA105" s="25"/>
      <c r="CB105" s="11"/>
      <c r="CC105" s="104"/>
      <c r="CD105" s="11"/>
      <c r="CE105" s="25"/>
      <c r="CF105" s="25"/>
      <c r="CG105" s="25"/>
      <c r="CH105" s="25"/>
      <c r="CI105" s="25"/>
      <c r="CJ105" s="25"/>
      <c r="CK105" s="25"/>
      <c r="CL105" s="20"/>
      <c r="CM105" s="25"/>
      <c r="CN105" s="25"/>
      <c r="CO105" s="25"/>
      <c r="CP105" s="20"/>
      <c r="CQ105" s="25"/>
      <c r="CR105" s="25"/>
    </row>
    <row r="106" spans="1:96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8"/>
      <c r="M106" s="25"/>
      <c r="N106" s="25"/>
      <c r="O106" s="25"/>
      <c r="P106" s="25"/>
      <c r="Q106" s="25"/>
      <c r="R106" s="25"/>
      <c r="S106" s="25"/>
      <c r="T106" s="8"/>
      <c r="U106" s="8"/>
      <c r="V106" s="8"/>
      <c r="W106" s="8"/>
      <c r="X106" s="8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11"/>
      <c r="BN106" s="11"/>
      <c r="BO106" s="11"/>
      <c r="BP106" s="3"/>
      <c r="BQ106" s="3"/>
      <c r="BR106" s="3"/>
      <c r="BS106" s="3"/>
      <c r="BT106" s="25"/>
      <c r="BU106" s="25"/>
      <c r="BV106" s="25"/>
      <c r="BW106" s="25"/>
      <c r="BX106" s="2"/>
      <c r="BY106" s="11"/>
      <c r="BZ106" s="20"/>
      <c r="CA106" s="25"/>
      <c r="CB106" s="11"/>
      <c r="CC106" s="104"/>
      <c r="CD106" s="11"/>
      <c r="CE106" s="25"/>
      <c r="CF106" s="25"/>
      <c r="CG106" s="25"/>
      <c r="CH106" s="25"/>
      <c r="CI106" s="25"/>
      <c r="CJ106" s="25"/>
      <c r="CK106" s="25"/>
      <c r="CL106" s="20"/>
      <c r="CM106" s="25"/>
      <c r="CN106" s="25"/>
      <c r="CO106" s="25"/>
      <c r="CP106" s="20"/>
      <c r="CQ106" s="25"/>
      <c r="CR106" s="25"/>
    </row>
    <row r="107" spans="1:96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8"/>
      <c r="M107" s="25"/>
      <c r="N107" s="25"/>
      <c r="O107" s="25"/>
      <c r="P107" s="25"/>
      <c r="Q107" s="25"/>
      <c r="R107" s="25"/>
      <c r="S107" s="25"/>
      <c r="T107" s="8"/>
      <c r="U107" s="8"/>
      <c r="V107" s="8"/>
      <c r="W107" s="8"/>
      <c r="X107" s="8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11"/>
      <c r="BN107" s="11"/>
      <c r="BO107" s="11"/>
      <c r="BP107" s="3"/>
      <c r="BQ107" s="3"/>
      <c r="BR107" s="3"/>
      <c r="BS107" s="3"/>
      <c r="BT107" s="25"/>
      <c r="BU107" s="25"/>
      <c r="BV107" s="25"/>
      <c r="BW107" s="25"/>
      <c r="BX107" s="2"/>
      <c r="BY107" s="11"/>
      <c r="BZ107" s="20"/>
      <c r="CA107" s="25"/>
      <c r="CB107" s="11"/>
      <c r="CC107" s="104"/>
      <c r="CD107" s="11"/>
      <c r="CE107" s="25"/>
      <c r="CF107" s="25"/>
      <c r="CG107" s="25"/>
      <c r="CH107" s="25"/>
      <c r="CI107" s="25"/>
      <c r="CJ107" s="25"/>
      <c r="CK107" s="25"/>
      <c r="CL107" s="20"/>
      <c r="CM107" s="25"/>
      <c r="CN107" s="25"/>
      <c r="CO107" s="25"/>
      <c r="CP107" s="20"/>
      <c r="CQ107" s="25"/>
      <c r="CR107" s="25"/>
    </row>
    <row r="108" spans="1:96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8"/>
      <c r="M108" s="25"/>
      <c r="N108" s="25"/>
      <c r="O108" s="25"/>
      <c r="P108" s="25"/>
      <c r="Q108" s="25"/>
      <c r="R108" s="25"/>
      <c r="S108" s="25"/>
      <c r="T108" s="8"/>
      <c r="U108" s="8"/>
      <c r="V108" s="8"/>
      <c r="W108" s="8"/>
      <c r="X108" s="8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11"/>
      <c r="BN108" s="11"/>
      <c r="BO108" s="11"/>
      <c r="BP108" s="3"/>
      <c r="BQ108" s="3"/>
      <c r="BR108" s="3"/>
      <c r="BS108" s="3"/>
      <c r="BT108" s="25"/>
      <c r="BU108" s="25"/>
      <c r="BV108" s="25"/>
      <c r="BW108" s="25"/>
      <c r="BX108" s="2"/>
      <c r="BY108" s="11"/>
      <c r="BZ108" s="20"/>
      <c r="CA108" s="25"/>
      <c r="CB108" s="11"/>
      <c r="CC108" s="104"/>
      <c r="CD108" s="11"/>
      <c r="CE108" s="25"/>
      <c r="CF108" s="25"/>
      <c r="CG108" s="25"/>
      <c r="CH108" s="25"/>
      <c r="CI108" s="25"/>
      <c r="CJ108" s="25"/>
      <c r="CK108" s="25"/>
      <c r="CL108" s="20"/>
      <c r="CM108" s="25"/>
      <c r="CN108" s="25"/>
      <c r="CO108" s="25"/>
      <c r="CP108" s="20"/>
      <c r="CQ108" s="25"/>
      <c r="CR108" s="25"/>
    </row>
    <row r="109" spans="1:96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8"/>
      <c r="M109" s="25"/>
      <c r="N109" s="25"/>
      <c r="O109" s="25"/>
      <c r="P109" s="25"/>
      <c r="Q109" s="25"/>
      <c r="R109" s="25"/>
      <c r="S109" s="25"/>
      <c r="T109" s="8"/>
      <c r="U109" s="8"/>
      <c r="V109" s="8"/>
      <c r="W109" s="8"/>
      <c r="X109" s="8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11"/>
      <c r="BN109" s="11"/>
      <c r="BO109" s="11"/>
      <c r="BP109" s="3"/>
      <c r="BQ109" s="3"/>
      <c r="BR109" s="3"/>
      <c r="BS109" s="3"/>
      <c r="BT109" s="25"/>
      <c r="BU109" s="25"/>
      <c r="BV109" s="25"/>
      <c r="BW109" s="25"/>
      <c r="BX109" s="2"/>
      <c r="BY109" s="11"/>
      <c r="BZ109" s="20"/>
      <c r="CA109" s="25"/>
      <c r="CB109" s="11"/>
      <c r="CC109" s="104"/>
      <c r="CD109" s="11"/>
      <c r="CE109" s="25"/>
      <c r="CF109" s="25"/>
      <c r="CG109" s="25"/>
      <c r="CH109" s="25"/>
      <c r="CI109" s="25"/>
      <c r="CJ109" s="25"/>
      <c r="CK109" s="25"/>
      <c r="CL109" s="20"/>
      <c r="CM109" s="25"/>
      <c r="CN109" s="25"/>
      <c r="CO109" s="25"/>
      <c r="CP109" s="20"/>
      <c r="CQ109" s="25"/>
      <c r="CR109" s="25"/>
    </row>
    <row r="110" spans="1:96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8"/>
      <c r="M110" s="25"/>
      <c r="N110" s="25"/>
      <c r="O110" s="25"/>
      <c r="P110" s="25"/>
      <c r="Q110" s="25"/>
      <c r="R110" s="25"/>
      <c r="S110" s="25"/>
      <c r="T110" s="8"/>
      <c r="U110" s="8"/>
      <c r="V110" s="8"/>
      <c r="W110" s="8"/>
      <c r="X110" s="8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11"/>
      <c r="BN110" s="11"/>
      <c r="BO110" s="11"/>
      <c r="BP110" s="3"/>
      <c r="BQ110" s="3"/>
      <c r="BR110" s="3"/>
      <c r="BS110" s="3"/>
      <c r="BT110" s="25"/>
      <c r="BU110" s="25"/>
      <c r="BV110" s="25"/>
      <c r="BW110" s="25"/>
      <c r="BX110" s="2"/>
      <c r="BY110" s="11"/>
      <c r="BZ110" s="20"/>
      <c r="CA110" s="25"/>
      <c r="CB110" s="11"/>
      <c r="CC110" s="104"/>
      <c r="CD110" s="11"/>
      <c r="CE110" s="25"/>
      <c r="CF110" s="25"/>
      <c r="CG110" s="25"/>
      <c r="CH110" s="25"/>
      <c r="CI110" s="25"/>
      <c r="CJ110" s="25"/>
      <c r="CK110" s="25"/>
      <c r="CL110" s="20"/>
      <c r="CM110" s="25"/>
      <c r="CN110" s="25"/>
      <c r="CO110" s="25"/>
      <c r="CP110" s="20"/>
      <c r="CQ110" s="25"/>
      <c r="CR110" s="25"/>
    </row>
    <row r="111" spans="1:96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8"/>
      <c r="M111" s="25"/>
      <c r="N111" s="25"/>
      <c r="O111" s="25"/>
      <c r="P111" s="25"/>
      <c r="Q111" s="25"/>
      <c r="R111" s="25"/>
      <c r="S111" s="25"/>
      <c r="T111" s="8"/>
      <c r="U111" s="8"/>
      <c r="V111" s="8"/>
      <c r="W111" s="8"/>
      <c r="X111" s="8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11"/>
      <c r="BN111" s="11"/>
      <c r="BO111" s="11"/>
      <c r="BP111" s="3"/>
      <c r="BQ111" s="3"/>
      <c r="BR111" s="3"/>
      <c r="BS111" s="3"/>
      <c r="BT111" s="25"/>
      <c r="BU111" s="25"/>
      <c r="BV111" s="25"/>
      <c r="BW111" s="25"/>
      <c r="BX111" s="2"/>
      <c r="BY111" s="11"/>
      <c r="BZ111" s="20"/>
      <c r="CA111" s="25"/>
      <c r="CB111" s="11"/>
      <c r="CC111" s="104"/>
      <c r="CD111" s="11"/>
      <c r="CE111" s="25"/>
      <c r="CF111" s="25"/>
      <c r="CG111" s="25"/>
      <c r="CH111" s="25"/>
      <c r="CI111" s="25"/>
      <c r="CJ111" s="25"/>
      <c r="CK111" s="25"/>
      <c r="CL111" s="20"/>
      <c r="CM111" s="25"/>
      <c r="CN111" s="25"/>
      <c r="CO111" s="25"/>
      <c r="CP111" s="20"/>
      <c r="CQ111" s="25"/>
      <c r="CR111" s="25"/>
    </row>
    <row r="112" spans="1:96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8"/>
      <c r="M112" s="25"/>
      <c r="N112" s="25"/>
      <c r="O112" s="25"/>
      <c r="P112" s="25"/>
      <c r="Q112" s="25"/>
      <c r="R112" s="25"/>
      <c r="S112" s="25"/>
      <c r="T112" s="8"/>
      <c r="U112" s="8"/>
      <c r="V112" s="8"/>
      <c r="W112" s="8"/>
      <c r="X112" s="8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11"/>
      <c r="BN112" s="11"/>
      <c r="BO112" s="11"/>
      <c r="BP112" s="3"/>
      <c r="BQ112" s="3"/>
      <c r="BR112" s="3"/>
      <c r="BS112" s="3"/>
      <c r="BT112" s="25"/>
      <c r="BU112" s="25"/>
      <c r="BV112" s="25"/>
      <c r="BW112" s="25"/>
      <c r="BX112" s="2"/>
      <c r="BY112" s="11"/>
      <c r="BZ112" s="20"/>
      <c r="CA112" s="25"/>
      <c r="CB112" s="11"/>
      <c r="CC112" s="104"/>
      <c r="CD112" s="11"/>
      <c r="CE112" s="25"/>
      <c r="CF112" s="25"/>
      <c r="CG112" s="25"/>
      <c r="CH112" s="25"/>
      <c r="CI112" s="25"/>
      <c r="CJ112" s="25"/>
      <c r="CK112" s="25"/>
      <c r="CL112" s="20"/>
      <c r="CM112" s="25"/>
      <c r="CN112" s="25"/>
      <c r="CO112" s="25"/>
      <c r="CP112" s="20"/>
      <c r="CQ112" s="25"/>
      <c r="CR112" s="25"/>
    </row>
    <row r="113" spans="1:96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8"/>
      <c r="M113" s="25"/>
      <c r="N113" s="25"/>
      <c r="O113" s="25"/>
      <c r="P113" s="25"/>
      <c r="Q113" s="25"/>
      <c r="R113" s="25"/>
      <c r="S113" s="25"/>
      <c r="T113" s="8"/>
      <c r="U113" s="8"/>
      <c r="V113" s="8"/>
      <c r="W113" s="8"/>
      <c r="X113" s="8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11"/>
      <c r="BN113" s="11"/>
      <c r="BO113" s="11"/>
      <c r="BP113" s="3"/>
      <c r="BQ113" s="3"/>
      <c r="BR113" s="3"/>
      <c r="BS113" s="3"/>
      <c r="BT113" s="25"/>
      <c r="BU113" s="25"/>
      <c r="BV113" s="25"/>
      <c r="BW113" s="25"/>
      <c r="BX113" s="2"/>
      <c r="BY113" s="11"/>
      <c r="BZ113" s="20"/>
      <c r="CA113" s="25"/>
      <c r="CB113" s="11"/>
      <c r="CC113" s="104"/>
      <c r="CD113" s="11"/>
      <c r="CE113" s="25"/>
      <c r="CF113" s="25"/>
      <c r="CG113" s="25"/>
      <c r="CH113" s="25"/>
      <c r="CI113" s="25"/>
      <c r="CJ113" s="25"/>
      <c r="CK113" s="25"/>
      <c r="CL113" s="20"/>
      <c r="CM113" s="25"/>
      <c r="CN113" s="25"/>
      <c r="CO113" s="25"/>
      <c r="CP113" s="20"/>
      <c r="CQ113" s="25"/>
      <c r="CR113" s="25"/>
    </row>
    <row r="114" spans="1:96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8"/>
      <c r="M114" s="25"/>
      <c r="N114" s="25"/>
      <c r="O114" s="25"/>
      <c r="P114" s="25"/>
      <c r="Q114" s="25"/>
      <c r="R114" s="25"/>
      <c r="S114" s="25"/>
      <c r="T114" s="8"/>
      <c r="U114" s="8"/>
      <c r="V114" s="8"/>
      <c r="W114" s="8"/>
      <c r="X114" s="8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11"/>
      <c r="BN114" s="11"/>
      <c r="BO114" s="11"/>
      <c r="BP114" s="3"/>
      <c r="BQ114" s="3"/>
      <c r="BR114" s="3"/>
      <c r="BS114" s="3"/>
      <c r="BT114" s="25"/>
      <c r="BU114" s="25"/>
      <c r="BV114" s="25"/>
      <c r="BW114" s="25"/>
      <c r="BX114" s="2"/>
      <c r="BY114" s="11"/>
      <c r="BZ114" s="20"/>
      <c r="CA114" s="25"/>
      <c r="CB114" s="11"/>
      <c r="CC114" s="104"/>
      <c r="CD114" s="11"/>
      <c r="CE114" s="25"/>
      <c r="CF114" s="25"/>
      <c r="CG114" s="25"/>
      <c r="CH114" s="25"/>
      <c r="CI114" s="25"/>
      <c r="CJ114" s="25"/>
      <c r="CK114" s="25"/>
      <c r="CL114" s="20"/>
      <c r="CM114" s="25"/>
      <c r="CN114" s="25"/>
      <c r="CO114" s="25"/>
      <c r="CP114" s="20"/>
      <c r="CQ114" s="25"/>
      <c r="CR114" s="25"/>
    </row>
    <row r="115" spans="1:96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8"/>
      <c r="M115" s="25"/>
      <c r="N115" s="25"/>
      <c r="O115" s="25"/>
      <c r="P115" s="25"/>
      <c r="Q115" s="25"/>
      <c r="R115" s="25"/>
      <c r="S115" s="25"/>
      <c r="T115" s="8"/>
      <c r="U115" s="8"/>
      <c r="V115" s="8"/>
      <c r="W115" s="8"/>
      <c r="X115" s="8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11"/>
      <c r="BN115" s="11"/>
      <c r="BO115" s="11"/>
      <c r="BP115" s="3"/>
      <c r="BQ115" s="3"/>
      <c r="BR115" s="3"/>
      <c r="BS115" s="3"/>
      <c r="BT115" s="25"/>
      <c r="BU115" s="25"/>
      <c r="BV115" s="25"/>
      <c r="BW115" s="25"/>
      <c r="BX115" s="2"/>
      <c r="BY115" s="11"/>
      <c r="BZ115" s="20"/>
      <c r="CA115" s="25"/>
      <c r="CB115" s="11"/>
      <c r="CC115" s="104"/>
      <c r="CD115" s="11"/>
      <c r="CE115" s="25"/>
      <c r="CF115" s="25"/>
      <c r="CG115" s="25"/>
      <c r="CH115" s="25"/>
      <c r="CI115" s="25"/>
      <c r="CJ115" s="25"/>
      <c r="CK115" s="25"/>
      <c r="CL115" s="20"/>
      <c r="CM115" s="25"/>
      <c r="CN115" s="25"/>
      <c r="CO115" s="25"/>
      <c r="CP115" s="20"/>
      <c r="CQ115" s="25"/>
      <c r="CR115" s="25"/>
    </row>
    <row r="116" spans="1:96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8"/>
      <c r="M116" s="25"/>
      <c r="N116" s="25"/>
      <c r="O116" s="25"/>
      <c r="P116" s="25"/>
      <c r="Q116" s="25"/>
      <c r="R116" s="25"/>
      <c r="S116" s="25"/>
      <c r="T116" s="8"/>
      <c r="U116" s="8"/>
      <c r="V116" s="8"/>
      <c r="W116" s="8"/>
      <c r="X116" s="8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11"/>
      <c r="BN116" s="11"/>
      <c r="BO116" s="11"/>
      <c r="BP116" s="3"/>
      <c r="BQ116" s="3"/>
      <c r="BR116" s="3"/>
      <c r="BS116" s="3"/>
      <c r="BT116" s="25"/>
      <c r="BU116" s="25"/>
      <c r="BV116" s="25"/>
      <c r="BW116" s="25"/>
      <c r="BX116" s="2"/>
      <c r="BY116" s="11"/>
      <c r="BZ116" s="20"/>
      <c r="CA116" s="25"/>
      <c r="CB116" s="11"/>
      <c r="CC116" s="104"/>
      <c r="CD116" s="11"/>
      <c r="CE116" s="25"/>
      <c r="CF116" s="25"/>
      <c r="CG116" s="25"/>
      <c r="CH116" s="25"/>
      <c r="CI116" s="25"/>
      <c r="CJ116" s="25"/>
      <c r="CK116" s="25"/>
      <c r="CL116" s="20"/>
      <c r="CM116" s="25"/>
      <c r="CN116" s="25"/>
      <c r="CO116" s="25"/>
      <c r="CP116" s="20"/>
      <c r="CQ116" s="25"/>
      <c r="CR116" s="25"/>
    </row>
    <row r="117" spans="1:96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8"/>
      <c r="M117" s="25"/>
      <c r="N117" s="25"/>
      <c r="O117" s="25"/>
      <c r="P117" s="25"/>
      <c r="Q117" s="25"/>
      <c r="R117" s="25"/>
      <c r="S117" s="25"/>
      <c r="T117" s="8"/>
      <c r="U117" s="8"/>
      <c r="V117" s="8"/>
      <c r="W117" s="8"/>
      <c r="X117" s="8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11"/>
      <c r="BN117" s="11"/>
      <c r="BO117" s="11"/>
      <c r="BP117" s="3"/>
      <c r="BQ117" s="3"/>
      <c r="BR117" s="3"/>
      <c r="BS117" s="3"/>
      <c r="BT117" s="25"/>
      <c r="BU117" s="25"/>
      <c r="BV117" s="25"/>
      <c r="BW117" s="25"/>
      <c r="BX117" s="2"/>
      <c r="BY117" s="11"/>
      <c r="BZ117" s="20"/>
      <c r="CA117" s="25"/>
      <c r="CB117" s="11"/>
      <c r="CC117" s="104"/>
      <c r="CD117" s="11"/>
      <c r="CE117" s="25"/>
      <c r="CF117" s="25"/>
      <c r="CG117" s="25"/>
      <c r="CH117" s="25"/>
      <c r="CI117" s="25"/>
      <c r="CJ117" s="25"/>
      <c r="CK117" s="25"/>
      <c r="CL117" s="20"/>
      <c r="CM117" s="25"/>
      <c r="CN117" s="25"/>
      <c r="CO117" s="25"/>
      <c r="CP117" s="20"/>
      <c r="CQ117" s="25"/>
      <c r="CR117" s="25"/>
    </row>
    <row r="118" spans="1:96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8"/>
      <c r="M118" s="25"/>
      <c r="N118" s="25"/>
      <c r="O118" s="25"/>
      <c r="P118" s="25"/>
      <c r="Q118" s="25"/>
      <c r="R118" s="25"/>
      <c r="S118" s="25"/>
      <c r="T118" s="8"/>
      <c r="U118" s="8"/>
      <c r="V118" s="8"/>
      <c r="W118" s="8"/>
      <c r="X118" s="8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11"/>
      <c r="BN118" s="11"/>
      <c r="BO118" s="11"/>
      <c r="BP118" s="3"/>
      <c r="BQ118" s="3"/>
      <c r="BR118" s="3"/>
      <c r="BS118" s="3"/>
      <c r="BT118" s="25"/>
      <c r="BU118" s="25"/>
      <c r="BV118" s="25"/>
      <c r="BW118" s="25"/>
      <c r="BX118" s="2"/>
      <c r="BY118" s="11"/>
      <c r="BZ118" s="20"/>
      <c r="CA118" s="25"/>
      <c r="CB118" s="11"/>
      <c r="CC118" s="104"/>
      <c r="CD118" s="11"/>
      <c r="CE118" s="25"/>
      <c r="CF118" s="25"/>
      <c r="CG118" s="25"/>
      <c r="CH118" s="25"/>
      <c r="CI118" s="25"/>
      <c r="CJ118" s="25"/>
      <c r="CK118" s="25"/>
      <c r="CL118" s="20"/>
      <c r="CM118" s="25"/>
      <c r="CN118" s="25"/>
      <c r="CO118" s="25"/>
      <c r="CP118" s="20"/>
      <c r="CQ118" s="25"/>
      <c r="CR118" s="25"/>
    </row>
    <row r="119" spans="1:96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8"/>
      <c r="M119" s="25"/>
      <c r="N119" s="25"/>
      <c r="O119" s="25"/>
      <c r="P119" s="25"/>
      <c r="Q119" s="25"/>
      <c r="R119" s="25"/>
      <c r="S119" s="25"/>
      <c r="T119" s="8"/>
      <c r="U119" s="8"/>
      <c r="V119" s="8"/>
      <c r="W119" s="8"/>
      <c r="X119" s="8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11"/>
      <c r="BN119" s="11"/>
      <c r="BO119" s="11"/>
      <c r="BP119" s="3"/>
      <c r="BQ119" s="3"/>
      <c r="BR119" s="3"/>
      <c r="BS119" s="3"/>
      <c r="BT119" s="25"/>
      <c r="BU119" s="25"/>
      <c r="BV119" s="25"/>
      <c r="BW119" s="25"/>
      <c r="BX119" s="2"/>
      <c r="BY119" s="11"/>
      <c r="BZ119" s="20"/>
      <c r="CA119" s="25"/>
      <c r="CB119" s="11"/>
      <c r="CC119" s="104"/>
      <c r="CD119" s="11"/>
      <c r="CE119" s="25"/>
      <c r="CF119" s="25"/>
      <c r="CG119" s="25"/>
      <c r="CH119" s="25"/>
      <c r="CI119" s="25"/>
      <c r="CJ119" s="25"/>
      <c r="CK119" s="25"/>
      <c r="CL119" s="20"/>
      <c r="CM119" s="25"/>
      <c r="CN119" s="25"/>
      <c r="CO119" s="25"/>
      <c r="CP119" s="20"/>
      <c r="CQ119" s="25"/>
      <c r="CR119" s="25"/>
    </row>
    <row r="120" spans="1:96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8"/>
      <c r="M120" s="25"/>
      <c r="N120" s="25"/>
      <c r="O120" s="25"/>
      <c r="P120" s="25"/>
      <c r="Q120" s="25"/>
      <c r="R120" s="25"/>
      <c r="S120" s="25"/>
      <c r="T120" s="8"/>
      <c r="U120" s="8"/>
      <c r="V120" s="8"/>
      <c r="W120" s="8"/>
      <c r="X120" s="8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11"/>
      <c r="BN120" s="11"/>
      <c r="BO120" s="11"/>
      <c r="BP120" s="3"/>
      <c r="BQ120" s="3"/>
      <c r="BR120" s="3"/>
      <c r="BS120" s="3"/>
      <c r="BT120" s="25"/>
      <c r="BU120" s="25"/>
      <c r="BV120" s="25"/>
      <c r="BW120" s="25"/>
      <c r="BX120" s="2"/>
      <c r="BY120" s="11"/>
      <c r="BZ120" s="20"/>
      <c r="CA120" s="25"/>
      <c r="CB120" s="11"/>
      <c r="CC120" s="104"/>
      <c r="CD120" s="11"/>
      <c r="CE120" s="25"/>
      <c r="CF120" s="25"/>
      <c r="CG120" s="25"/>
      <c r="CH120" s="25"/>
      <c r="CI120" s="25"/>
      <c r="CJ120" s="25"/>
      <c r="CK120" s="25"/>
      <c r="CL120" s="20"/>
      <c r="CM120" s="25"/>
      <c r="CN120" s="25"/>
      <c r="CO120" s="25"/>
      <c r="CP120" s="20"/>
      <c r="CQ120" s="25"/>
      <c r="CR120" s="25"/>
    </row>
    <row r="121" spans="1:96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8"/>
      <c r="M121" s="25"/>
      <c r="N121" s="25"/>
      <c r="O121" s="25"/>
      <c r="P121" s="25"/>
      <c r="Q121" s="25"/>
      <c r="R121" s="25"/>
      <c r="S121" s="25"/>
      <c r="T121" s="8"/>
      <c r="U121" s="8"/>
      <c r="V121" s="8"/>
      <c r="W121" s="8"/>
      <c r="X121" s="8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11"/>
      <c r="BN121" s="11"/>
      <c r="BO121" s="11"/>
      <c r="BP121" s="3"/>
      <c r="BQ121" s="3"/>
      <c r="BR121" s="3"/>
      <c r="BS121" s="3"/>
      <c r="BT121" s="25"/>
      <c r="BU121" s="25"/>
      <c r="BV121" s="25"/>
      <c r="BW121" s="25"/>
      <c r="BX121" s="2"/>
      <c r="BY121" s="11"/>
      <c r="BZ121" s="20"/>
      <c r="CA121" s="25"/>
      <c r="CB121" s="11"/>
      <c r="CC121" s="104"/>
      <c r="CD121" s="11"/>
      <c r="CE121" s="25"/>
      <c r="CF121" s="25"/>
      <c r="CG121" s="25"/>
      <c r="CH121" s="25"/>
      <c r="CI121" s="25"/>
      <c r="CJ121" s="25"/>
      <c r="CK121" s="25"/>
      <c r="CL121" s="20"/>
      <c r="CM121" s="25"/>
      <c r="CN121" s="25"/>
      <c r="CO121" s="25"/>
      <c r="CP121" s="20"/>
      <c r="CQ121" s="25"/>
      <c r="CR121" s="25"/>
    </row>
    <row r="122" spans="1:96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8"/>
      <c r="M122" s="25"/>
      <c r="N122" s="25"/>
      <c r="O122" s="25"/>
      <c r="P122" s="25"/>
      <c r="Q122" s="25"/>
      <c r="R122" s="25"/>
      <c r="S122" s="25"/>
      <c r="T122" s="8"/>
      <c r="U122" s="8"/>
      <c r="V122" s="8"/>
      <c r="W122" s="8"/>
      <c r="X122" s="8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11"/>
      <c r="BN122" s="11"/>
      <c r="BO122" s="11"/>
      <c r="BP122" s="3"/>
      <c r="BQ122" s="3"/>
      <c r="BR122" s="3"/>
      <c r="BS122" s="3"/>
      <c r="BT122" s="25"/>
      <c r="BU122" s="25"/>
      <c r="BV122" s="25"/>
      <c r="BW122" s="25"/>
      <c r="BX122" s="2"/>
      <c r="BY122" s="11"/>
      <c r="BZ122" s="20"/>
      <c r="CA122" s="25"/>
      <c r="CB122" s="11"/>
      <c r="CC122" s="104"/>
      <c r="CD122" s="11"/>
      <c r="CE122" s="25"/>
      <c r="CF122" s="25"/>
      <c r="CG122" s="25"/>
      <c r="CH122" s="25"/>
      <c r="CI122" s="25"/>
      <c r="CJ122" s="25"/>
      <c r="CK122" s="25"/>
      <c r="CL122" s="20"/>
      <c r="CM122" s="25"/>
      <c r="CN122" s="25"/>
      <c r="CO122" s="25"/>
      <c r="CP122" s="20"/>
      <c r="CQ122" s="25"/>
      <c r="CR122" s="25"/>
    </row>
    <row r="123" spans="1:96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8"/>
      <c r="M123" s="25"/>
      <c r="N123" s="25"/>
      <c r="O123" s="25"/>
      <c r="P123" s="25"/>
      <c r="Q123" s="25"/>
      <c r="R123" s="25"/>
      <c r="S123" s="25"/>
      <c r="T123" s="8"/>
      <c r="U123" s="8"/>
      <c r="V123" s="8"/>
      <c r="W123" s="8"/>
      <c r="X123" s="8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11"/>
      <c r="BN123" s="11"/>
      <c r="BO123" s="11"/>
      <c r="BP123" s="3"/>
      <c r="BQ123" s="3"/>
      <c r="BR123" s="3"/>
      <c r="BS123" s="3"/>
      <c r="BT123" s="25"/>
      <c r="BU123" s="25"/>
      <c r="BV123" s="25"/>
      <c r="BW123" s="25"/>
      <c r="BX123" s="2"/>
      <c r="BY123" s="11"/>
      <c r="BZ123" s="20"/>
      <c r="CA123" s="25"/>
      <c r="CB123" s="11"/>
      <c r="CC123" s="104"/>
      <c r="CD123" s="11"/>
      <c r="CE123" s="25"/>
      <c r="CF123" s="25"/>
      <c r="CG123" s="25"/>
      <c r="CH123" s="25"/>
      <c r="CI123" s="25"/>
      <c r="CJ123" s="25"/>
      <c r="CK123" s="25"/>
      <c r="CL123" s="20"/>
      <c r="CM123" s="25"/>
      <c r="CN123" s="25"/>
      <c r="CO123" s="25"/>
      <c r="CP123" s="20"/>
      <c r="CQ123" s="25"/>
      <c r="CR123" s="25"/>
    </row>
    <row r="124" spans="1:96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8"/>
      <c r="M124" s="25"/>
      <c r="N124" s="25"/>
      <c r="O124" s="25"/>
      <c r="P124" s="25"/>
      <c r="Q124" s="25"/>
      <c r="R124" s="25"/>
      <c r="S124" s="25"/>
      <c r="T124" s="8"/>
      <c r="U124" s="8"/>
      <c r="V124" s="8"/>
      <c r="W124" s="8"/>
      <c r="X124" s="8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11"/>
      <c r="BN124" s="11"/>
      <c r="BO124" s="11"/>
      <c r="BP124" s="3"/>
      <c r="BQ124" s="3"/>
      <c r="BR124" s="3"/>
      <c r="BS124" s="3"/>
      <c r="BT124" s="25"/>
      <c r="BU124" s="25"/>
      <c r="BV124" s="25"/>
      <c r="BW124" s="25"/>
      <c r="BX124" s="2"/>
      <c r="BY124" s="11"/>
      <c r="BZ124" s="20"/>
      <c r="CA124" s="25"/>
      <c r="CB124" s="11"/>
      <c r="CC124" s="104"/>
      <c r="CD124" s="11"/>
      <c r="CE124" s="25"/>
      <c r="CF124" s="25"/>
      <c r="CG124" s="25"/>
      <c r="CH124" s="25"/>
      <c r="CI124" s="25"/>
      <c r="CJ124" s="25"/>
      <c r="CK124" s="25"/>
      <c r="CL124" s="20"/>
      <c r="CM124" s="25"/>
      <c r="CN124" s="25"/>
      <c r="CO124" s="25"/>
      <c r="CP124" s="20"/>
      <c r="CQ124" s="25"/>
      <c r="CR124" s="25"/>
    </row>
    <row r="125" spans="1:96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8"/>
      <c r="M125" s="25"/>
      <c r="N125" s="25"/>
      <c r="O125" s="25"/>
      <c r="P125" s="25"/>
      <c r="Q125" s="25"/>
      <c r="R125" s="25"/>
      <c r="S125" s="25"/>
      <c r="T125" s="8"/>
      <c r="U125" s="8"/>
      <c r="V125" s="8"/>
      <c r="W125" s="8"/>
      <c r="X125" s="8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11"/>
      <c r="BN125" s="11"/>
      <c r="BO125" s="11"/>
      <c r="BP125" s="3"/>
      <c r="BQ125" s="3"/>
      <c r="BR125" s="3"/>
      <c r="BS125" s="3"/>
      <c r="BT125" s="25"/>
      <c r="BU125" s="25"/>
      <c r="BV125" s="25"/>
      <c r="BW125" s="25"/>
      <c r="BX125" s="2"/>
      <c r="BY125" s="11"/>
      <c r="BZ125" s="20"/>
      <c r="CA125" s="25"/>
      <c r="CB125" s="11"/>
      <c r="CC125" s="104"/>
      <c r="CD125" s="11"/>
      <c r="CE125" s="25"/>
      <c r="CF125" s="25"/>
      <c r="CG125" s="25"/>
      <c r="CH125" s="25"/>
      <c r="CI125" s="25"/>
      <c r="CJ125" s="25"/>
      <c r="CK125" s="25"/>
      <c r="CL125" s="20"/>
      <c r="CM125" s="25"/>
      <c r="CN125" s="25"/>
      <c r="CO125" s="25"/>
      <c r="CP125" s="20"/>
      <c r="CQ125" s="25"/>
      <c r="CR125" s="25"/>
    </row>
    <row r="126" spans="1:96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8"/>
      <c r="M126" s="25"/>
      <c r="N126" s="25"/>
      <c r="O126" s="25"/>
      <c r="P126" s="25"/>
      <c r="Q126" s="25"/>
      <c r="R126" s="25"/>
      <c r="S126" s="25"/>
      <c r="T126" s="8"/>
      <c r="U126" s="8"/>
      <c r="V126" s="8"/>
      <c r="W126" s="8"/>
      <c r="X126" s="8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11"/>
      <c r="BN126" s="11"/>
      <c r="BO126" s="11"/>
      <c r="BP126" s="3"/>
      <c r="BQ126" s="3"/>
      <c r="BR126" s="3"/>
      <c r="BS126" s="3"/>
      <c r="BT126" s="25"/>
      <c r="BU126" s="25"/>
      <c r="BV126" s="25"/>
      <c r="BW126" s="25"/>
      <c r="BX126" s="2"/>
      <c r="BY126" s="11"/>
      <c r="BZ126" s="20"/>
      <c r="CA126" s="25"/>
      <c r="CB126" s="11"/>
      <c r="CC126" s="104"/>
      <c r="CD126" s="11"/>
      <c r="CE126" s="25"/>
      <c r="CF126" s="25"/>
      <c r="CG126" s="25"/>
      <c r="CH126" s="25"/>
      <c r="CI126" s="25"/>
      <c r="CJ126" s="25"/>
      <c r="CK126" s="25"/>
      <c r="CL126" s="20"/>
      <c r="CM126" s="25"/>
      <c r="CN126" s="25"/>
      <c r="CO126" s="25"/>
      <c r="CP126" s="20"/>
      <c r="CQ126" s="25"/>
      <c r="CR126" s="25"/>
    </row>
    <row r="127" spans="1:96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8"/>
      <c r="M127" s="25"/>
      <c r="N127" s="25"/>
      <c r="O127" s="25"/>
      <c r="P127" s="25"/>
      <c r="Q127" s="25"/>
      <c r="R127" s="25"/>
      <c r="S127" s="25"/>
      <c r="T127" s="8"/>
      <c r="U127" s="8"/>
      <c r="V127" s="8"/>
      <c r="W127" s="8"/>
      <c r="X127" s="8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11"/>
      <c r="BN127" s="11"/>
      <c r="BO127" s="11"/>
      <c r="BP127" s="3"/>
      <c r="BQ127" s="3"/>
      <c r="BR127" s="3"/>
      <c r="BS127" s="3"/>
      <c r="BT127" s="25"/>
      <c r="BU127" s="25"/>
      <c r="BV127" s="25"/>
      <c r="BW127" s="25"/>
      <c r="BX127" s="2"/>
      <c r="BY127" s="11"/>
      <c r="BZ127" s="20"/>
      <c r="CA127" s="25"/>
      <c r="CB127" s="11"/>
      <c r="CC127" s="104"/>
      <c r="CD127" s="11"/>
      <c r="CE127" s="25"/>
      <c r="CF127" s="25"/>
      <c r="CG127" s="25"/>
      <c r="CH127" s="25"/>
      <c r="CI127" s="25"/>
      <c r="CJ127" s="25"/>
      <c r="CK127" s="25"/>
      <c r="CL127" s="20"/>
      <c r="CM127" s="25"/>
      <c r="CN127" s="25"/>
      <c r="CO127" s="25"/>
      <c r="CP127" s="20"/>
      <c r="CQ127" s="25"/>
      <c r="CR127" s="25"/>
    </row>
    <row r="128" spans="1:96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8"/>
      <c r="M128" s="25"/>
      <c r="N128" s="25"/>
      <c r="O128" s="25"/>
      <c r="P128" s="25"/>
      <c r="Q128" s="25"/>
      <c r="R128" s="25"/>
      <c r="S128" s="25"/>
      <c r="T128" s="8"/>
      <c r="U128" s="8"/>
      <c r="V128" s="8"/>
      <c r="W128" s="8"/>
      <c r="X128" s="8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11"/>
      <c r="BN128" s="11"/>
      <c r="BO128" s="11"/>
      <c r="BP128" s="3"/>
      <c r="BQ128" s="3"/>
      <c r="BR128" s="3"/>
      <c r="BS128" s="3"/>
      <c r="BT128" s="25"/>
      <c r="BU128" s="25"/>
      <c r="BV128" s="25"/>
      <c r="BW128" s="25"/>
      <c r="BX128" s="2"/>
      <c r="BY128" s="11"/>
      <c r="BZ128" s="20"/>
      <c r="CA128" s="25"/>
      <c r="CB128" s="11"/>
      <c r="CC128" s="104"/>
      <c r="CD128" s="11"/>
      <c r="CE128" s="25"/>
      <c r="CF128" s="25"/>
      <c r="CG128" s="25"/>
      <c r="CH128" s="25"/>
      <c r="CI128" s="25"/>
      <c r="CJ128" s="25"/>
      <c r="CK128" s="25"/>
      <c r="CL128" s="20"/>
      <c r="CM128" s="25"/>
      <c r="CN128" s="25"/>
      <c r="CO128" s="25"/>
      <c r="CP128" s="20"/>
      <c r="CQ128" s="25"/>
      <c r="CR128" s="25"/>
    </row>
    <row r="129" spans="1:96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8"/>
      <c r="M129" s="25"/>
      <c r="N129" s="25"/>
      <c r="O129" s="25"/>
      <c r="P129" s="25"/>
      <c r="Q129" s="25"/>
      <c r="R129" s="25"/>
      <c r="S129" s="25"/>
      <c r="T129" s="8"/>
      <c r="U129" s="8"/>
      <c r="V129" s="8"/>
      <c r="W129" s="8"/>
      <c r="X129" s="8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11"/>
      <c r="BN129" s="11"/>
      <c r="BO129" s="11"/>
      <c r="BP129" s="3"/>
      <c r="BQ129" s="3"/>
      <c r="BR129" s="3"/>
      <c r="BS129" s="3"/>
      <c r="BT129" s="25"/>
      <c r="BU129" s="25"/>
      <c r="BV129" s="25"/>
      <c r="BW129" s="25"/>
      <c r="BX129" s="2"/>
      <c r="BY129" s="11"/>
      <c r="BZ129" s="20"/>
      <c r="CA129" s="25"/>
      <c r="CB129" s="11"/>
      <c r="CC129" s="104"/>
      <c r="CD129" s="11"/>
      <c r="CE129" s="25"/>
      <c r="CF129" s="25"/>
      <c r="CG129" s="25"/>
      <c r="CH129" s="25"/>
      <c r="CI129" s="25"/>
      <c r="CJ129" s="25"/>
      <c r="CK129" s="25"/>
      <c r="CL129" s="20"/>
      <c r="CM129" s="25"/>
      <c r="CN129" s="25"/>
      <c r="CO129" s="25"/>
      <c r="CP129" s="20"/>
      <c r="CQ129" s="25"/>
      <c r="CR129" s="25"/>
    </row>
    <row r="130" spans="1:96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8"/>
      <c r="M130" s="25"/>
      <c r="N130" s="25"/>
      <c r="O130" s="25"/>
      <c r="P130" s="25"/>
      <c r="Q130" s="25"/>
      <c r="R130" s="25"/>
      <c r="S130" s="25"/>
      <c r="T130" s="8"/>
      <c r="U130" s="8"/>
      <c r="V130" s="8"/>
      <c r="W130" s="8"/>
      <c r="X130" s="8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11"/>
      <c r="BN130" s="11"/>
      <c r="BO130" s="11"/>
      <c r="BP130" s="3"/>
      <c r="BQ130" s="3"/>
      <c r="BR130" s="3"/>
      <c r="BS130" s="3"/>
      <c r="BT130" s="25"/>
      <c r="BU130" s="25"/>
      <c r="BV130" s="25"/>
      <c r="BW130" s="25"/>
      <c r="BX130" s="2"/>
      <c r="BY130" s="11"/>
      <c r="BZ130" s="20"/>
      <c r="CA130" s="25"/>
      <c r="CB130" s="11"/>
      <c r="CC130" s="104"/>
      <c r="CD130" s="11"/>
      <c r="CE130" s="25"/>
      <c r="CF130" s="25"/>
      <c r="CG130" s="25"/>
      <c r="CH130" s="25"/>
      <c r="CI130" s="25"/>
      <c r="CJ130" s="25"/>
      <c r="CK130" s="25"/>
      <c r="CL130" s="20"/>
      <c r="CM130" s="25"/>
      <c r="CN130" s="25"/>
      <c r="CO130" s="25"/>
      <c r="CP130" s="20"/>
      <c r="CQ130" s="25"/>
      <c r="CR130" s="25"/>
    </row>
    <row r="131" spans="1:96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8"/>
      <c r="M131" s="25"/>
      <c r="N131" s="25"/>
      <c r="O131" s="25"/>
      <c r="P131" s="25"/>
      <c r="Q131" s="25"/>
      <c r="R131" s="25"/>
      <c r="S131" s="25"/>
      <c r="T131" s="8"/>
      <c r="U131" s="8"/>
      <c r="V131" s="8"/>
      <c r="W131" s="8"/>
      <c r="X131" s="8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11"/>
      <c r="BN131" s="11"/>
      <c r="BO131" s="11"/>
      <c r="BP131" s="3"/>
      <c r="BQ131" s="3"/>
      <c r="BR131" s="3"/>
      <c r="BS131" s="3"/>
      <c r="BT131" s="25"/>
      <c r="BU131" s="25"/>
      <c r="BV131" s="25"/>
      <c r="BW131" s="25"/>
      <c r="BX131" s="2"/>
      <c r="BY131" s="11"/>
      <c r="BZ131" s="20"/>
      <c r="CA131" s="25"/>
      <c r="CB131" s="11"/>
      <c r="CC131" s="104"/>
      <c r="CD131" s="11"/>
      <c r="CE131" s="25"/>
      <c r="CF131" s="25"/>
      <c r="CG131" s="25"/>
      <c r="CH131" s="25"/>
      <c r="CI131" s="25"/>
      <c r="CJ131" s="25"/>
      <c r="CK131" s="25"/>
      <c r="CL131" s="20"/>
      <c r="CM131" s="25"/>
      <c r="CN131" s="25"/>
      <c r="CO131" s="25"/>
      <c r="CP131" s="20"/>
      <c r="CQ131" s="25"/>
      <c r="CR131" s="25"/>
    </row>
    <row r="132" spans="1:96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8"/>
      <c r="M132" s="25"/>
      <c r="N132" s="25"/>
      <c r="O132" s="25"/>
      <c r="P132" s="25"/>
      <c r="Q132" s="25"/>
      <c r="R132" s="25"/>
      <c r="S132" s="25"/>
      <c r="T132" s="8"/>
      <c r="U132" s="8"/>
      <c r="V132" s="8"/>
      <c r="W132" s="8"/>
      <c r="X132" s="8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11"/>
      <c r="BN132" s="11"/>
      <c r="BO132" s="11"/>
      <c r="BP132" s="3"/>
      <c r="BQ132" s="3"/>
      <c r="BR132" s="3"/>
      <c r="BS132" s="3"/>
      <c r="BT132" s="25"/>
      <c r="BU132" s="25"/>
      <c r="BV132" s="25"/>
      <c r="BW132" s="25"/>
      <c r="BX132" s="2"/>
      <c r="BY132" s="11"/>
      <c r="BZ132" s="20"/>
      <c r="CA132" s="25"/>
      <c r="CB132" s="11"/>
      <c r="CC132" s="104"/>
      <c r="CD132" s="11"/>
      <c r="CE132" s="25"/>
      <c r="CF132" s="25"/>
      <c r="CG132" s="25"/>
      <c r="CH132" s="25"/>
      <c r="CI132" s="25"/>
      <c r="CJ132" s="25"/>
      <c r="CK132" s="25"/>
      <c r="CL132" s="20"/>
      <c r="CM132" s="25"/>
      <c r="CN132" s="25"/>
      <c r="CO132" s="25"/>
      <c r="CP132" s="20"/>
      <c r="CQ132" s="25"/>
      <c r="CR132" s="25"/>
    </row>
    <row r="133" spans="1:96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8"/>
      <c r="M133" s="25"/>
      <c r="N133" s="25"/>
      <c r="O133" s="25"/>
      <c r="P133" s="25"/>
      <c r="Q133" s="25"/>
      <c r="R133" s="25"/>
      <c r="S133" s="25"/>
      <c r="T133" s="8"/>
      <c r="U133" s="8"/>
      <c r="V133" s="8"/>
      <c r="W133" s="8"/>
      <c r="X133" s="8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11"/>
      <c r="BN133" s="11"/>
      <c r="BO133" s="11"/>
      <c r="BP133" s="3"/>
      <c r="BQ133" s="3"/>
      <c r="BR133" s="3"/>
      <c r="BS133" s="3"/>
      <c r="BT133" s="25"/>
      <c r="BU133" s="25"/>
      <c r="BV133" s="25"/>
      <c r="BW133" s="25"/>
      <c r="BX133" s="2"/>
      <c r="BY133" s="11"/>
      <c r="BZ133" s="20"/>
      <c r="CA133" s="25"/>
      <c r="CB133" s="11"/>
      <c r="CC133" s="104"/>
      <c r="CD133" s="11"/>
      <c r="CE133" s="25"/>
      <c r="CF133" s="25"/>
      <c r="CG133" s="25"/>
      <c r="CH133" s="25"/>
      <c r="CI133" s="25"/>
      <c r="CJ133" s="25"/>
      <c r="CK133" s="25"/>
      <c r="CL133" s="20"/>
      <c r="CM133" s="25"/>
      <c r="CN133" s="25"/>
      <c r="CO133" s="25"/>
      <c r="CP133" s="20"/>
      <c r="CQ133" s="25"/>
      <c r="CR133" s="25"/>
    </row>
    <row r="134" spans="1:96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8"/>
      <c r="M134" s="25"/>
      <c r="N134" s="25"/>
      <c r="O134" s="25"/>
      <c r="P134" s="25"/>
      <c r="Q134" s="25"/>
      <c r="R134" s="25"/>
      <c r="S134" s="25"/>
      <c r="T134" s="8"/>
      <c r="U134" s="8"/>
      <c r="V134" s="8"/>
      <c r="W134" s="8"/>
      <c r="X134" s="8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11"/>
      <c r="BN134" s="11"/>
      <c r="BO134" s="11"/>
      <c r="BP134" s="3"/>
      <c r="BQ134" s="3"/>
      <c r="BR134" s="3"/>
      <c r="BS134" s="3"/>
      <c r="BT134" s="25"/>
      <c r="BU134" s="25"/>
      <c r="BV134" s="25"/>
      <c r="BW134" s="25"/>
      <c r="BX134" s="2"/>
      <c r="BY134" s="11"/>
      <c r="BZ134" s="20"/>
      <c r="CA134" s="25"/>
      <c r="CB134" s="11"/>
      <c r="CC134" s="104"/>
      <c r="CD134" s="11"/>
      <c r="CE134" s="25"/>
      <c r="CF134" s="25"/>
      <c r="CG134" s="25"/>
      <c r="CH134" s="25"/>
      <c r="CI134" s="25"/>
      <c r="CJ134" s="25"/>
      <c r="CK134" s="25"/>
      <c r="CL134" s="20"/>
      <c r="CM134" s="25"/>
      <c r="CN134" s="25"/>
      <c r="CO134" s="25"/>
      <c r="CP134" s="20"/>
      <c r="CQ134" s="25"/>
      <c r="CR134" s="25"/>
    </row>
    <row r="135" spans="1:96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8"/>
      <c r="M135" s="25"/>
      <c r="N135" s="25"/>
      <c r="O135" s="25"/>
      <c r="P135" s="25"/>
      <c r="Q135" s="25"/>
      <c r="R135" s="25"/>
      <c r="S135" s="25"/>
      <c r="T135" s="8"/>
      <c r="U135" s="8"/>
      <c r="V135" s="8"/>
      <c r="W135" s="8"/>
      <c r="X135" s="8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11"/>
      <c r="BN135" s="11"/>
      <c r="BO135" s="11"/>
      <c r="BP135" s="3"/>
      <c r="BQ135" s="3"/>
      <c r="BR135" s="3"/>
      <c r="BS135" s="3"/>
      <c r="BT135" s="25"/>
      <c r="BU135" s="25"/>
      <c r="BV135" s="25"/>
      <c r="BW135" s="25"/>
      <c r="BX135" s="2"/>
      <c r="BY135" s="11"/>
      <c r="BZ135" s="20"/>
      <c r="CA135" s="25"/>
      <c r="CB135" s="11"/>
      <c r="CC135" s="104"/>
      <c r="CD135" s="11"/>
      <c r="CE135" s="25"/>
      <c r="CF135" s="25"/>
      <c r="CG135" s="25"/>
      <c r="CH135" s="25"/>
      <c r="CI135" s="25"/>
      <c r="CJ135" s="25"/>
      <c r="CK135" s="25"/>
      <c r="CL135" s="20"/>
      <c r="CM135" s="25"/>
      <c r="CN135" s="25"/>
      <c r="CO135" s="25"/>
      <c r="CP135" s="20"/>
      <c r="CQ135" s="25"/>
      <c r="CR135" s="25"/>
    </row>
    <row r="136" spans="1:96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8"/>
      <c r="M136" s="25"/>
      <c r="N136" s="25"/>
      <c r="O136" s="25"/>
      <c r="P136" s="25"/>
      <c r="Q136" s="25"/>
      <c r="R136" s="25"/>
      <c r="S136" s="25"/>
      <c r="T136" s="8"/>
      <c r="U136" s="8"/>
      <c r="V136" s="8"/>
      <c r="W136" s="8"/>
      <c r="X136" s="8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11"/>
      <c r="BN136" s="11"/>
      <c r="BO136" s="11"/>
      <c r="BP136" s="3"/>
      <c r="BQ136" s="3"/>
      <c r="BR136" s="3"/>
      <c r="BS136" s="3"/>
      <c r="BT136" s="25"/>
      <c r="BU136" s="25"/>
      <c r="BV136" s="25"/>
      <c r="BW136" s="25"/>
      <c r="BX136" s="2"/>
      <c r="BY136" s="11"/>
      <c r="BZ136" s="20"/>
      <c r="CA136" s="25"/>
      <c r="CB136" s="11"/>
      <c r="CC136" s="104"/>
      <c r="CD136" s="11"/>
      <c r="CE136" s="25"/>
      <c r="CF136" s="25"/>
      <c r="CG136" s="25"/>
      <c r="CH136" s="25"/>
      <c r="CI136" s="25"/>
      <c r="CJ136" s="25"/>
      <c r="CK136" s="25"/>
      <c r="CL136" s="20"/>
      <c r="CM136" s="25"/>
      <c r="CN136" s="25"/>
      <c r="CO136" s="25"/>
      <c r="CP136" s="20"/>
      <c r="CQ136" s="25"/>
      <c r="CR136" s="25"/>
    </row>
    <row r="137" spans="1:96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8"/>
      <c r="M137" s="25"/>
      <c r="N137" s="25"/>
      <c r="O137" s="25"/>
      <c r="P137" s="25"/>
      <c r="Q137" s="25"/>
      <c r="R137" s="25"/>
      <c r="S137" s="25"/>
      <c r="T137" s="8"/>
      <c r="U137" s="8"/>
      <c r="V137" s="8"/>
      <c r="W137" s="8"/>
      <c r="X137" s="8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11"/>
      <c r="BN137" s="11"/>
      <c r="BO137" s="11"/>
      <c r="BP137" s="3"/>
      <c r="BQ137" s="3"/>
      <c r="BR137" s="3"/>
      <c r="BS137" s="3"/>
      <c r="BT137" s="25"/>
      <c r="BU137" s="25"/>
      <c r="BV137" s="25"/>
      <c r="BW137" s="25"/>
      <c r="BX137" s="2"/>
      <c r="BY137" s="11"/>
      <c r="BZ137" s="20"/>
      <c r="CA137" s="25"/>
      <c r="CB137" s="11"/>
      <c r="CC137" s="104"/>
      <c r="CD137" s="11"/>
      <c r="CE137" s="25"/>
      <c r="CF137" s="25"/>
      <c r="CG137" s="25"/>
      <c r="CH137" s="25"/>
      <c r="CI137" s="25"/>
      <c r="CJ137" s="25"/>
      <c r="CK137" s="25"/>
      <c r="CL137" s="20"/>
      <c r="CM137" s="25"/>
      <c r="CN137" s="25"/>
      <c r="CO137" s="25"/>
      <c r="CP137" s="20"/>
      <c r="CQ137" s="25"/>
      <c r="CR137" s="25"/>
    </row>
    <row r="138" spans="1:96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8"/>
      <c r="M138" s="25"/>
      <c r="N138" s="25"/>
      <c r="O138" s="25"/>
      <c r="P138" s="25"/>
      <c r="Q138" s="25"/>
      <c r="R138" s="25"/>
      <c r="S138" s="25"/>
      <c r="T138" s="8"/>
      <c r="U138" s="8"/>
      <c r="V138" s="8"/>
      <c r="W138" s="8"/>
      <c r="X138" s="8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11"/>
      <c r="BN138" s="11"/>
      <c r="BO138" s="11"/>
      <c r="BP138" s="3"/>
      <c r="BQ138" s="3"/>
      <c r="BR138" s="3"/>
      <c r="BS138" s="3"/>
      <c r="BT138" s="25"/>
      <c r="BU138" s="25"/>
      <c r="BV138" s="25"/>
      <c r="BW138" s="25"/>
      <c r="BX138" s="2"/>
      <c r="BY138" s="11"/>
      <c r="BZ138" s="20"/>
      <c r="CA138" s="25"/>
      <c r="CB138" s="11"/>
      <c r="CC138" s="104"/>
      <c r="CD138" s="11"/>
      <c r="CE138" s="25"/>
      <c r="CF138" s="25"/>
      <c r="CG138" s="25"/>
      <c r="CH138" s="25"/>
      <c r="CI138" s="25"/>
      <c r="CJ138" s="25"/>
      <c r="CK138" s="25"/>
      <c r="CL138" s="20"/>
      <c r="CM138" s="25"/>
      <c r="CN138" s="25"/>
      <c r="CO138" s="25"/>
      <c r="CP138" s="20"/>
      <c r="CQ138" s="25"/>
      <c r="CR138" s="25"/>
    </row>
    <row r="139" spans="1:96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8"/>
      <c r="M139" s="25"/>
      <c r="N139" s="25"/>
      <c r="O139" s="25"/>
      <c r="P139" s="25"/>
      <c r="Q139" s="25"/>
      <c r="R139" s="25"/>
      <c r="S139" s="25"/>
      <c r="T139" s="8"/>
      <c r="U139" s="8"/>
      <c r="V139" s="8"/>
      <c r="W139" s="8"/>
      <c r="X139" s="8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11"/>
      <c r="BN139" s="11"/>
      <c r="BO139" s="11"/>
      <c r="BP139" s="3"/>
      <c r="BQ139" s="3"/>
      <c r="BR139" s="3"/>
      <c r="BS139" s="3"/>
      <c r="BT139" s="25"/>
      <c r="BU139" s="25"/>
      <c r="BV139" s="25"/>
      <c r="BW139" s="25"/>
      <c r="BX139" s="2"/>
      <c r="BY139" s="11"/>
      <c r="BZ139" s="20"/>
      <c r="CA139" s="25"/>
      <c r="CB139" s="11"/>
      <c r="CC139" s="104"/>
      <c r="CD139" s="11"/>
      <c r="CE139" s="25"/>
      <c r="CF139" s="25"/>
      <c r="CG139" s="25"/>
      <c r="CH139" s="25"/>
      <c r="CI139" s="25"/>
      <c r="CJ139" s="25"/>
      <c r="CK139" s="25"/>
      <c r="CL139" s="20"/>
      <c r="CM139" s="25"/>
      <c r="CN139" s="25"/>
      <c r="CO139" s="25"/>
      <c r="CP139" s="20"/>
      <c r="CQ139" s="25"/>
      <c r="CR139" s="25"/>
    </row>
    <row r="140" spans="1:96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8"/>
      <c r="M140" s="25"/>
      <c r="N140" s="25"/>
      <c r="O140" s="25"/>
      <c r="P140" s="25"/>
      <c r="Q140" s="25"/>
      <c r="R140" s="25"/>
      <c r="S140" s="25"/>
      <c r="T140" s="8"/>
      <c r="U140" s="8"/>
      <c r="V140" s="8"/>
      <c r="W140" s="8"/>
      <c r="X140" s="8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11"/>
      <c r="BN140" s="11"/>
      <c r="BO140" s="11"/>
      <c r="BP140" s="3"/>
      <c r="BQ140" s="3"/>
      <c r="BR140" s="3"/>
      <c r="BS140" s="3"/>
      <c r="BT140" s="25"/>
      <c r="BU140" s="25"/>
      <c r="BV140" s="25"/>
      <c r="BW140" s="25"/>
      <c r="BX140" s="2"/>
      <c r="BY140" s="11"/>
      <c r="BZ140" s="20"/>
      <c r="CA140" s="25"/>
      <c r="CB140" s="11"/>
      <c r="CC140" s="104"/>
      <c r="CD140" s="11"/>
      <c r="CE140" s="25"/>
      <c r="CF140" s="25"/>
      <c r="CG140" s="25"/>
      <c r="CH140" s="25"/>
      <c r="CI140" s="25"/>
      <c r="CJ140" s="25"/>
      <c r="CK140" s="25"/>
      <c r="CL140" s="20"/>
      <c r="CM140" s="25"/>
      <c r="CN140" s="25"/>
      <c r="CO140" s="25"/>
      <c r="CP140" s="20"/>
      <c r="CQ140" s="25"/>
      <c r="CR140" s="25"/>
    </row>
    <row r="141" spans="1:96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8"/>
      <c r="M141" s="25"/>
      <c r="N141" s="25"/>
      <c r="O141" s="25"/>
      <c r="P141" s="25"/>
      <c r="Q141" s="25"/>
      <c r="R141" s="25"/>
      <c r="S141" s="25"/>
      <c r="T141" s="8"/>
      <c r="U141" s="8"/>
      <c r="V141" s="8"/>
      <c r="W141" s="8"/>
      <c r="X141" s="8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11"/>
      <c r="BN141" s="11"/>
      <c r="BO141" s="11"/>
      <c r="BP141" s="3"/>
      <c r="BQ141" s="3"/>
      <c r="BR141" s="3"/>
      <c r="BS141" s="3"/>
      <c r="BT141" s="25"/>
      <c r="BU141" s="25"/>
      <c r="BV141" s="25"/>
      <c r="BW141" s="25"/>
      <c r="BX141" s="2"/>
      <c r="BY141" s="11"/>
      <c r="BZ141" s="20"/>
      <c r="CA141" s="25"/>
      <c r="CB141" s="11"/>
      <c r="CC141" s="104"/>
      <c r="CD141" s="11"/>
      <c r="CE141" s="25"/>
      <c r="CF141" s="25"/>
      <c r="CG141" s="25"/>
      <c r="CH141" s="25"/>
      <c r="CI141" s="25"/>
      <c r="CJ141" s="25"/>
      <c r="CK141" s="25"/>
      <c r="CL141" s="20"/>
      <c r="CM141" s="25"/>
      <c r="CN141" s="25"/>
      <c r="CO141" s="25"/>
      <c r="CP141" s="20"/>
      <c r="CQ141" s="25"/>
      <c r="CR141" s="25"/>
    </row>
    <row r="142" spans="1:96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8"/>
      <c r="M142" s="25"/>
      <c r="N142" s="25"/>
      <c r="O142" s="25"/>
      <c r="P142" s="25"/>
      <c r="Q142" s="25"/>
      <c r="R142" s="25"/>
      <c r="S142" s="25"/>
      <c r="T142" s="8"/>
      <c r="U142" s="8"/>
      <c r="V142" s="8"/>
      <c r="W142" s="8"/>
      <c r="X142" s="8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11"/>
      <c r="BN142" s="11"/>
      <c r="BO142" s="11"/>
      <c r="BP142" s="3"/>
      <c r="BQ142" s="3"/>
      <c r="BR142" s="3"/>
      <c r="BS142" s="3"/>
      <c r="BT142" s="25"/>
      <c r="BU142" s="25"/>
      <c r="BV142" s="25"/>
      <c r="BW142" s="25"/>
      <c r="BX142" s="2"/>
      <c r="BY142" s="11"/>
      <c r="BZ142" s="20"/>
      <c r="CA142" s="25"/>
      <c r="CB142" s="11"/>
      <c r="CC142" s="104"/>
      <c r="CD142" s="11"/>
      <c r="CE142" s="25"/>
      <c r="CF142" s="25"/>
      <c r="CG142" s="25"/>
      <c r="CH142" s="25"/>
      <c r="CI142" s="25"/>
      <c r="CJ142" s="25"/>
      <c r="CK142" s="25"/>
      <c r="CL142" s="20"/>
      <c r="CM142" s="25"/>
      <c r="CN142" s="25"/>
      <c r="CO142" s="25"/>
      <c r="CP142" s="20"/>
      <c r="CQ142" s="25"/>
      <c r="CR142" s="25"/>
    </row>
    <row r="143" spans="1:96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8"/>
      <c r="M143" s="25"/>
      <c r="N143" s="25"/>
      <c r="O143" s="25"/>
      <c r="P143" s="25"/>
      <c r="Q143" s="25"/>
      <c r="R143" s="25"/>
      <c r="S143" s="25"/>
      <c r="T143" s="8"/>
      <c r="U143" s="8"/>
      <c r="V143" s="8"/>
      <c r="W143" s="8"/>
      <c r="X143" s="8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11"/>
      <c r="BN143" s="11"/>
      <c r="BO143" s="11"/>
      <c r="BP143" s="3"/>
      <c r="BQ143" s="3"/>
      <c r="BR143" s="3"/>
      <c r="BS143" s="3"/>
      <c r="BT143" s="25"/>
      <c r="BU143" s="25"/>
      <c r="BV143" s="25"/>
      <c r="BW143" s="25"/>
      <c r="BX143" s="2"/>
      <c r="BY143" s="11"/>
      <c r="BZ143" s="20"/>
      <c r="CA143" s="25"/>
      <c r="CB143" s="11"/>
      <c r="CC143" s="104"/>
      <c r="CD143" s="11"/>
      <c r="CE143" s="25"/>
      <c r="CF143" s="25"/>
      <c r="CG143" s="25"/>
      <c r="CH143" s="25"/>
      <c r="CI143" s="25"/>
      <c r="CJ143" s="25"/>
      <c r="CK143" s="25"/>
      <c r="CL143" s="20"/>
      <c r="CM143" s="25"/>
      <c r="CN143" s="25"/>
      <c r="CO143" s="25"/>
      <c r="CP143" s="20"/>
      <c r="CQ143" s="25"/>
      <c r="CR143" s="25"/>
    </row>
    <row r="144" spans="1:96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8"/>
      <c r="M144" s="25"/>
      <c r="N144" s="25"/>
      <c r="O144" s="25"/>
      <c r="P144" s="25"/>
      <c r="Q144" s="25"/>
      <c r="R144" s="25"/>
      <c r="S144" s="25"/>
      <c r="T144" s="8"/>
      <c r="U144" s="8"/>
      <c r="V144" s="8"/>
      <c r="W144" s="8"/>
      <c r="X144" s="8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11"/>
      <c r="BN144" s="11"/>
      <c r="BO144" s="11"/>
      <c r="BP144" s="3"/>
      <c r="BQ144" s="3"/>
      <c r="BR144" s="3"/>
      <c r="BS144" s="3"/>
      <c r="BT144" s="25"/>
      <c r="BU144" s="25"/>
      <c r="BV144" s="25"/>
      <c r="BW144" s="25"/>
      <c r="BX144" s="2"/>
      <c r="BY144" s="11"/>
      <c r="BZ144" s="20"/>
      <c r="CA144" s="25"/>
      <c r="CB144" s="11"/>
      <c r="CC144" s="104"/>
      <c r="CD144" s="11"/>
      <c r="CE144" s="25"/>
      <c r="CF144" s="25"/>
      <c r="CG144" s="25"/>
      <c r="CH144" s="25"/>
      <c r="CI144" s="25"/>
      <c r="CJ144" s="25"/>
      <c r="CK144" s="25"/>
      <c r="CL144" s="20"/>
      <c r="CM144" s="25"/>
      <c r="CN144" s="25"/>
      <c r="CO144" s="25"/>
      <c r="CP144" s="20"/>
      <c r="CQ144" s="25"/>
      <c r="CR144" s="25"/>
    </row>
    <row r="145" spans="1:96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8"/>
      <c r="M145" s="25"/>
      <c r="N145" s="25"/>
      <c r="O145" s="25"/>
      <c r="P145" s="25"/>
      <c r="Q145" s="25"/>
      <c r="R145" s="25"/>
      <c r="S145" s="25"/>
      <c r="T145" s="8"/>
      <c r="U145" s="8"/>
      <c r="V145" s="8"/>
      <c r="W145" s="8"/>
      <c r="X145" s="8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11"/>
      <c r="BN145" s="11"/>
      <c r="BO145" s="11"/>
      <c r="BP145" s="3"/>
      <c r="BQ145" s="3"/>
      <c r="BR145" s="3"/>
      <c r="BS145" s="3"/>
      <c r="BT145" s="25"/>
      <c r="BU145" s="25"/>
      <c r="BV145" s="25"/>
      <c r="BW145" s="25"/>
      <c r="BX145" s="2"/>
      <c r="BY145" s="11"/>
      <c r="BZ145" s="20"/>
      <c r="CA145" s="25"/>
      <c r="CB145" s="11"/>
      <c r="CC145" s="104"/>
      <c r="CD145" s="11"/>
      <c r="CE145" s="25"/>
      <c r="CF145" s="25"/>
      <c r="CG145" s="25"/>
      <c r="CH145" s="25"/>
      <c r="CI145" s="25"/>
      <c r="CJ145" s="25"/>
      <c r="CK145" s="25"/>
      <c r="CL145" s="20"/>
      <c r="CM145" s="25"/>
      <c r="CN145" s="25"/>
      <c r="CO145" s="25"/>
      <c r="CP145" s="20"/>
      <c r="CQ145" s="25"/>
      <c r="CR145" s="25"/>
    </row>
    <row r="146" spans="1:96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8"/>
      <c r="M146" s="25"/>
      <c r="N146" s="25"/>
      <c r="O146" s="25"/>
      <c r="P146" s="25"/>
      <c r="Q146" s="25"/>
      <c r="R146" s="25"/>
      <c r="S146" s="25"/>
      <c r="T146" s="8"/>
      <c r="U146" s="8"/>
      <c r="V146" s="8"/>
      <c r="W146" s="8"/>
      <c r="X146" s="8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11"/>
      <c r="BN146" s="11"/>
      <c r="BO146" s="11"/>
      <c r="BP146" s="3"/>
      <c r="BQ146" s="3"/>
      <c r="BR146" s="3"/>
      <c r="BS146" s="3"/>
      <c r="BT146" s="25"/>
      <c r="BU146" s="25"/>
      <c r="BV146" s="25"/>
      <c r="BW146" s="25"/>
      <c r="BX146" s="2"/>
      <c r="BY146" s="11"/>
      <c r="BZ146" s="20"/>
      <c r="CA146" s="25"/>
      <c r="CB146" s="11"/>
      <c r="CC146" s="104"/>
      <c r="CD146" s="11"/>
      <c r="CE146" s="25"/>
      <c r="CF146" s="25"/>
      <c r="CG146" s="25"/>
      <c r="CH146" s="25"/>
      <c r="CI146" s="25"/>
      <c r="CJ146" s="25"/>
      <c r="CK146" s="25"/>
      <c r="CL146" s="20"/>
      <c r="CM146" s="25"/>
      <c r="CN146" s="25"/>
      <c r="CO146" s="25"/>
      <c r="CP146" s="20"/>
      <c r="CQ146" s="25"/>
      <c r="CR146" s="25"/>
    </row>
    <row r="147" spans="1:96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8"/>
      <c r="M147" s="25"/>
      <c r="N147" s="25"/>
      <c r="O147" s="25"/>
      <c r="P147" s="25"/>
      <c r="Q147" s="25"/>
      <c r="R147" s="25"/>
      <c r="S147" s="25"/>
      <c r="T147" s="8"/>
      <c r="U147" s="8"/>
      <c r="V147" s="8"/>
      <c r="W147" s="8"/>
      <c r="X147" s="8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11"/>
      <c r="BN147" s="11"/>
      <c r="BO147" s="11"/>
      <c r="BP147" s="3"/>
      <c r="BQ147" s="3"/>
      <c r="BR147" s="3"/>
      <c r="BS147" s="3"/>
      <c r="BT147" s="25"/>
      <c r="BU147" s="25"/>
      <c r="BV147" s="25"/>
      <c r="BW147" s="25"/>
      <c r="BX147" s="2"/>
      <c r="BY147" s="11"/>
      <c r="BZ147" s="20"/>
      <c r="CA147" s="25"/>
      <c r="CB147" s="11"/>
      <c r="CC147" s="104"/>
      <c r="CD147" s="11"/>
      <c r="CE147" s="25"/>
      <c r="CF147" s="25"/>
      <c r="CG147" s="25"/>
      <c r="CH147" s="25"/>
      <c r="CI147" s="25"/>
      <c r="CJ147" s="25"/>
      <c r="CK147" s="25"/>
      <c r="CL147" s="20"/>
      <c r="CM147" s="25"/>
      <c r="CN147" s="25"/>
      <c r="CO147" s="25"/>
      <c r="CP147" s="20"/>
      <c r="CQ147" s="25"/>
      <c r="CR147" s="25"/>
    </row>
    <row r="148" spans="1:96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8"/>
      <c r="M148" s="25"/>
      <c r="N148" s="25"/>
      <c r="O148" s="25"/>
      <c r="P148" s="25"/>
      <c r="Q148" s="25"/>
      <c r="R148" s="25"/>
      <c r="S148" s="25"/>
      <c r="T148" s="8"/>
      <c r="U148" s="8"/>
      <c r="V148" s="8"/>
      <c r="W148" s="8"/>
      <c r="X148" s="8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11"/>
      <c r="BN148" s="11"/>
      <c r="BO148" s="11"/>
      <c r="BP148" s="3"/>
      <c r="BQ148" s="3"/>
      <c r="BR148" s="3"/>
      <c r="BS148" s="3"/>
      <c r="BT148" s="25"/>
      <c r="BU148" s="25"/>
      <c r="BV148" s="25"/>
      <c r="BW148" s="25"/>
      <c r="BX148" s="2"/>
      <c r="BY148" s="11"/>
      <c r="BZ148" s="20"/>
      <c r="CA148" s="25"/>
      <c r="CB148" s="11"/>
      <c r="CC148" s="104"/>
      <c r="CD148" s="11"/>
      <c r="CE148" s="25"/>
      <c r="CF148" s="25"/>
      <c r="CG148" s="25"/>
      <c r="CH148" s="25"/>
      <c r="CI148" s="25"/>
      <c r="CJ148" s="25"/>
      <c r="CK148" s="25"/>
      <c r="CL148" s="20"/>
      <c r="CM148" s="25"/>
      <c r="CN148" s="25"/>
      <c r="CO148" s="25"/>
      <c r="CP148" s="20"/>
      <c r="CQ148" s="25"/>
      <c r="CR148" s="25"/>
    </row>
    <row r="149" spans="1:96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8"/>
      <c r="M149" s="25"/>
      <c r="N149" s="25"/>
      <c r="O149" s="25"/>
      <c r="P149" s="25"/>
      <c r="Q149" s="25"/>
      <c r="R149" s="25"/>
      <c r="S149" s="25"/>
      <c r="T149" s="8"/>
      <c r="U149" s="8"/>
      <c r="V149" s="8"/>
      <c r="W149" s="8"/>
      <c r="X149" s="8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11"/>
      <c r="BN149" s="11"/>
      <c r="BO149" s="11"/>
      <c r="BP149" s="3"/>
      <c r="BQ149" s="3"/>
      <c r="BR149" s="3"/>
      <c r="BS149" s="3"/>
      <c r="BT149" s="25"/>
      <c r="BU149" s="25"/>
      <c r="BV149" s="25"/>
      <c r="BW149" s="25"/>
      <c r="BX149" s="2"/>
      <c r="BY149" s="11"/>
      <c r="BZ149" s="20"/>
      <c r="CA149" s="25"/>
      <c r="CB149" s="11"/>
      <c r="CC149" s="104"/>
      <c r="CD149" s="11"/>
      <c r="CE149" s="25"/>
      <c r="CF149" s="25"/>
      <c r="CG149" s="25"/>
      <c r="CH149" s="25"/>
      <c r="CI149" s="25"/>
      <c r="CJ149" s="25"/>
      <c r="CK149" s="25"/>
      <c r="CL149" s="20"/>
      <c r="CM149" s="25"/>
      <c r="CN149" s="25"/>
      <c r="CO149" s="25"/>
      <c r="CP149" s="20"/>
      <c r="CQ149" s="25"/>
      <c r="CR149" s="25"/>
    </row>
    <row r="150" spans="1:96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8"/>
      <c r="M150" s="25"/>
      <c r="N150" s="25"/>
      <c r="O150" s="25"/>
      <c r="P150" s="25"/>
      <c r="Q150" s="25"/>
      <c r="R150" s="25"/>
      <c r="S150" s="25"/>
      <c r="T150" s="8"/>
      <c r="U150" s="8"/>
      <c r="V150" s="8"/>
      <c r="W150" s="8"/>
      <c r="X150" s="8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11"/>
      <c r="BN150" s="11"/>
      <c r="BO150" s="11"/>
      <c r="BP150" s="3"/>
      <c r="BQ150" s="3"/>
      <c r="BR150" s="3"/>
      <c r="BS150" s="3"/>
      <c r="BT150" s="25"/>
      <c r="BU150" s="25"/>
      <c r="BV150" s="25"/>
      <c r="BW150" s="25"/>
      <c r="BX150" s="2"/>
      <c r="BY150" s="11"/>
      <c r="BZ150" s="20"/>
      <c r="CA150" s="25"/>
      <c r="CB150" s="11"/>
      <c r="CC150" s="104"/>
      <c r="CD150" s="11"/>
      <c r="CE150" s="25"/>
      <c r="CF150" s="25"/>
      <c r="CG150" s="25"/>
      <c r="CH150" s="25"/>
      <c r="CI150" s="25"/>
      <c r="CJ150" s="25"/>
      <c r="CK150" s="25"/>
      <c r="CL150" s="20"/>
      <c r="CM150" s="25"/>
      <c r="CN150" s="25"/>
      <c r="CO150" s="25"/>
      <c r="CP150" s="20"/>
      <c r="CQ150" s="25"/>
      <c r="CR150" s="25"/>
    </row>
    <row r="151" spans="1:96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8"/>
      <c r="M151" s="25"/>
      <c r="N151" s="25"/>
      <c r="O151" s="25"/>
      <c r="P151" s="25"/>
      <c r="Q151" s="25"/>
      <c r="R151" s="25"/>
      <c r="S151" s="25"/>
      <c r="T151" s="8"/>
      <c r="U151" s="8"/>
      <c r="V151" s="8"/>
      <c r="W151" s="8"/>
      <c r="X151" s="8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11"/>
      <c r="BN151" s="11"/>
      <c r="BO151" s="11"/>
      <c r="BP151" s="3"/>
      <c r="BQ151" s="3"/>
      <c r="BR151" s="3"/>
      <c r="BS151" s="3"/>
      <c r="BT151" s="25"/>
      <c r="BU151" s="25"/>
      <c r="BV151" s="25"/>
      <c r="BW151" s="25"/>
      <c r="BX151" s="2"/>
      <c r="BY151" s="11"/>
      <c r="BZ151" s="20"/>
      <c r="CA151" s="25"/>
      <c r="CB151" s="11"/>
      <c r="CC151" s="104"/>
      <c r="CD151" s="11"/>
      <c r="CE151" s="25"/>
      <c r="CF151" s="25"/>
      <c r="CG151" s="25"/>
      <c r="CH151" s="25"/>
      <c r="CI151" s="25"/>
      <c r="CJ151" s="25"/>
      <c r="CK151" s="25"/>
      <c r="CL151" s="20"/>
      <c r="CM151" s="25"/>
      <c r="CN151" s="25"/>
      <c r="CO151" s="25"/>
      <c r="CP151" s="20"/>
      <c r="CQ151" s="25"/>
      <c r="CR151" s="25"/>
    </row>
    <row r="152" spans="1:96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8"/>
      <c r="M152" s="25"/>
      <c r="N152" s="25"/>
      <c r="O152" s="25"/>
      <c r="P152" s="25"/>
      <c r="Q152" s="25"/>
      <c r="R152" s="25"/>
      <c r="S152" s="25"/>
      <c r="T152" s="8"/>
      <c r="U152" s="8"/>
      <c r="V152" s="8"/>
      <c r="W152" s="8"/>
      <c r="X152" s="8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11"/>
      <c r="BN152" s="11"/>
      <c r="BO152" s="11"/>
      <c r="BP152" s="3"/>
      <c r="BQ152" s="3"/>
      <c r="BR152" s="3"/>
      <c r="BS152" s="3"/>
      <c r="BT152" s="25"/>
      <c r="BU152" s="25"/>
      <c r="BV152" s="25"/>
      <c r="BW152" s="25"/>
      <c r="BX152" s="2"/>
      <c r="BY152" s="11"/>
      <c r="BZ152" s="20"/>
      <c r="CA152" s="25"/>
      <c r="CB152" s="11"/>
      <c r="CC152" s="104"/>
      <c r="CD152" s="11"/>
      <c r="CE152" s="25"/>
      <c r="CF152" s="25"/>
      <c r="CG152" s="25"/>
      <c r="CH152" s="25"/>
      <c r="CI152" s="25"/>
      <c r="CJ152" s="25"/>
      <c r="CK152" s="25"/>
      <c r="CL152" s="20"/>
      <c r="CM152" s="25"/>
      <c r="CN152" s="25"/>
      <c r="CO152" s="25"/>
      <c r="CP152" s="20"/>
      <c r="CQ152" s="25"/>
      <c r="CR152" s="25"/>
    </row>
    <row r="153" spans="1:96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8"/>
      <c r="M153" s="25"/>
      <c r="N153" s="25"/>
      <c r="O153" s="25"/>
      <c r="P153" s="25"/>
      <c r="Q153" s="25"/>
      <c r="R153" s="25"/>
      <c r="S153" s="25"/>
      <c r="T153" s="8"/>
      <c r="U153" s="8"/>
      <c r="V153" s="8"/>
      <c r="W153" s="8"/>
      <c r="X153" s="8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11"/>
      <c r="BN153" s="11"/>
      <c r="BO153" s="11"/>
      <c r="BP153" s="3"/>
      <c r="BQ153" s="3"/>
      <c r="BR153" s="3"/>
      <c r="BS153" s="3"/>
      <c r="BT153" s="25"/>
      <c r="BU153" s="25"/>
      <c r="BV153" s="25"/>
      <c r="BW153" s="25"/>
      <c r="BX153" s="2"/>
      <c r="BY153" s="11"/>
      <c r="BZ153" s="20"/>
      <c r="CA153" s="25"/>
      <c r="CB153" s="11"/>
      <c r="CC153" s="104"/>
      <c r="CD153" s="11"/>
      <c r="CE153" s="25"/>
      <c r="CF153" s="25"/>
      <c r="CG153" s="25"/>
      <c r="CH153" s="25"/>
      <c r="CI153" s="25"/>
      <c r="CJ153" s="25"/>
      <c r="CK153" s="25"/>
      <c r="CL153" s="20"/>
      <c r="CM153" s="25"/>
      <c r="CN153" s="25"/>
      <c r="CO153" s="25"/>
      <c r="CP153" s="20"/>
      <c r="CQ153" s="25"/>
      <c r="CR153" s="25"/>
    </row>
    <row r="154" spans="1:96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8"/>
      <c r="M154" s="25"/>
      <c r="N154" s="25"/>
      <c r="O154" s="25"/>
      <c r="P154" s="25"/>
      <c r="Q154" s="25"/>
      <c r="R154" s="25"/>
      <c r="S154" s="25"/>
      <c r="T154" s="8"/>
      <c r="U154" s="8"/>
      <c r="V154" s="8"/>
      <c r="W154" s="8"/>
      <c r="X154" s="8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11"/>
      <c r="BN154" s="11"/>
      <c r="BO154" s="11"/>
      <c r="BP154" s="3"/>
      <c r="BQ154" s="3"/>
      <c r="BR154" s="3"/>
      <c r="BS154" s="3"/>
      <c r="BT154" s="25"/>
      <c r="BU154" s="25"/>
      <c r="BV154" s="25"/>
      <c r="BW154" s="25"/>
      <c r="BX154" s="2"/>
      <c r="BY154" s="11"/>
      <c r="BZ154" s="20"/>
      <c r="CA154" s="25"/>
      <c r="CB154" s="11"/>
      <c r="CC154" s="104"/>
      <c r="CD154" s="11"/>
      <c r="CE154" s="25"/>
      <c r="CF154" s="25"/>
      <c r="CG154" s="25"/>
      <c r="CH154" s="25"/>
      <c r="CI154" s="25"/>
      <c r="CJ154" s="25"/>
      <c r="CK154" s="25"/>
      <c r="CL154" s="20"/>
      <c r="CM154" s="25"/>
      <c r="CN154" s="25"/>
      <c r="CO154" s="25"/>
      <c r="CP154" s="20"/>
      <c r="CQ154" s="25"/>
      <c r="CR154" s="25"/>
    </row>
    <row r="155" spans="1:96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8"/>
      <c r="M155" s="25"/>
      <c r="N155" s="25"/>
      <c r="O155" s="25"/>
      <c r="P155" s="25"/>
      <c r="Q155" s="25"/>
      <c r="R155" s="25"/>
      <c r="S155" s="25"/>
      <c r="T155" s="8"/>
      <c r="U155" s="8"/>
      <c r="V155" s="8"/>
      <c r="W155" s="8"/>
      <c r="X155" s="8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11"/>
      <c r="BN155" s="11"/>
      <c r="BO155" s="11"/>
      <c r="BP155" s="3"/>
      <c r="BQ155" s="3"/>
      <c r="BR155" s="3"/>
      <c r="BS155" s="3"/>
      <c r="BT155" s="25"/>
      <c r="BU155" s="25"/>
      <c r="BV155" s="25"/>
      <c r="BW155" s="25"/>
      <c r="BX155" s="2"/>
      <c r="BY155" s="11"/>
      <c r="BZ155" s="20"/>
      <c r="CA155" s="25"/>
      <c r="CB155" s="11"/>
      <c r="CC155" s="104"/>
      <c r="CD155" s="11"/>
      <c r="CE155" s="25"/>
      <c r="CF155" s="25"/>
      <c r="CG155" s="25"/>
      <c r="CH155" s="25"/>
      <c r="CI155" s="25"/>
      <c r="CJ155" s="25"/>
      <c r="CK155" s="25"/>
      <c r="CL155" s="20"/>
      <c r="CM155" s="25"/>
      <c r="CN155" s="25"/>
      <c r="CO155" s="25"/>
      <c r="CP155" s="20"/>
      <c r="CQ155" s="25"/>
      <c r="CR155" s="25"/>
    </row>
    <row r="156" spans="1:96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8"/>
      <c r="M156" s="25"/>
      <c r="N156" s="25"/>
      <c r="O156" s="25"/>
      <c r="P156" s="25"/>
      <c r="Q156" s="25"/>
      <c r="R156" s="25"/>
      <c r="S156" s="25"/>
      <c r="T156" s="8"/>
      <c r="U156" s="8"/>
      <c r="V156" s="8"/>
      <c r="W156" s="8"/>
      <c r="X156" s="8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11"/>
      <c r="BN156" s="11"/>
      <c r="BO156" s="11"/>
      <c r="BP156" s="3"/>
      <c r="BQ156" s="3"/>
      <c r="BR156" s="3"/>
      <c r="BS156" s="3"/>
      <c r="BT156" s="25"/>
      <c r="BU156" s="25"/>
      <c r="BV156" s="25"/>
      <c r="BW156" s="25"/>
      <c r="BX156" s="2"/>
      <c r="BY156" s="11"/>
      <c r="BZ156" s="20"/>
      <c r="CA156" s="25"/>
      <c r="CB156" s="11"/>
      <c r="CC156" s="104"/>
      <c r="CD156" s="11"/>
      <c r="CE156" s="25"/>
      <c r="CF156" s="25"/>
      <c r="CG156" s="25"/>
      <c r="CH156" s="25"/>
      <c r="CI156" s="25"/>
      <c r="CJ156" s="25"/>
      <c r="CK156" s="25"/>
      <c r="CL156" s="20"/>
      <c r="CM156" s="25"/>
      <c r="CN156" s="25"/>
      <c r="CO156" s="25"/>
      <c r="CP156" s="20"/>
      <c r="CQ156" s="25"/>
      <c r="CR156" s="25"/>
    </row>
    <row r="157" spans="1:96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8"/>
      <c r="M157" s="25"/>
      <c r="N157" s="25"/>
      <c r="O157" s="25"/>
      <c r="P157" s="25"/>
      <c r="Q157" s="25"/>
      <c r="R157" s="25"/>
      <c r="S157" s="25"/>
      <c r="T157" s="8"/>
      <c r="U157" s="8"/>
      <c r="V157" s="8"/>
      <c r="W157" s="8"/>
      <c r="X157" s="8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11"/>
      <c r="BN157" s="11"/>
      <c r="BO157" s="11"/>
      <c r="BP157" s="3"/>
      <c r="BQ157" s="3"/>
      <c r="BR157" s="3"/>
      <c r="BS157" s="3"/>
      <c r="BT157" s="25"/>
      <c r="BU157" s="25"/>
      <c r="BV157" s="25"/>
      <c r="BW157" s="25"/>
      <c r="BX157" s="2"/>
      <c r="BY157" s="11"/>
      <c r="BZ157" s="20"/>
      <c r="CA157" s="25"/>
      <c r="CB157" s="11"/>
      <c r="CC157" s="104"/>
      <c r="CD157" s="11"/>
      <c r="CE157" s="25"/>
      <c r="CF157" s="25"/>
      <c r="CG157" s="25"/>
      <c r="CH157" s="25"/>
      <c r="CI157" s="25"/>
      <c r="CJ157" s="25"/>
      <c r="CK157" s="25"/>
      <c r="CL157" s="20"/>
      <c r="CM157" s="25"/>
      <c r="CN157" s="25"/>
      <c r="CO157" s="25"/>
      <c r="CP157" s="20"/>
      <c r="CQ157" s="25"/>
      <c r="CR157" s="25"/>
    </row>
    <row r="158" spans="1:96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8"/>
      <c r="M158" s="25"/>
      <c r="N158" s="25"/>
      <c r="O158" s="25"/>
      <c r="P158" s="25"/>
      <c r="Q158" s="25"/>
      <c r="R158" s="25"/>
      <c r="S158" s="25"/>
      <c r="T158" s="8"/>
      <c r="U158" s="8"/>
      <c r="V158" s="8"/>
      <c r="W158" s="8"/>
      <c r="X158" s="8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11"/>
      <c r="BN158" s="11"/>
      <c r="BO158" s="11"/>
      <c r="BP158" s="3"/>
      <c r="BQ158" s="3"/>
      <c r="BR158" s="3"/>
      <c r="BS158" s="3"/>
      <c r="BT158" s="25"/>
      <c r="BU158" s="25"/>
      <c r="BV158" s="25"/>
      <c r="BW158" s="25"/>
      <c r="BX158" s="2"/>
      <c r="BY158" s="11"/>
      <c r="BZ158" s="20"/>
      <c r="CA158" s="25"/>
      <c r="CB158" s="11"/>
      <c r="CC158" s="104"/>
      <c r="CD158" s="11"/>
      <c r="CE158" s="25"/>
      <c r="CF158" s="25"/>
      <c r="CG158" s="25"/>
      <c r="CH158" s="25"/>
      <c r="CI158" s="25"/>
      <c r="CJ158" s="25"/>
      <c r="CK158" s="25"/>
      <c r="CL158" s="20"/>
      <c r="CM158" s="25"/>
      <c r="CN158" s="25"/>
      <c r="CO158" s="25"/>
      <c r="CP158" s="20"/>
      <c r="CQ158" s="25"/>
      <c r="CR158" s="25"/>
    </row>
    <row r="159" spans="1:96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8"/>
      <c r="M159" s="25"/>
      <c r="N159" s="25"/>
      <c r="O159" s="25"/>
      <c r="P159" s="25"/>
      <c r="Q159" s="25"/>
      <c r="R159" s="25"/>
      <c r="S159" s="25"/>
      <c r="T159" s="8"/>
      <c r="U159" s="8"/>
      <c r="V159" s="8"/>
      <c r="W159" s="8"/>
      <c r="X159" s="8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11"/>
      <c r="BN159" s="11"/>
      <c r="BO159" s="11"/>
      <c r="BP159" s="3"/>
      <c r="BQ159" s="3"/>
      <c r="BR159" s="3"/>
      <c r="BS159" s="3"/>
      <c r="BT159" s="25"/>
      <c r="BU159" s="25"/>
      <c r="BV159" s="25"/>
      <c r="BW159" s="25"/>
      <c r="BX159" s="2"/>
      <c r="BY159" s="11"/>
      <c r="BZ159" s="20"/>
      <c r="CA159" s="25"/>
      <c r="CB159" s="11"/>
      <c r="CC159" s="104"/>
      <c r="CD159" s="11"/>
      <c r="CE159" s="25"/>
      <c r="CF159" s="25"/>
      <c r="CG159" s="25"/>
      <c r="CH159" s="25"/>
      <c r="CI159" s="25"/>
      <c r="CJ159" s="25"/>
      <c r="CK159" s="25"/>
      <c r="CL159" s="20"/>
      <c r="CM159" s="25"/>
      <c r="CN159" s="25"/>
      <c r="CO159" s="25"/>
      <c r="CP159" s="20"/>
      <c r="CQ159" s="25"/>
      <c r="CR159" s="25"/>
    </row>
    <row r="160" spans="1:96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8"/>
      <c r="M160" s="25"/>
      <c r="N160" s="25"/>
      <c r="O160" s="25"/>
      <c r="P160" s="25"/>
      <c r="Q160" s="25"/>
      <c r="R160" s="25"/>
      <c r="S160" s="25"/>
      <c r="T160" s="8"/>
      <c r="U160" s="8"/>
      <c r="V160" s="8"/>
      <c r="W160" s="8"/>
      <c r="X160" s="8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11"/>
      <c r="BN160" s="11"/>
      <c r="BO160" s="11"/>
      <c r="BP160" s="3"/>
      <c r="BQ160" s="3"/>
      <c r="BR160" s="3"/>
      <c r="BS160" s="3"/>
      <c r="BT160" s="25"/>
      <c r="BU160" s="25"/>
      <c r="BV160" s="25"/>
      <c r="BW160" s="25"/>
      <c r="BX160" s="2"/>
      <c r="BY160" s="11"/>
      <c r="BZ160" s="20"/>
      <c r="CA160" s="25"/>
      <c r="CB160" s="11"/>
      <c r="CC160" s="104"/>
      <c r="CD160" s="11"/>
      <c r="CE160" s="25"/>
      <c r="CF160" s="25"/>
      <c r="CG160" s="25"/>
      <c r="CH160" s="25"/>
      <c r="CI160" s="25"/>
      <c r="CJ160" s="25"/>
      <c r="CK160" s="25"/>
      <c r="CL160" s="20"/>
      <c r="CM160" s="25"/>
      <c r="CN160" s="25"/>
      <c r="CO160" s="25"/>
      <c r="CP160" s="20"/>
      <c r="CQ160" s="25"/>
      <c r="CR160" s="25"/>
    </row>
    <row r="161" spans="1:96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8"/>
      <c r="M161" s="25"/>
      <c r="N161" s="25"/>
      <c r="O161" s="25"/>
      <c r="P161" s="25"/>
      <c r="Q161" s="25"/>
      <c r="R161" s="25"/>
      <c r="S161" s="25"/>
      <c r="T161" s="8"/>
      <c r="U161" s="8"/>
      <c r="V161" s="8"/>
      <c r="W161" s="8"/>
      <c r="X161" s="8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11"/>
      <c r="BN161" s="11"/>
      <c r="BO161" s="11"/>
      <c r="BP161" s="3"/>
      <c r="BQ161" s="3"/>
      <c r="BR161" s="3"/>
      <c r="BS161" s="3"/>
      <c r="BT161" s="25"/>
      <c r="BU161" s="25"/>
      <c r="BV161" s="25"/>
      <c r="BW161" s="25"/>
      <c r="BX161" s="2"/>
      <c r="BY161" s="11"/>
      <c r="BZ161" s="20"/>
      <c r="CA161" s="25"/>
      <c r="CB161" s="11"/>
      <c r="CC161" s="104"/>
      <c r="CD161" s="11"/>
      <c r="CE161" s="25"/>
      <c r="CF161" s="25"/>
      <c r="CG161" s="25"/>
      <c r="CH161" s="25"/>
      <c r="CI161" s="25"/>
      <c r="CJ161" s="25"/>
      <c r="CK161" s="25"/>
      <c r="CL161" s="20"/>
      <c r="CM161" s="25"/>
      <c r="CN161" s="25"/>
      <c r="CO161" s="25"/>
      <c r="CP161" s="20"/>
      <c r="CQ161" s="25"/>
      <c r="CR161" s="25"/>
    </row>
    <row r="162" spans="1:96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8"/>
      <c r="M162" s="25"/>
      <c r="N162" s="25"/>
      <c r="O162" s="25"/>
      <c r="P162" s="25"/>
      <c r="Q162" s="25"/>
      <c r="R162" s="25"/>
      <c r="S162" s="25"/>
      <c r="T162" s="8"/>
      <c r="U162" s="8"/>
      <c r="V162" s="8"/>
      <c r="W162" s="8"/>
      <c r="X162" s="8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11"/>
      <c r="BN162" s="11"/>
      <c r="BO162" s="11"/>
      <c r="BP162" s="3"/>
      <c r="BQ162" s="3"/>
      <c r="BR162" s="3"/>
      <c r="BS162" s="3"/>
      <c r="BT162" s="25"/>
      <c r="BU162" s="25"/>
      <c r="BV162" s="25"/>
      <c r="BW162" s="25"/>
      <c r="BX162" s="2"/>
      <c r="BY162" s="11"/>
      <c r="BZ162" s="20"/>
      <c r="CA162" s="25"/>
      <c r="CB162" s="11"/>
      <c r="CC162" s="104"/>
      <c r="CD162" s="11"/>
      <c r="CE162" s="25"/>
      <c r="CF162" s="25"/>
      <c r="CG162" s="25"/>
      <c r="CH162" s="25"/>
      <c r="CI162" s="25"/>
      <c r="CJ162" s="25"/>
      <c r="CK162" s="25"/>
      <c r="CL162" s="20"/>
      <c r="CM162" s="25"/>
      <c r="CN162" s="25"/>
      <c r="CO162" s="25"/>
      <c r="CP162" s="20"/>
      <c r="CQ162" s="25"/>
      <c r="CR162" s="25"/>
    </row>
    <row r="163" spans="1:96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8"/>
      <c r="M163" s="25"/>
      <c r="N163" s="25"/>
      <c r="O163" s="25"/>
      <c r="P163" s="25"/>
      <c r="Q163" s="25"/>
      <c r="R163" s="25"/>
      <c r="S163" s="25"/>
      <c r="T163" s="8"/>
      <c r="U163" s="8"/>
      <c r="V163" s="8"/>
      <c r="W163" s="8"/>
      <c r="X163" s="8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11"/>
      <c r="BN163" s="11"/>
      <c r="BO163" s="11"/>
      <c r="BP163" s="3"/>
      <c r="BQ163" s="3"/>
      <c r="BR163" s="3"/>
      <c r="BS163" s="3"/>
      <c r="BT163" s="25"/>
      <c r="BU163" s="25"/>
      <c r="BV163" s="25"/>
      <c r="BW163" s="25"/>
      <c r="BX163" s="2"/>
      <c r="BY163" s="11"/>
      <c r="BZ163" s="20"/>
      <c r="CA163" s="25"/>
      <c r="CB163" s="11"/>
      <c r="CC163" s="104"/>
      <c r="CD163" s="11"/>
      <c r="CE163" s="25"/>
      <c r="CF163" s="25"/>
      <c r="CG163" s="25"/>
      <c r="CH163" s="25"/>
      <c r="CI163" s="25"/>
      <c r="CJ163" s="25"/>
      <c r="CK163" s="25"/>
      <c r="CL163" s="20"/>
      <c r="CM163" s="25"/>
      <c r="CN163" s="25"/>
      <c r="CO163" s="25"/>
      <c r="CP163" s="20"/>
      <c r="CQ163" s="25"/>
      <c r="CR163" s="25"/>
    </row>
    <row r="164" spans="1:96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8"/>
      <c r="M164" s="25"/>
      <c r="N164" s="25"/>
      <c r="O164" s="25"/>
      <c r="P164" s="25"/>
      <c r="Q164" s="25"/>
      <c r="R164" s="25"/>
      <c r="S164" s="25"/>
      <c r="T164" s="8"/>
      <c r="U164" s="8"/>
      <c r="V164" s="8"/>
      <c r="W164" s="8"/>
      <c r="X164" s="8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11"/>
      <c r="BN164" s="11"/>
      <c r="BO164" s="11"/>
      <c r="BP164" s="3"/>
      <c r="BQ164" s="3"/>
      <c r="BR164" s="3"/>
      <c r="BS164" s="3"/>
      <c r="BT164" s="25"/>
      <c r="BU164" s="25"/>
      <c r="BV164" s="25"/>
      <c r="BW164" s="25"/>
      <c r="BX164" s="2"/>
      <c r="BY164" s="11"/>
      <c r="BZ164" s="20"/>
      <c r="CA164" s="25"/>
      <c r="CB164" s="11"/>
      <c r="CC164" s="104"/>
      <c r="CD164" s="11"/>
      <c r="CE164" s="25"/>
      <c r="CF164" s="25"/>
      <c r="CG164" s="25"/>
      <c r="CH164" s="25"/>
      <c r="CI164" s="25"/>
      <c r="CJ164" s="25"/>
      <c r="CK164" s="25"/>
      <c r="CL164" s="20"/>
      <c r="CM164" s="25"/>
      <c r="CN164" s="25"/>
      <c r="CO164" s="25"/>
      <c r="CP164" s="20"/>
      <c r="CQ164" s="25"/>
      <c r="CR164" s="25"/>
    </row>
    <row r="165" spans="1:96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8"/>
      <c r="M165" s="25"/>
      <c r="N165" s="25"/>
      <c r="O165" s="25"/>
      <c r="P165" s="25"/>
      <c r="Q165" s="25"/>
      <c r="R165" s="25"/>
      <c r="S165" s="25"/>
      <c r="T165" s="8"/>
      <c r="U165" s="8"/>
      <c r="V165" s="8"/>
      <c r="W165" s="8"/>
      <c r="X165" s="8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11"/>
      <c r="BN165" s="11"/>
      <c r="BO165" s="11"/>
      <c r="BP165" s="3"/>
      <c r="BQ165" s="3"/>
      <c r="BR165" s="3"/>
      <c r="BS165" s="3"/>
      <c r="BT165" s="25"/>
      <c r="BU165" s="25"/>
      <c r="BV165" s="25"/>
      <c r="BW165" s="25"/>
      <c r="BX165" s="2"/>
      <c r="BY165" s="11"/>
      <c r="BZ165" s="20"/>
      <c r="CA165" s="25"/>
      <c r="CB165" s="11"/>
      <c r="CC165" s="104"/>
      <c r="CD165" s="11"/>
      <c r="CE165" s="25"/>
      <c r="CF165" s="25"/>
      <c r="CG165" s="25"/>
      <c r="CH165" s="25"/>
      <c r="CI165" s="25"/>
      <c r="CJ165" s="25"/>
      <c r="CK165" s="25"/>
      <c r="CL165" s="20"/>
      <c r="CM165" s="25"/>
      <c r="CN165" s="25"/>
      <c r="CO165" s="25"/>
      <c r="CP165" s="20"/>
      <c r="CQ165" s="25"/>
      <c r="CR165" s="25"/>
    </row>
    <row r="166" spans="1:96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8"/>
      <c r="M166" s="25"/>
      <c r="N166" s="25"/>
      <c r="O166" s="25"/>
      <c r="P166" s="25"/>
      <c r="Q166" s="25"/>
      <c r="R166" s="25"/>
      <c r="S166" s="25"/>
      <c r="T166" s="8"/>
      <c r="U166" s="8"/>
      <c r="V166" s="8"/>
      <c r="W166" s="8"/>
      <c r="X166" s="8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11"/>
      <c r="BN166" s="11"/>
      <c r="BO166" s="11"/>
      <c r="BP166" s="3"/>
      <c r="BQ166" s="3"/>
      <c r="BR166" s="3"/>
      <c r="BS166" s="3"/>
      <c r="BT166" s="25"/>
      <c r="BU166" s="25"/>
      <c r="BV166" s="25"/>
      <c r="BW166" s="25"/>
      <c r="BX166" s="2"/>
      <c r="BY166" s="11"/>
      <c r="BZ166" s="20"/>
      <c r="CA166" s="25"/>
      <c r="CB166" s="11"/>
      <c r="CC166" s="104"/>
      <c r="CD166" s="11"/>
      <c r="CE166" s="25"/>
      <c r="CF166" s="25"/>
      <c r="CG166" s="25"/>
      <c r="CH166" s="25"/>
      <c r="CI166" s="25"/>
      <c r="CJ166" s="25"/>
      <c r="CK166" s="25"/>
      <c r="CL166" s="20"/>
      <c r="CM166" s="25"/>
      <c r="CN166" s="25"/>
      <c r="CO166" s="25"/>
      <c r="CP166" s="20"/>
      <c r="CQ166" s="25"/>
      <c r="CR166" s="25"/>
    </row>
    <row r="167" spans="1:96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8"/>
      <c r="M167" s="25"/>
      <c r="N167" s="25"/>
      <c r="O167" s="25"/>
      <c r="P167" s="25"/>
      <c r="Q167" s="25"/>
      <c r="R167" s="25"/>
      <c r="S167" s="25"/>
      <c r="T167" s="8"/>
      <c r="U167" s="8"/>
      <c r="V167" s="8"/>
      <c r="W167" s="8"/>
      <c r="X167" s="8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11"/>
      <c r="BN167" s="11"/>
      <c r="BO167" s="11"/>
      <c r="BP167" s="3"/>
      <c r="BQ167" s="3"/>
      <c r="BR167" s="3"/>
      <c r="BS167" s="3"/>
      <c r="BT167" s="25"/>
      <c r="BU167" s="25"/>
      <c r="BV167" s="25"/>
      <c r="BW167" s="25"/>
      <c r="BX167" s="2"/>
      <c r="BY167" s="11"/>
      <c r="BZ167" s="20"/>
      <c r="CA167" s="25"/>
      <c r="CB167" s="11"/>
      <c r="CC167" s="104"/>
      <c r="CD167" s="11"/>
      <c r="CE167" s="25"/>
      <c r="CF167" s="25"/>
      <c r="CG167" s="25"/>
      <c r="CH167" s="25"/>
      <c r="CI167" s="25"/>
      <c r="CJ167" s="25"/>
      <c r="CK167" s="25"/>
      <c r="CL167" s="20"/>
      <c r="CM167" s="25"/>
      <c r="CN167" s="25"/>
      <c r="CO167" s="25"/>
      <c r="CP167" s="20"/>
      <c r="CQ167" s="25"/>
      <c r="CR167" s="25"/>
    </row>
    <row r="168" spans="1:96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8"/>
      <c r="M168" s="25"/>
      <c r="N168" s="25"/>
      <c r="O168" s="25"/>
      <c r="P168" s="25"/>
      <c r="Q168" s="25"/>
      <c r="R168" s="25"/>
      <c r="S168" s="25"/>
      <c r="T168" s="8"/>
      <c r="U168" s="8"/>
      <c r="V168" s="8"/>
      <c r="W168" s="8"/>
      <c r="X168" s="8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11"/>
      <c r="BN168" s="11"/>
      <c r="BO168" s="11"/>
      <c r="BP168" s="3"/>
      <c r="BQ168" s="3"/>
      <c r="BR168" s="3"/>
      <c r="BS168" s="3"/>
      <c r="BT168" s="25"/>
      <c r="BU168" s="25"/>
      <c r="BV168" s="25"/>
      <c r="BW168" s="25"/>
      <c r="BX168" s="2"/>
      <c r="BY168" s="11"/>
      <c r="BZ168" s="20"/>
      <c r="CA168" s="25"/>
      <c r="CB168" s="11"/>
      <c r="CC168" s="104"/>
      <c r="CD168" s="11"/>
      <c r="CE168" s="25"/>
      <c r="CF168" s="25"/>
      <c r="CG168" s="25"/>
      <c r="CH168" s="25"/>
      <c r="CI168" s="25"/>
      <c r="CJ168" s="25"/>
      <c r="CK168" s="25"/>
      <c r="CL168" s="20"/>
      <c r="CM168" s="25"/>
      <c r="CN168" s="25"/>
      <c r="CO168" s="25"/>
      <c r="CP168" s="20"/>
      <c r="CQ168" s="25"/>
      <c r="CR168" s="25"/>
    </row>
    <row r="169" spans="1:96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8"/>
      <c r="M169" s="25"/>
      <c r="N169" s="25"/>
      <c r="O169" s="25"/>
      <c r="P169" s="25"/>
      <c r="Q169" s="25"/>
      <c r="R169" s="25"/>
      <c r="S169" s="25"/>
      <c r="T169" s="8"/>
      <c r="U169" s="8"/>
      <c r="V169" s="8"/>
      <c r="W169" s="8"/>
      <c r="X169" s="8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11"/>
      <c r="BN169" s="11"/>
      <c r="BO169" s="11"/>
      <c r="BP169" s="3"/>
      <c r="BQ169" s="3"/>
      <c r="BR169" s="3"/>
      <c r="BS169" s="3"/>
      <c r="BT169" s="25"/>
      <c r="BU169" s="25"/>
      <c r="BV169" s="25"/>
      <c r="BW169" s="25"/>
      <c r="BX169" s="2"/>
      <c r="BY169" s="11"/>
      <c r="BZ169" s="20"/>
      <c r="CA169" s="25"/>
      <c r="CB169" s="11"/>
      <c r="CC169" s="104"/>
      <c r="CD169" s="11"/>
      <c r="CE169" s="25"/>
      <c r="CF169" s="25"/>
      <c r="CG169" s="25"/>
      <c r="CH169" s="25"/>
      <c r="CI169" s="25"/>
      <c r="CJ169" s="25"/>
      <c r="CK169" s="25"/>
      <c r="CL169" s="20"/>
      <c r="CM169" s="25"/>
      <c r="CN169" s="25"/>
      <c r="CO169" s="25"/>
      <c r="CP169" s="20"/>
      <c r="CQ169" s="25"/>
      <c r="CR169" s="25"/>
    </row>
    <row r="170" spans="1:96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8"/>
      <c r="M170" s="25"/>
      <c r="N170" s="25"/>
      <c r="O170" s="25"/>
      <c r="P170" s="25"/>
      <c r="Q170" s="25"/>
      <c r="R170" s="25"/>
      <c r="S170" s="25"/>
      <c r="T170" s="8"/>
      <c r="U170" s="8"/>
      <c r="V170" s="8"/>
      <c r="W170" s="8"/>
      <c r="X170" s="8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11"/>
      <c r="BN170" s="11"/>
      <c r="BO170" s="11"/>
      <c r="BP170" s="3"/>
      <c r="BQ170" s="3"/>
      <c r="BR170" s="3"/>
      <c r="BS170" s="3"/>
      <c r="BT170" s="25"/>
      <c r="BU170" s="25"/>
      <c r="BV170" s="25"/>
      <c r="BW170" s="25"/>
      <c r="BX170" s="2"/>
      <c r="BY170" s="11"/>
      <c r="BZ170" s="20"/>
      <c r="CA170" s="25"/>
      <c r="CB170" s="11"/>
      <c r="CC170" s="104"/>
      <c r="CD170" s="11"/>
      <c r="CE170" s="25"/>
      <c r="CF170" s="25"/>
      <c r="CG170" s="25"/>
      <c r="CH170" s="25"/>
      <c r="CI170" s="25"/>
      <c r="CJ170" s="25"/>
      <c r="CK170" s="25"/>
      <c r="CL170" s="20"/>
      <c r="CM170" s="25"/>
      <c r="CN170" s="25"/>
      <c r="CO170" s="25"/>
      <c r="CP170" s="20"/>
      <c r="CQ170" s="25"/>
      <c r="CR170" s="25"/>
    </row>
    <row r="171" spans="1:96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8"/>
      <c r="M171" s="25"/>
      <c r="N171" s="25"/>
      <c r="O171" s="25"/>
      <c r="P171" s="25"/>
      <c r="Q171" s="25"/>
      <c r="R171" s="25"/>
      <c r="S171" s="25"/>
      <c r="T171" s="8"/>
      <c r="U171" s="8"/>
      <c r="V171" s="8"/>
      <c r="W171" s="8"/>
      <c r="X171" s="8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11"/>
      <c r="BN171" s="11"/>
      <c r="BO171" s="11"/>
      <c r="BP171" s="3"/>
      <c r="BQ171" s="3"/>
      <c r="BR171" s="3"/>
      <c r="BS171" s="3"/>
      <c r="BT171" s="25"/>
      <c r="BU171" s="25"/>
      <c r="BV171" s="25"/>
      <c r="BW171" s="25"/>
      <c r="BX171" s="2"/>
      <c r="BY171" s="11"/>
      <c r="BZ171" s="20"/>
      <c r="CA171" s="25"/>
      <c r="CB171" s="11"/>
      <c r="CC171" s="104"/>
      <c r="CD171" s="11"/>
      <c r="CE171" s="25"/>
      <c r="CF171" s="25"/>
      <c r="CG171" s="25"/>
      <c r="CH171" s="25"/>
      <c r="CI171" s="25"/>
      <c r="CJ171" s="25"/>
      <c r="CK171" s="25"/>
      <c r="CL171" s="20"/>
      <c r="CM171" s="25"/>
      <c r="CN171" s="25"/>
      <c r="CO171" s="25"/>
      <c r="CP171" s="20"/>
      <c r="CQ171" s="25"/>
      <c r="CR171" s="25"/>
    </row>
    <row r="172" spans="1:96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8"/>
      <c r="M172" s="25"/>
      <c r="N172" s="25"/>
      <c r="O172" s="25"/>
      <c r="P172" s="25"/>
      <c r="Q172" s="25"/>
      <c r="R172" s="25"/>
      <c r="S172" s="25"/>
      <c r="T172" s="8"/>
      <c r="U172" s="8"/>
      <c r="V172" s="8"/>
      <c r="W172" s="8"/>
      <c r="X172" s="8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11"/>
      <c r="BN172" s="11"/>
      <c r="BO172" s="11"/>
      <c r="BP172" s="3"/>
      <c r="BQ172" s="3"/>
      <c r="BR172" s="3"/>
      <c r="BS172" s="3"/>
      <c r="BT172" s="25"/>
      <c r="BU172" s="25"/>
      <c r="BV172" s="25"/>
      <c r="BW172" s="25"/>
      <c r="BX172" s="2"/>
      <c r="BY172" s="11"/>
      <c r="BZ172" s="20"/>
      <c r="CA172" s="25"/>
      <c r="CB172" s="11"/>
      <c r="CC172" s="104"/>
      <c r="CD172" s="11"/>
      <c r="CE172" s="25"/>
      <c r="CF172" s="25"/>
      <c r="CG172" s="25"/>
      <c r="CH172" s="25"/>
      <c r="CI172" s="25"/>
      <c r="CJ172" s="25"/>
      <c r="CK172" s="25"/>
      <c r="CL172" s="20"/>
      <c r="CM172" s="25"/>
      <c r="CN172" s="25"/>
      <c r="CO172" s="25"/>
      <c r="CP172" s="20"/>
      <c r="CQ172" s="25"/>
      <c r="CR172" s="25"/>
    </row>
    <row r="173" spans="1:96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8"/>
      <c r="M173" s="25"/>
      <c r="N173" s="25"/>
      <c r="O173" s="25"/>
      <c r="P173" s="25"/>
      <c r="Q173" s="25"/>
      <c r="R173" s="25"/>
      <c r="S173" s="25"/>
      <c r="T173" s="8"/>
      <c r="U173" s="8"/>
      <c r="V173" s="8"/>
      <c r="W173" s="8"/>
      <c r="X173" s="8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11"/>
      <c r="BN173" s="11"/>
      <c r="BO173" s="11"/>
      <c r="BP173" s="3"/>
      <c r="BQ173" s="3"/>
      <c r="BR173" s="3"/>
      <c r="BS173" s="3"/>
      <c r="BT173" s="25"/>
      <c r="BU173" s="25"/>
      <c r="BV173" s="25"/>
      <c r="BW173" s="25"/>
      <c r="BX173" s="2"/>
      <c r="BY173" s="11"/>
      <c r="BZ173" s="20"/>
      <c r="CA173" s="25"/>
      <c r="CB173" s="11"/>
      <c r="CC173" s="104"/>
      <c r="CD173" s="11"/>
      <c r="CE173" s="25"/>
      <c r="CF173" s="25"/>
      <c r="CG173" s="25"/>
      <c r="CH173" s="25"/>
      <c r="CI173" s="25"/>
      <c r="CJ173" s="25"/>
      <c r="CK173" s="25"/>
      <c r="CL173" s="20"/>
      <c r="CM173" s="25"/>
      <c r="CN173" s="25"/>
      <c r="CO173" s="25"/>
      <c r="CP173" s="20"/>
      <c r="CQ173" s="25"/>
      <c r="CR173" s="25"/>
    </row>
    <row r="174" spans="1:96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8"/>
      <c r="M174" s="25"/>
      <c r="N174" s="25"/>
      <c r="O174" s="25"/>
      <c r="P174" s="25"/>
      <c r="Q174" s="25"/>
      <c r="R174" s="25"/>
      <c r="S174" s="25"/>
      <c r="T174" s="8"/>
      <c r="U174" s="8"/>
      <c r="V174" s="8"/>
      <c r="W174" s="8"/>
      <c r="X174" s="8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11"/>
      <c r="BN174" s="11"/>
      <c r="BO174" s="11"/>
      <c r="BP174" s="3"/>
      <c r="BQ174" s="3"/>
      <c r="BR174" s="3"/>
      <c r="BS174" s="3"/>
      <c r="BT174" s="25"/>
      <c r="BU174" s="25"/>
      <c r="BV174" s="25"/>
      <c r="BW174" s="25"/>
      <c r="BX174" s="2"/>
      <c r="BY174" s="11"/>
      <c r="BZ174" s="20"/>
      <c r="CA174" s="25"/>
      <c r="CB174" s="11"/>
      <c r="CC174" s="104"/>
      <c r="CD174" s="11"/>
      <c r="CE174" s="25"/>
      <c r="CF174" s="25"/>
      <c r="CG174" s="25"/>
      <c r="CH174" s="25"/>
      <c r="CI174" s="25"/>
      <c r="CJ174" s="25"/>
      <c r="CK174" s="25"/>
      <c r="CL174" s="20"/>
      <c r="CM174" s="25"/>
      <c r="CN174" s="25"/>
      <c r="CO174" s="25"/>
      <c r="CP174" s="20"/>
      <c r="CQ174" s="25"/>
      <c r="CR174" s="25"/>
    </row>
    <row r="175" spans="1:96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8"/>
      <c r="M175" s="25"/>
      <c r="N175" s="25"/>
      <c r="O175" s="25"/>
      <c r="P175" s="25"/>
      <c r="Q175" s="25"/>
      <c r="R175" s="25"/>
      <c r="S175" s="25"/>
      <c r="T175" s="8"/>
      <c r="U175" s="8"/>
      <c r="V175" s="8"/>
      <c r="W175" s="8"/>
      <c r="X175" s="8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11"/>
      <c r="BN175" s="11"/>
      <c r="BO175" s="11"/>
      <c r="BP175" s="3"/>
      <c r="BQ175" s="3"/>
      <c r="BR175" s="3"/>
      <c r="BS175" s="3"/>
      <c r="BT175" s="25"/>
      <c r="BU175" s="25"/>
      <c r="BV175" s="25"/>
      <c r="BW175" s="25"/>
      <c r="BX175" s="2"/>
      <c r="BY175" s="11"/>
      <c r="BZ175" s="20"/>
      <c r="CA175" s="25"/>
      <c r="CB175" s="11"/>
      <c r="CC175" s="104"/>
      <c r="CD175" s="11"/>
      <c r="CE175" s="25"/>
      <c r="CF175" s="25"/>
      <c r="CG175" s="25"/>
      <c r="CH175" s="25"/>
      <c r="CI175" s="25"/>
      <c r="CJ175" s="25"/>
      <c r="CK175" s="25"/>
      <c r="CL175" s="20"/>
      <c r="CM175" s="25"/>
      <c r="CN175" s="25"/>
      <c r="CO175" s="25"/>
      <c r="CP175" s="20"/>
      <c r="CQ175" s="25"/>
      <c r="CR175" s="25"/>
    </row>
    <row r="176" spans="1:96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8"/>
      <c r="M176" s="25"/>
      <c r="N176" s="25"/>
      <c r="O176" s="25"/>
      <c r="P176" s="25"/>
      <c r="Q176" s="25"/>
      <c r="R176" s="25"/>
      <c r="S176" s="25"/>
      <c r="T176" s="8"/>
      <c r="U176" s="8"/>
      <c r="V176" s="8"/>
      <c r="W176" s="8"/>
      <c r="X176" s="8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11"/>
      <c r="BN176" s="11"/>
      <c r="BO176" s="11"/>
      <c r="BP176" s="3"/>
      <c r="BQ176" s="3"/>
      <c r="BR176" s="3"/>
      <c r="BS176" s="3"/>
      <c r="BT176" s="25"/>
      <c r="BU176" s="25"/>
      <c r="BV176" s="25"/>
      <c r="BW176" s="25"/>
      <c r="BX176" s="2"/>
      <c r="BY176" s="11"/>
      <c r="BZ176" s="20"/>
      <c r="CA176" s="25"/>
      <c r="CB176" s="11"/>
      <c r="CC176" s="104"/>
      <c r="CD176" s="11"/>
      <c r="CE176" s="25"/>
      <c r="CF176" s="25"/>
      <c r="CG176" s="25"/>
      <c r="CH176" s="25"/>
      <c r="CI176" s="25"/>
      <c r="CJ176" s="25"/>
      <c r="CK176" s="25"/>
      <c r="CL176" s="20"/>
      <c r="CM176" s="25"/>
      <c r="CN176" s="25"/>
      <c r="CO176" s="25"/>
      <c r="CP176" s="20"/>
      <c r="CQ176" s="25"/>
      <c r="CR176" s="25"/>
    </row>
    <row r="177" spans="1:96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8"/>
      <c r="M177" s="25"/>
      <c r="N177" s="25"/>
      <c r="O177" s="25"/>
      <c r="P177" s="25"/>
      <c r="Q177" s="25"/>
      <c r="R177" s="25"/>
      <c r="S177" s="25"/>
      <c r="T177" s="8"/>
      <c r="U177" s="8"/>
      <c r="V177" s="8"/>
      <c r="W177" s="8"/>
      <c r="X177" s="8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11"/>
      <c r="BN177" s="11"/>
      <c r="BO177" s="11"/>
      <c r="BP177" s="3"/>
      <c r="BQ177" s="3"/>
      <c r="BR177" s="3"/>
      <c r="BS177" s="3"/>
      <c r="BT177" s="25"/>
      <c r="BU177" s="25"/>
      <c r="BV177" s="25"/>
      <c r="BW177" s="25"/>
      <c r="BX177" s="2"/>
      <c r="BY177" s="11"/>
      <c r="BZ177" s="20"/>
      <c r="CA177" s="25"/>
      <c r="CB177" s="11"/>
      <c r="CC177" s="104"/>
      <c r="CD177" s="11"/>
      <c r="CE177" s="25"/>
      <c r="CF177" s="25"/>
      <c r="CG177" s="25"/>
      <c r="CH177" s="25"/>
      <c r="CI177" s="25"/>
      <c r="CJ177" s="25"/>
      <c r="CK177" s="25"/>
      <c r="CL177" s="20"/>
      <c r="CM177" s="25"/>
      <c r="CN177" s="25"/>
      <c r="CO177" s="25"/>
      <c r="CP177" s="20"/>
      <c r="CQ177" s="25"/>
      <c r="CR177" s="25"/>
    </row>
    <row r="178" spans="1:96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8"/>
      <c r="M178" s="25"/>
      <c r="N178" s="25"/>
      <c r="O178" s="25"/>
      <c r="P178" s="25"/>
      <c r="Q178" s="25"/>
      <c r="R178" s="25"/>
      <c r="S178" s="25"/>
      <c r="T178" s="8"/>
      <c r="U178" s="8"/>
      <c r="V178" s="8"/>
      <c r="W178" s="8"/>
      <c r="X178" s="8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11"/>
      <c r="BN178" s="11"/>
      <c r="BO178" s="11"/>
      <c r="BP178" s="3"/>
      <c r="BQ178" s="3"/>
      <c r="BR178" s="3"/>
      <c r="BS178" s="3"/>
      <c r="BT178" s="25"/>
      <c r="BU178" s="25"/>
      <c r="BV178" s="25"/>
      <c r="BW178" s="25"/>
      <c r="BX178" s="2"/>
      <c r="BY178" s="11"/>
      <c r="BZ178" s="20"/>
      <c r="CA178" s="25"/>
      <c r="CB178" s="11"/>
      <c r="CC178" s="104"/>
      <c r="CD178" s="11"/>
      <c r="CE178" s="25"/>
      <c r="CF178" s="25"/>
      <c r="CG178" s="25"/>
      <c r="CH178" s="25"/>
      <c r="CI178" s="25"/>
      <c r="CJ178" s="25"/>
      <c r="CK178" s="25"/>
      <c r="CL178" s="20"/>
      <c r="CM178" s="25"/>
      <c r="CN178" s="25"/>
      <c r="CO178" s="25"/>
      <c r="CP178" s="20"/>
      <c r="CQ178" s="25"/>
      <c r="CR178" s="25"/>
    </row>
    <row r="179" spans="1:96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8"/>
      <c r="M179" s="25"/>
      <c r="N179" s="25"/>
      <c r="O179" s="25"/>
      <c r="P179" s="25"/>
      <c r="Q179" s="25"/>
      <c r="R179" s="25"/>
      <c r="S179" s="25"/>
      <c r="T179" s="8"/>
      <c r="U179" s="8"/>
      <c r="V179" s="8"/>
      <c r="W179" s="8"/>
      <c r="X179" s="8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11"/>
      <c r="BN179" s="11"/>
      <c r="BO179" s="11"/>
      <c r="BP179" s="3"/>
      <c r="BQ179" s="3"/>
      <c r="BR179" s="3"/>
      <c r="BS179" s="3"/>
      <c r="BT179" s="25"/>
      <c r="BU179" s="25"/>
      <c r="BV179" s="25"/>
      <c r="BW179" s="25"/>
      <c r="BX179" s="2"/>
      <c r="BY179" s="11"/>
      <c r="BZ179" s="20"/>
      <c r="CA179" s="25"/>
      <c r="CB179" s="11"/>
      <c r="CC179" s="104"/>
      <c r="CD179" s="11"/>
      <c r="CE179" s="25"/>
      <c r="CF179" s="25"/>
      <c r="CG179" s="25"/>
      <c r="CH179" s="25"/>
      <c r="CI179" s="25"/>
      <c r="CJ179" s="25"/>
      <c r="CK179" s="25"/>
      <c r="CL179" s="20"/>
      <c r="CM179" s="25"/>
      <c r="CN179" s="25"/>
      <c r="CO179" s="25"/>
      <c r="CP179" s="20"/>
      <c r="CQ179" s="25"/>
      <c r="CR179" s="25"/>
    </row>
    <row r="180" spans="1:96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8"/>
      <c r="M180" s="25"/>
      <c r="N180" s="25"/>
      <c r="O180" s="25"/>
      <c r="P180" s="25"/>
      <c r="Q180" s="25"/>
      <c r="R180" s="25"/>
      <c r="S180" s="25"/>
      <c r="T180" s="8"/>
      <c r="U180" s="8"/>
      <c r="V180" s="8"/>
      <c r="W180" s="8"/>
      <c r="X180" s="8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11"/>
      <c r="BN180" s="11"/>
      <c r="BO180" s="11"/>
      <c r="BP180" s="3"/>
      <c r="BQ180" s="3"/>
      <c r="BR180" s="3"/>
      <c r="BS180" s="3"/>
      <c r="BT180" s="25"/>
      <c r="BU180" s="25"/>
      <c r="BV180" s="25"/>
      <c r="BW180" s="25"/>
      <c r="BX180" s="2"/>
      <c r="BY180" s="11"/>
      <c r="BZ180" s="20"/>
      <c r="CA180" s="25"/>
      <c r="CB180" s="11"/>
      <c r="CC180" s="104"/>
      <c r="CD180" s="11"/>
      <c r="CE180" s="25"/>
      <c r="CF180" s="25"/>
      <c r="CG180" s="25"/>
      <c r="CH180" s="25"/>
      <c r="CI180" s="25"/>
      <c r="CJ180" s="25"/>
      <c r="CK180" s="25"/>
      <c r="CL180" s="20"/>
      <c r="CM180" s="25"/>
      <c r="CN180" s="25"/>
      <c r="CO180" s="25"/>
      <c r="CP180" s="20"/>
      <c r="CQ180" s="25"/>
      <c r="CR180" s="25"/>
    </row>
    <row r="181" spans="1:96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8"/>
      <c r="M181" s="25"/>
      <c r="N181" s="25"/>
      <c r="O181" s="25"/>
      <c r="P181" s="25"/>
      <c r="Q181" s="25"/>
      <c r="R181" s="25"/>
      <c r="S181" s="25"/>
      <c r="T181" s="8"/>
      <c r="U181" s="8"/>
      <c r="V181" s="8"/>
      <c r="W181" s="8"/>
      <c r="X181" s="8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11"/>
      <c r="BN181" s="11"/>
      <c r="BO181" s="11"/>
      <c r="BP181" s="3"/>
      <c r="BQ181" s="3"/>
      <c r="BR181" s="3"/>
      <c r="BS181" s="3"/>
      <c r="BT181" s="25"/>
      <c r="BU181" s="25"/>
      <c r="BV181" s="25"/>
      <c r="BW181" s="25"/>
      <c r="BX181" s="2"/>
      <c r="BY181" s="11"/>
      <c r="BZ181" s="20"/>
      <c r="CA181" s="25"/>
      <c r="CB181" s="11"/>
      <c r="CC181" s="104"/>
      <c r="CD181" s="11"/>
      <c r="CE181" s="25"/>
      <c r="CF181" s="25"/>
      <c r="CG181" s="25"/>
      <c r="CH181" s="25"/>
      <c r="CI181" s="25"/>
      <c r="CJ181" s="25"/>
      <c r="CK181" s="25"/>
      <c r="CL181" s="20"/>
      <c r="CM181" s="25"/>
      <c r="CN181" s="25"/>
      <c r="CO181" s="25"/>
      <c r="CP181" s="20"/>
      <c r="CQ181" s="25"/>
      <c r="CR181" s="25"/>
    </row>
    <row r="182" spans="1:96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8"/>
      <c r="M182" s="25"/>
      <c r="N182" s="25"/>
      <c r="O182" s="25"/>
      <c r="P182" s="25"/>
      <c r="Q182" s="25"/>
      <c r="R182" s="25"/>
      <c r="S182" s="25"/>
      <c r="T182" s="8"/>
      <c r="U182" s="8"/>
      <c r="V182" s="8"/>
      <c r="W182" s="8"/>
      <c r="X182" s="8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11"/>
      <c r="BN182" s="11"/>
      <c r="BO182" s="11"/>
      <c r="BP182" s="3"/>
      <c r="BQ182" s="3"/>
      <c r="BR182" s="3"/>
      <c r="BS182" s="3"/>
      <c r="BT182" s="25"/>
      <c r="BU182" s="25"/>
      <c r="BV182" s="25"/>
      <c r="BW182" s="25"/>
      <c r="BX182" s="2"/>
      <c r="BY182" s="11"/>
      <c r="BZ182" s="20"/>
      <c r="CA182" s="25"/>
      <c r="CB182" s="11"/>
      <c r="CC182" s="104"/>
      <c r="CD182" s="11"/>
      <c r="CE182" s="25"/>
      <c r="CF182" s="25"/>
      <c r="CG182" s="25"/>
      <c r="CH182" s="25"/>
      <c r="CI182" s="25"/>
      <c r="CJ182" s="25"/>
      <c r="CK182" s="25"/>
      <c r="CL182" s="20"/>
      <c r="CM182" s="25"/>
      <c r="CN182" s="25"/>
      <c r="CO182" s="25"/>
      <c r="CP182" s="20"/>
      <c r="CQ182" s="25"/>
      <c r="CR182" s="25"/>
    </row>
    <row r="183" spans="1:96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8"/>
      <c r="M183" s="25"/>
      <c r="N183" s="25"/>
      <c r="O183" s="25"/>
      <c r="P183" s="25"/>
      <c r="Q183" s="25"/>
      <c r="R183" s="25"/>
      <c r="S183" s="25"/>
      <c r="T183" s="8"/>
      <c r="U183" s="8"/>
      <c r="V183" s="8"/>
      <c r="W183" s="8"/>
      <c r="X183" s="8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11"/>
      <c r="BN183" s="11"/>
      <c r="BO183" s="11"/>
      <c r="BP183" s="3"/>
      <c r="BQ183" s="3"/>
      <c r="BR183" s="3"/>
      <c r="BS183" s="3"/>
      <c r="BT183" s="25"/>
      <c r="BU183" s="25"/>
      <c r="BV183" s="25"/>
      <c r="BW183" s="25"/>
      <c r="BX183" s="2"/>
      <c r="BY183" s="11"/>
      <c r="BZ183" s="20"/>
      <c r="CA183" s="25"/>
      <c r="CB183" s="11"/>
      <c r="CC183" s="104"/>
      <c r="CD183" s="11"/>
      <c r="CE183" s="25"/>
      <c r="CF183" s="25"/>
      <c r="CG183" s="25"/>
      <c r="CH183" s="25"/>
      <c r="CI183" s="25"/>
      <c r="CJ183" s="25"/>
      <c r="CK183" s="25"/>
      <c r="CL183" s="20"/>
      <c r="CM183" s="25"/>
      <c r="CN183" s="25"/>
      <c r="CO183" s="25"/>
      <c r="CP183" s="20"/>
      <c r="CQ183" s="25"/>
      <c r="CR183" s="25"/>
    </row>
    <row r="184" spans="1:96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8"/>
      <c r="M184" s="25"/>
      <c r="N184" s="25"/>
      <c r="O184" s="25"/>
      <c r="P184" s="25"/>
      <c r="Q184" s="25"/>
      <c r="R184" s="25"/>
      <c r="S184" s="25"/>
      <c r="T184" s="8"/>
      <c r="U184" s="8"/>
      <c r="V184" s="8"/>
      <c r="W184" s="8"/>
      <c r="X184" s="8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11"/>
      <c r="BN184" s="11"/>
      <c r="BO184" s="11"/>
      <c r="BP184" s="3"/>
      <c r="BQ184" s="3"/>
      <c r="BR184" s="3"/>
      <c r="BS184" s="3"/>
      <c r="BT184" s="25"/>
      <c r="BU184" s="25"/>
      <c r="BV184" s="25"/>
      <c r="BW184" s="25"/>
      <c r="BX184" s="2"/>
      <c r="BY184" s="11"/>
      <c r="BZ184" s="20"/>
      <c r="CA184" s="25"/>
      <c r="CB184" s="11"/>
      <c r="CC184" s="104"/>
      <c r="CD184" s="11"/>
      <c r="CE184" s="25"/>
      <c r="CF184" s="25"/>
      <c r="CG184" s="25"/>
      <c r="CH184" s="25"/>
      <c r="CI184" s="25"/>
      <c r="CJ184" s="25"/>
      <c r="CK184" s="25"/>
      <c r="CL184" s="20"/>
      <c r="CM184" s="25"/>
      <c r="CN184" s="25"/>
      <c r="CO184" s="25"/>
      <c r="CP184" s="20"/>
      <c r="CQ184" s="25"/>
      <c r="CR184" s="25"/>
    </row>
    <row r="185" spans="1:96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8"/>
      <c r="M185" s="25"/>
      <c r="N185" s="25"/>
      <c r="O185" s="25"/>
      <c r="P185" s="25"/>
      <c r="Q185" s="25"/>
      <c r="R185" s="25"/>
      <c r="S185" s="25"/>
      <c r="T185" s="8"/>
      <c r="U185" s="8"/>
      <c r="V185" s="8"/>
      <c r="W185" s="8"/>
      <c r="X185" s="8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11"/>
      <c r="BN185" s="11"/>
      <c r="BO185" s="11"/>
      <c r="BP185" s="3"/>
      <c r="BQ185" s="3"/>
      <c r="BR185" s="3"/>
      <c r="BS185" s="3"/>
      <c r="BT185" s="25"/>
      <c r="BU185" s="25"/>
      <c r="BV185" s="25"/>
      <c r="BW185" s="25"/>
      <c r="BX185" s="2"/>
      <c r="BY185" s="11"/>
      <c r="BZ185" s="20"/>
      <c r="CA185" s="25"/>
      <c r="CB185" s="11"/>
      <c r="CC185" s="104"/>
      <c r="CD185" s="11"/>
      <c r="CE185" s="25"/>
      <c r="CF185" s="25"/>
      <c r="CG185" s="25"/>
      <c r="CH185" s="25"/>
      <c r="CI185" s="25"/>
      <c r="CJ185" s="25"/>
      <c r="CK185" s="25"/>
      <c r="CL185" s="20"/>
      <c r="CM185" s="25"/>
      <c r="CN185" s="25"/>
      <c r="CO185" s="25"/>
      <c r="CP185" s="20"/>
      <c r="CQ185" s="25"/>
      <c r="CR185" s="25"/>
    </row>
    <row r="186" spans="1:96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8"/>
      <c r="M186" s="25"/>
      <c r="N186" s="25"/>
      <c r="O186" s="25"/>
      <c r="P186" s="25"/>
      <c r="Q186" s="25"/>
      <c r="R186" s="25"/>
      <c r="S186" s="25"/>
      <c r="T186" s="8"/>
      <c r="U186" s="8"/>
      <c r="V186" s="8"/>
      <c r="W186" s="8"/>
      <c r="X186" s="8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11"/>
      <c r="BN186" s="11"/>
      <c r="BO186" s="11"/>
      <c r="BP186" s="3"/>
      <c r="BQ186" s="3"/>
      <c r="BR186" s="3"/>
      <c r="BS186" s="3"/>
      <c r="BT186" s="25"/>
      <c r="BU186" s="25"/>
      <c r="BV186" s="25"/>
      <c r="BW186" s="25"/>
      <c r="BX186" s="2"/>
      <c r="BY186" s="11"/>
      <c r="BZ186" s="20"/>
      <c r="CA186" s="25"/>
      <c r="CB186" s="11"/>
      <c r="CC186" s="104"/>
      <c r="CD186" s="11"/>
      <c r="CE186" s="25"/>
      <c r="CF186" s="25"/>
      <c r="CG186" s="25"/>
      <c r="CH186" s="25"/>
      <c r="CI186" s="25"/>
      <c r="CJ186" s="25"/>
      <c r="CK186" s="25"/>
      <c r="CL186" s="20"/>
      <c r="CM186" s="25"/>
      <c r="CN186" s="25"/>
      <c r="CO186" s="25"/>
      <c r="CP186" s="20"/>
      <c r="CQ186" s="25"/>
      <c r="CR186" s="25"/>
    </row>
    <row r="187" spans="1:96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8"/>
      <c r="M187" s="25"/>
      <c r="N187" s="25"/>
      <c r="O187" s="25"/>
      <c r="P187" s="25"/>
      <c r="Q187" s="25"/>
      <c r="R187" s="25"/>
      <c r="S187" s="25"/>
      <c r="T187" s="8"/>
      <c r="U187" s="8"/>
      <c r="V187" s="8"/>
      <c r="W187" s="8"/>
      <c r="X187" s="8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11"/>
      <c r="BN187" s="11"/>
      <c r="BO187" s="11"/>
      <c r="BP187" s="3"/>
      <c r="BQ187" s="3"/>
      <c r="BR187" s="3"/>
      <c r="BS187" s="3"/>
      <c r="BT187" s="25"/>
      <c r="BU187" s="25"/>
      <c r="BV187" s="25"/>
      <c r="BW187" s="25"/>
      <c r="BX187" s="2"/>
      <c r="BY187" s="11"/>
      <c r="BZ187" s="20"/>
      <c r="CA187" s="25"/>
      <c r="CB187" s="11"/>
      <c r="CC187" s="104"/>
      <c r="CD187" s="11"/>
      <c r="CE187" s="25"/>
      <c r="CF187" s="25"/>
      <c r="CG187" s="25"/>
      <c r="CH187" s="25"/>
      <c r="CI187" s="25"/>
      <c r="CJ187" s="25"/>
      <c r="CK187" s="25"/>
      <c r="CL187" s="20"/>
      <c r="CM187" s="25"/>
      <c r="CN187" s="25"/>
      <c r="CO187" s="25"/>
      <c r="CP187" s="20"/>
      <c r="CQ187" s="25"/>
      <c r="CR187" s="25"/>
    </row>
    <row r="188" spans="1:96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8"/>
      <c r="M188" s="25"/>
      <c r="N188" s="25"/>
      <c r="O188" s="25"/>
      <c r="P188" s="25"/>
      <c r="Q188" s="25"/>
      <c r="R188" s="25"/>
      <c r="S188" s="25"/>
      <c r="T188" s="8"/>
      <c r="U188" s="8"/>
      <c r="V188" s="8"/>
      <c r="W188" s="8"/>
      <c r="X188" s="8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11"/>
      <c r="BN188" s="11"/>
      <c r="BO188" s="11"/>
      <c r="BP188" s="3"/>
      <c r="BQ188" s="3"/>
      <c r="BR188" s="3"/>
      <c r="BS188" s="3"/>
      <c r="BT188" s="25"/>
      <c r="BU188" s="25"/>
      <c r="BV188" s="25"/>
      <c r="BW188" s="25"/>
      <c r="BX188" s="2"/>
      <c r="BY188" s="11"/>
      <c r="BZ188" s="20"/>
      <c r="CA188" s="25"/>
      <c r="CB188" s="11"/>
      <c r="CC188" s="104"/>
      <c r="CD188" s="11"/>
      <c r="CE188" s="25"/>
      <c r="CF188" s="25"/>
      <c r="CG188" s="25"/>
      <c r="CH188" s="25"/>
      <c r="CI188" s="25"/>
      <c r="CJ188" s="25"/>
      <c r="CK188" s="25"/>
      <c r="CL188" s="20"/>
      <c r="CM188" s="25"/>
      <c r="CN188" s="25"/>
      <c r="CO188" s="25"/>
      <c r="CP188" s="20"/>
      <c r="CQ188" s="25"/>
      <c r="CR188" s="25"/>
    </row>
    <row r="189" spans="1:96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8"/>
      <c r="M189" s="25"/>
      <c r="N189" s="25"/>
      <c r="O189" s="25"/>
      <c r="P189" s="25"/>
      <c r="Q189" s="25"/>
      <c r="R189" s="25"/>
      <c r="S189" s="25"/>
      <c r="T189" s="8"/>
      <c r="U189" s="8"/>
      <c r="V189" s="8"/>
      <c r="W189" s="8"/>
      <c r="X189" s="8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11"/>
      <c r="BN189" s="11"/>
      <c r="BO189" s="11"/>
      <c r="BP189" s="3"/>
      <c r="BQ189" s="3"/>
      <c r="BR189" s="3"/>
      <c r="BS189" s="3"/>
      <c r="BT189" s="25"/>
      <c r="BU189" s="25"/>
      <c r="BV189" s="25"/>
      <c r="BW189" s="25"/>
      <c r="BX189" s="2"/>
      <c r="BY189" s="11"/>
      <c r="BZ189" s="20"/>
      <c r="CA189" s="25"/>
      <c r="CB189" s="11"/>
      <c r="CC189" s="104"/>
      <c r="CD189" s="11"/>
      <c r="CE189" s="25"/>
      <c r="CF189" s="25"/>
      <c r="CG189" s="25"/>
      <c r="CH189" s="25"/>
      <c r="CI189" s="25"/>
      <c r="CJ189" s="25"/>
      <c r="CK189" s="25"/>
      <c r="CL189" s="20"/>
      <c r="CM189" s="25"/>
      <c r="CN189" s="25"/>
      <c r="CO189" s="25"/>
      <c r="CP189" s="20"/>
      <c r="CQ189" s="25"/>
      <c r="CR189" s="25"/>
    </row>
    <row r="190" spans="1:96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8"/>
      <c r="M190" s="25"/>
      <c r="N190" s="25"/>
      <c r="O190" s="25"/>
      <c r="P190" s="25"/>
      <c r="Q190" s="25"/>
      <c r="R190" s="25"/>
      <c r="S190" s="25"/>
      <c r="T190" s="8"/>
      <c r="U190" s="8"/>
      <c r="V190" s="8"/>
      <c r="W190" s="8"/>
      <c r="X190" s="8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11"/>
      <c r="BN190" s="11"/>
      <c r="BO190" s="11"/>
      <c r="BP190" s="3"/>
      <c r="BQ190" s="3"/>
      <c r="BR190" s="3"/>
      <c r="BS190" s="3"/>
      <c r="BT190" s="25"/>
      <c r="BU190" s="25"/>
      <c r="BV190" s="25"/>
      <c r="BW190" s="25"/>
      <c r="BX190" s="2"/>
      <c r="BY190" s="11"/>
      <c r="BZ190" s="20"/>
      <c r="CA190" s="25"/>
      <c r="CB190" s="11"/>
      <c r="CC190" s="104"/>
      <c r="CD190" s="11"/>
      <c r="CE190" s="25"/>
      <c r="CF190" s="25"/>
      <c r="CG190" s="25"/>
      <c r="CH190" s="25"/>
      <c r="CI190" s="25"/>
      <c r="CJ190" s="25"/>
      <c r="CK190" s="25"/>
      <c r="CL190" s="20"/>
      <c r="CM190" s="25"/>
      <c r="CN190" s="25"/>
      <c r="CO190" s="25"/>
      <c r="CP190" s="20"/>
      <c r="CQ190" s="25"/>
      <c r="CR190" s="25"/>
    </row>
    <row r="191" spans="1:96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8"/>
      <c r="M191" s="25"/>
      <c r="N191" s="25"/>
      <c r="O191" s="25"/>
      <c r="P191" s="25"/>
      <c r="Q191" s="25"/>
      <c r="R191" s="25"/>
      <c r="S191" s="25"/>
      <c r="T191" s="8"/>
      <c r="U191" s="8"/>
      <c r="V191" s="8"/>
      <c r="W191" s="8"/>
      <c r="X191" s="8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11"/>
      <c r="BN191" s="11"/>
      <c r="BO191" s="11"/>
      <c r="BP191" s="3"/>
      <c r="BQ191" s="3"/>
      <c r="BR191" s="3"/>
      <c r="BS191" s="3"/>
      <c r="BT191" s="25"/>
      <c r="BU191" s="25"/>
      <c r="BV191" s="25"/>
      <c r="BW191" s="25"/>
      <c r="BX191" s="2"/>
      <c r="BY191" s="11"/>
      <c r="BZ191" s="20"/>
      <c r="CA191" s="25"/>
      <c r="CB191" s="11"/>
      <c r="CC191" s="104"/>
      <c r="CD191" s="11"/>
      <c r="CE191" s="25"/>
      <c r="CF191" s="25"/>
      <c r="CG191" s="25"/>
      <c r="CH191" s="25"/>
      <c r="CI191" s="25"/>
      <c r="CJ191" s="25"/>
      <c r="CK191" s="25"/>
      <c r="CL191" s="20"/>
      <c r="CM191" s="25"/>
      <c r="CN191" s="25"/>
      <c r="CO191" s="25"/>
      <c r="CP191" s="20"/>
      <c r="CQ191" s="25"/>
      <c r="CR191" s="25"/>
    </row>
    <row r="192" spans="1:96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8"/>
      <c r="M192" s="25"/>
      <c r="N192" s="25"/>
      <c r="O192" s="25"/>
      <c r="P192" s="25"/>
      <c r="Q192" s="25"/>
      <c r="R192" s="25"/>
      <c r="S192" s="25"/>
      <c r="T192" s="8"/>
      <c r="U192" s="8"/>
      <c r="V192" s="8"/>
      <c r="W192" s="8"/>
      <c r="X192" s="8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11"/>
      <c r="BN192" s="11"/>
      <c r="BO192" s="11"/>
      <c r="BP192" s="3"/>
      <c r="BQ192" s="3"/>
      <c r="BR192" s="3"/>
      <c r="BS192" s="3"/>
      <c r="BT192" s="25"/>
      <c r="BU192" s="25"/>
      <c r="BV192" s="25"/>
      <c r="BW192" s="25"/>
      <c r="BX192" s="2"/>
      <c r="BY192" s="11"/>
      <c r="BZ192" s="20"/>
      <c r="CA192" s="25"/>
      <c r="CB192" s="11"/>
      <c r="CC192" s="104"/>
      <c r="CD192" s="11"/>
      <c r="CE192" s="25"/>
      <c r="CF192" s="25"/>
      <c r="CG192" s="25"/>
      <c r="CH192" s="25"/>
      <c r="CI192" s="25"/>
      <c r="CJ192" s="25"/>
      <c r="CK192" s="25"/>
      <c r="CL192" s="20"/>
      <c r="CM192" s="25"/>
      <c r="CN192" s="25"/>
      <c r="CO192" s="25"/>
      <c r="CP192" s="20"/>
      <c r="CQ192" s="25"/>
      <c r="CR192" s="25"/>
    </row>
    <row r="193" spans="1:96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8"/>
      <c r="M193" s="25"/>
      <c r="N193" s="25"/>
      <c r="O193" s="25"/>
      <c r="P193" s="25"/>
      <c r="Q193" s="25"/>
      <c r="R193" s="25"/>
      <c r="S193" s="25"/>
      <c r="T193" s="8"/>
      <c r="U193" s="8"/>
      <c r="V193" s="8"/>
      <c r="W193" s="8"/>
      <c r="X193" s="8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11"/>
      <c r="BN193" s="11"/>
      <c r="BO193" s="11"/>
      <c r="BP193" s="3"/>
      <c r="BQ193" s="3"/>
      <c r="BR193" s="3"/>
      <c r="BS193" s="3"/>
      <c r="BT193" s="25"/>
      <c r="BU193" s="25"/>
      <c r="BV193" s="25"/>
      <c r="BW193" s="25"/>
      <c r="BX193" s="2"/>
      <c r="BY193" s="11"/>
      <c r="BZ193" s="20"/>
      <c r="CA193" s="25"/>
      <c r="CB193" s="11"/>
      <c r="CC193" s="104"/>
      <c r="CD193" s="11"/>
      <c r="CE193" s="25"/>
      <c r="CF193" s="25"/>
      <c r="CG193" s="25"/>
      <c r="CH193" s="25"/>
      <c r="CI193" s="25"/>
      <c r="CJ193" s="25"/>
      <c r="CK193" s="25"/>
      <c r="CL193" s="20"/>
      <c r="CM193" s="25"/>
      <c r="CN193" s="25"/>
      <c r="CO193" s="25"/>
      <c r="CP193" s="20"/>
      <c r="CQ193" s="25"/>
      <c r="CR193" s="25"/>
    </row>
    <row r="194" spans="1:96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8"/>
      <c r="M194" s="25"/>
      <c r="N194" s="25"/>
      <c r="O194" s="25"/>
      <c r="P194" s="25"/>
      <c r="Q194" s="25"/>
      <c r="R194" s="25"/>
      <c r="S194" s="25"/>
      <c r="T194" s="8"/>
      <c r="U194" s="8"/>
      <c r="V194" s="8"/>
      <c r="W194" s="8"/>
      <c r="X194" s="8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11"/>
      <c r="BN194" s="11"/>
      <c r="BO194" s="11"/>
      <c r="BP194" s="3"/>
      <c r="BQ194" s="3"/>
      <c r="BR194" s="3"/>
      <c r="BS194" s="3"/>
      <c r="BT194" s="25"/>
      <c r="BU194" s="25"/>
      <c r="BV194" s="25"/>
      <c r="BW194" s="25"/>
      <c r="BX194" s="2"/>
      <c r="BY194" s="11"/>
      <c r="BZ194" s="20"/>
      <c r="CA194" s="25"/>
      <c r="CB194" s="11"/>
      <c r="CC194" s="104"/>
      <c r="CD194" s="11"/>
      <c r="CE194" s="25"/>
      <c r="CF194" s="25"/>
      <c r="CG194" s="25"/>
      <c r="CH194" s="25"/>
      <c r="CI194" s="25"/>
      <c r="CJ194" s="25"/>
      <c r="CK194" s="25"/>
      <c r="CL194" s="20"/>
      <c r="CM194" s="25"/>
      <c r="CN194" s="25"/>
      <c r="CO194" s="25"/>
      <c r="CP194" s="20"/>
      <c r="CQ194" s="25"/>
      <c r="CR194" s="25"/>
    </row>
    <row r="195" spans="1:96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8"/>
      <c r="M195" s="25"/>
      <c r="N195" s="25"/>
      <c r="O195" s="25"/>
      <c r="P195" s="25"/>
      <c r="Q195" s="25"/>
      <c r="R195" s="25"/>
      <c r="S195" s="25"/>
      <c r="T195" s="8"/>
      <c r="U195" s="8"/>
      <c r="V195" s="8"/>
      <c r="W195" s="8"/>
      <c r="X195" s="8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11"/>
      <c r="BN195" s="11"/>
      <c r="BO195" s="11"/>
      <c r="BP195" s="3"/>
      <c r="BQ195" s="3"/>
      <c r="BR195" s="3"/>
      <c r="BS195" s="3"/>
      <c r="BT195" s="25"/>
      <c r="BU195" s="25"/>
      <c r="BV195" s="25"/>
      <c r="BW195" s="25"/>
      <c r="BX195" s="2"/>
      <c r="BY195" s="11"/>
      <c r="BZ195" s="20"/>
      <c r="CA195" s="25"/>
      <c r="CB195" s="11"/>
      <c r="CC195" s="104"/>
      <c r="CD195" s="11"/>
      <c r="CE195" s="25"/>
      <c r="CF195" s="25"/>
      <c r="CG195" s="25"/>
      <c r="CH195" s="25"/>
      <c r="CI195" s="25"/>
      <c r="CJ195" s="25"/>
      <c r="CK195" s="25"/>
      <c r="CL195" s="20"/>
      <c r="CM195" s="25"/>
      <c r="CN195" s="25"/>
      <c r="CO195" s="25"/>
      <c r="CP195" s="20"/>
      <c r="CQ195" s="25"/>
      <c r="CR195" s="25"/>
    </row>
    <row r="196" spans="1:96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8"/>
      <c r="M196" s="25"/>
      <c r="N196" s="25"/>
      <c r="O196" s="25"/>
      <c r="P196" s="25"/>
      <c r="Q196" s="25"/>
      <c r="R196" s="25"/>
      <c r="S196" s="25"/>
      <c r="T196" s="8"/>
      <c r="U196" s="8"/>
      <c r="V196" s="8"/>
      <c r="W196" s="8"/>
      <c r="X196" s="8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11"/>
      <c r="BN196" s="11"/>
      <c r="BO196" s="11"/>
      <c r="BP196" s="3"/>
      <c r="BQ196" s="3"/>
      <c r="BR196" s="3"/>
      <c r="BS196" s="3"/>
      <c r="BT196" s="25"/>
      <c r="BU196" s="25"/>
      <c r="BV196" s="25"/>
      <c r="BW196" s="25"/>
      <c r="BX196" s="2"/>
      <c r="BY196" s="11"/>
      <c r="BZ196" s="20"/>
      <c r="CA196" s="25"/>
      <c r="CB196" s="11"/>
      <c r="CC196" s="104"/>
      <c r="CD196" s="11"/>
      <c r="CE196" s="25"/>
      <c r="CF196" s="25"/>
      <c r="CG196" s="25"/>
      <c r="CH196" s="25"/>
      <c r="CI196" s="25"/>
      <c r="CJ196" s="25"/>
      <c r="CK196" s="25"/>
      <c r="CL196" s="20"/>
      <c r="CM196" s="25"/>
      <c r="CN196" s="25"/>
      <c r="CO196" s="25"/>
      <c r="CP196" s="20"/>
      <c r="CQ196" s="25"/>
      <c r="CR196" s="25"/>
    </row>
    <row r="197" spans="1:96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8"/>
      <c r="M197" s="25"/>
      <c r="N197" s="25"/>
      <c r="O197" s="25"/>
      <c r="P197" s="25"/>
      <c r="Q197" s="25"/>
      <c r="R197" s="25"/>
      <c r="S197" s="25"/>
      <c r="T197" s="8"/>
      <c r="U197" s="8"/>
      <c r="V197" s="8"/>
      <c r="W197" s="8"/>
      <c r="X197" s="8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11"/>
      <c r="BN197" s="11"/>
      <c r="BO197" s="11"/>
      <c r="BP197" s="3"/>
      <c r="BQ197" s="3"/>
      <c r="BR197" s="3"/>
      <c r="BS197" s="3"/>
      <c r="BT197" s="25"/>
      <c r="BU197" s="25"/>
      <c r="BV197" s="25"/>
      <c r="BW197" s="25"/>
      <c r="BX197" s="2"/>
      <c r="BY197" s="11"/>
      <c r="BZ197" s="20"/>
      <c r="CA197" s="25"/>
      <c r="CB197" s="11"/>
      <c r="CC197" s="104"/>
      <c r="CD197" s="11"/>
      <c r="CE197" s="25"/>
      <c r="CF197" s="25"/>
      <c r="CG197" s="25"/>
      <c r="CH197" s="25"/>
      <c r="CI197" s="25"/>
      <c r="CJ197" s="25"/>
      <c r="CK197" s="25"/>
      <c r="CL197" s="20"/>
      <c r="CM197" s="25"/>
      <c r="CN197" s="25"/>
      <c r="CO197" s="25"/>
      <c r="CP197" s="20"/>
      <c r="CQ197" s="25"/>
      <c r="CR197" s="25"/>
    </row>
    <row r="198" spans="1:96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8"/>
      <c r="M198" s="25"/>
      <c r="N198" s="25"/>
      <c r="O198" s="25"/>
      <c r="P198" s="25"/>
      <c r="Q198" s="25"/>
      <c r="R198" s="25"/>
      <c r="S198" s="25"/>
      <c r="T198" s="8"/>
      <c r="U198" s="8"/>
      <c r="V198" s="8"/>
      <c r="W198" s="8"/>
      <c r="X198" s="8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11"/>
      <c r="BN198" s="11"/>
      <c r="BO198" s="11"/>
      <c r="BP198" s="3"/>
      <c r="BQ198" s="3"/>
      <c r="BR198" s="3"/>
      <c r="BS198" s="3"/>
      <c r="BT198" s="25"/>
      <c r="BU198" s="25"/>
      <c r="BV198" s="25"/>
      <c r="BW198" s="25"/>
      <c r="BX198" s="2"/>
      <c r="BY198" s="11"/>
      <c r="BZ198" s="20"/>
      <c r="CA198" s="25"/>
      <c r="CB198" s="11"/>
      <c r="CC198" s="104"/>
      <c r="CD198" s="11"/>
      <c r="CE198" s="25"/>
      <c r="CF198" s="25"/>
      <c r="CG198" s="25"/>
      <c r="CH198" s="25"/>
      <c r="CI198" s="25"/>
      <c r="CJ198" s="25"/>
      <c r="CK198" s="25"/>
      <c r="CL198" s="20"/>
      <c r="CM198" s="25"/>
      <c r="CN198" s="25"/>
      <c r="CO198" s="25"/>
      <c r="CP198" s="20"/>
      <c r="CQ198" s="25"/>
      <c r="CR198" s="25"/>
    </row>
    <row r="199" spans="1:96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8"/>
      <c r="M199" s="25"/>
      <c r="N199" s="25"/>
      <c r="O199" s="25"/>
      <c r="P199" s="25"/>
      <c r="Q199" s="25"/>
      <c r="R199" s="25"/>
      <c r="S199" s="25"/>
      <c r="T199" s="8"/>
      <c r="U199" s="8"/>
      <c r="V199" s="8"/>
      <c r="W199" s="8"/>
      <c r="X199" s="8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11"/>
      <c r="BN199" s="11"/>
      <c r="BO199" s="11"/>
      <c r="BP199" s="3"/>
      <c r="BQ199" s="3"/>
      <c r="BR199" s="3"/>
      <c r="BS199" s="3"/>
      <c r="BT199" s="25"/>
      <c r="BU199" s="25"/>
      <c r="BV199" s="25"/>
      <c r="BW199" s="25"/>
      <c r="BX199" s="2"/>
      <c r="BY199" s="11"/>
      <c r="BZ199" s="20"/>
      <c r="CA199" s="25"/>
      <c r="CB199" s="11"/>
      <c r="CC199" s="104"/>
      <c r="CD199" s="11"/>
      <c r="CE199" s="25"/>
      <c r="CF199" s="25"/>
      <c r="CG199" s="25"/>
      <c r="CH199" s="25"/>
      <c r="CI199" s="25"/>
      <c r="CJ199" s="25"/>
      <c r="CK199" s="25"/>
      <c r="CL199" s="20"/>
      <c r="CM199" s="25"/>
      <c r="CN199" s="25"/>
      <c r="CO199" s="25"/>
      <c r="CP199" s="20"/>
      <c r="CQ199" s="25"/>
      <c r="CR199" s="25"/>
    </row>
    <row r="200" spans="1:96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8"/>
      <c r="M200" s="25"/>
      <c r="N200" s="25"/>
      <c r="O200" s="25"/>
      <c r="P200" s="25"/>
      <c r="Q200" s="25"/>
      <c r="R200" s="25"/>
      <c r="S200" s="25"/>
      <c r="T200" s="8"/>
      <c r="U200" s="8"/>
      <c r="V200" s="8"/>
      <c r="W200" s="8"/>
      <c r="X200" s="8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11"/>
      <c r="BN200" s="11"/>
      <c r="BO200" s="11"/>
      <c r="BP200" s="3"/>
      <c r="BQ200" s="3"/>
      <c r="BR200" s="3"/>
      <c r="BS200" s="3"/>
      <c r="BT200" s="25"/>
      <c r="BU200" s="25"/>
      <c r="BV200" s="25"/>
      <c r="BW200" s="25"/>
      <c r="BX200" s="2"/>
      <c r="BY200" s="11"/>
      <c r="BZ200" s="20"/>
      <c r="CA200" s="25"/>
      <c r="CB200" s="11"/>
      <c r="CC200" s="104"/>
      <c r="CD200" s="11"/>
      <c r="CE200" s="25"/>
      <c r="CF200" s="25"/>
      <c r="CG200" s="25"/>
      <c r="CH200" s="25"/>
      <c r="CI200" s="25"/>
      <c r="CJ200" s="25"/>
      <c r="CK200" s="25"/>
      <c r="CL200" s="20"/>
      <c r="CM200" s="25"/>
      <c r="CN200" s="25"/>
      <c r="CO200" s="25"/>
      <c r="CP200" s="20"/>
      <c r="CQ200" s="25"/>
      <c r="CR200" s="25"/>
    </row>
    <row r="201" spans="1:96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8"/>
      <c r="M201" s="25"/>
      <c r="N201" s="25"/>
      <c r="O201" s="25"/>
      <c r="P201" s="25"/>
      <c r="Q201" s="25"/>
      <c r="R201" s="25"/>
      <c r="S201" s="25"/>
      <c r="T201" s="8"/>
      <c r="U201" s="8"/>
      <c r="V201" s="8"/>
      <c r="W201" s="8"/>
      <c r="X201" s="8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11"/>
      <c r="BN201" s="11"/>
      <c r="BO201" s="11"/>
      <c r="BP201" s="3"/>
      <c r="BQ201" s="3"/>
      <c r="BR201" s="3"/>
      <c r="BS201" s="3"/>
      <c r="BT201" s="25"/>
      <c r="BU201" s="25"/>
      <c r="BV201" s="25"/>
      <c r="BW201" s="25"/>
      <c r="BX201" s="2"/>
      <c r="BY201" s="11"/>
      <c r="BZ201" s="20"/>
      <c r="CA201" s="25"/>
      <c r="CB201" s="11"/>
      <c r="CC201" s="104"/>
      <c r="CD201" s="11"/>
      <c r="CE201" s="25"/>
      <c r="CF201" s="25"/>
      <c r="CG201" s="25"/>
      <c r="CH201" s="25"/>
      <c r="CI201" s="25"/>
      <c r="CJ201" s="25"/>
      <c r="CK201" s="25"/>
      <c r="CL201" s="20"/>
      <c r="CM201" s="25"/>
      <c r="CN201" s="25"/>
      <c r="CO201" s="25"/>
      <c r="CP201" s="20"/>
      <c r="CQ201" s="25"/>
      <c r="CR201" s="25"/>
    </row>
    <row r="202" spans="1:96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8"/>
      <c r="M202" s="25"/>
      <c r="N202" s="25"/>
      <c r="O202" s="25"/>
      <c r="P202" s="25"/>
      <c r="Q202" s="25"/>
      <c r="R202" s="25"/>
      <c r="S202" s="25"/>
      <c r="T202" s="8"/>
      <c r="U202" s="8"/>
      <c r="V202" s="8"/>
      <c r="W202" s="8"/>
      <c r="X202" s="8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11"/>
      <c r="BN202" s="11"/>
      <c r="BO202" s="11"/>
      <c r="BP202" s="3"/>
      <c r="BQ202" s="3"/>
      <c r="BR202" s="3"/>
      <c r="BS202" s="3"/>
      <c r="BT202" s="25"/>
      <c r="BU202" s="25"/>
      <c r="BV202" s="25"/>
      <c r="BW202" s="25"/>
      <c r="BX202" s="2"/>
      <c r="BY202" s="11"/>
      <c r="BZ202" s="20"/>
      <c r="CA202" s="25"/>
      <c r="CB202" s="11"/>
      <c r="CC202" s="104"/>
      <c r="CD202" s="11"/>
      <c r="CE202" s="25"/>
      <c r="CF202" s="25"/>
      <c r="CG202" s="25"/>
      <c r="CH202" s="25"/>
      <c r="CI202" s="25"/>
      <c r="CJ202" s="25"/>
      <c r="CK202" s="25"/>
      <c r="CL202" s="20"/>
      <c r="CM202" s="25"/>
      <c r="CN202" s="25"/>
      <c r="CO202" s="25"/>
      <c r="CP202" s="20"/>
      <c r="CQ202" s="25"/>
      <c r="CR202" s="25"/>
    </row>
    <row r="203" spans="1:96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8"/>
      <c r="M203" s="25"/>
      <c r="N203" s="25"/>
      <c r="O203" s="25"/>
      <c r="P203" s="25"/>
      <c r="Q203" s="25"/>
      <c r="R203" s="25"/>
      <c r="S203" s="25"/>
      <c r="T203" s="8"/>
      <c r="U203" s="8"/>
      <c r="V203" s="8"/>
      <c r="W203" s="8"/>
      <c r="X203" s="8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11"/>
      <c r="BN203" s="11"/>
      <c r="BO203" s="11"/>
      <c r="BP203" s="3"/>
      <c r="BQ203" s="3"/>
      <c r="BR203" s="3"/>
      <c r="BS203" s="3"/>
      <c r="BT203" s="25"/>
      <c r="BU203" s="25"/>
      <c r="BV203" s="25"/>
      <c r="BW203" s="25"/>
      <c r="BX203" s="2"/>
      <c r="BY203" s="11"/>
      <c r="BZ203" s="20"/>
      <c r="CA203" s="25"/>
      <c r="CB203" s="11"/>
      <c r="CC203" s="104"/>
      <c r="CD203" s="11"/>
      <c r="CE203" s="25"/>
      <c r="CF203" s="25"/>
      <c r="CG203" s="25"/>
      <c r="CH203" s="25"/>
      <c r="CI203" s="25"/>
      <c r="CJ203" s="25"/>
      <c r="CK203" s="25"/>
      <c r="CL203" s="20"/>
      <c r="CM203" s="25"/>
      <c r="CN203" s="25"/>
      <c r="CO203" s="25"/>
      <c r="CP203" s="20"/>
      <c r="CQ203" s="25"/>
      <c r="CR203" s="25"/>
    </row>
    <row r="204" spans="1:96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8"/>
      <c r="M204" s="25"/>
      <c r="N204" s="25"/>
      <c r="O204" s="25"/>
      <c r="P204" s="25"/>
      <c r="Q204" s="25"/>
      <c r="R204" s="25"/>
      <c r="S204" s="25"/>
      <c r="T204" s="8"/>
      <c r="U204" s="8"/>
      <c r="V204" s="8"/>
      <c r="W204" s="8"/>
      <c r="X204" s="8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11"/>
      <c r="BN204" s="11"/>
      <c r="BO204" s="11"/>
      <c r="BP204" s="3"/>
      <c r="BQ204" s="3"/>
      <c r="BR204" s="3"/>
      <c r="BS204" s="3"/>
      <c r="BT204" s="25"/>
      <c r="BU204" s="25"/>
      <c r="BV204" s="25"/>
      <c r="BW204" s="25"/>
      <c r="BX204" s="2"/>
      <c r="BY204" s="11"/>
      <c r="BZ204" s="20"/>
      <c r="CA204" s="25"/>
      <c r="CB204" s="11"/>
      <c r="CC204" s="104"/>
      <c r="CD204" s="11"/>
      <c r="CE204" s="25"/>
      <c r="CF204" s="25"/>
      <c r="CG204" s="25"/>
      <c r="CH204" s="25"/>
      <c r="CI204" s="25"/>
      <c r="CJ204" s="25"/>
      <c r="CK204" s="25"/>
      <c r="CL204" s="20"/>
      <c r="CM204" s="25"/>
      <c r="CN204" s="25"/>
      <c r="CO204" s="25"/>
      <c r="CP204" s="20"/>
      <c r="CQ204" s="25"/>
      <c r="CR204" s="25"/>
    </row>
    <row r="205" spans="1:96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8"/>
      <c r="M205" s="25"/>
      <c r="N205" s="25"/>
      <c r="O205" s="25"/>
      <c r="P205" s="25"/>
      <c r="Q205" s="25"/>
      <c r="R205" s="25"/>
      <c r="S205" s="25"/>
      <c r="T205" s="8"/>
      <c r="U205" s="8"/>
      <c r="V205" s="8"/>
      <c r="W205" s="8"/>
      <c r="X205" s="8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11"/>
      <c r="BN205" s="11"/>
      <c r="BO205" s="11"/>
      <c r="BP205" s="3"/>
      <c r="BQ205" s="3"/>
      <c r="BR205" s="3"/>
      <c r="BS205" s="3"/>
      <c r="BT205" s="25"/>
      <c r="BU205" s="25"/>
      <c r="BV205" s="25"/>
      <c r="BW205" s="25"/>
      <c r="BX205" s="2"/>
      <c r="BY205" s="11"/>
      <c r="BZ205" s="20"/>
      <c r="CA205" s="25"/>
      <c r="CB205" s="11"/>
      <c r="CC205" s="104"/>
      <c r="CD205" s="11"/>
      <c r="CE205" s="25"/>
      <c r="CF205" s="25"/>
      <c r="CG205" s="25"/>
      <c r="CH205" s="25"/>
      <c r="CI205" s="25"/>
      <c r="CJ205" s="25"/>
      <c r="CK205" s="25"/>
      <c r="CL205" s="20"/>
      <c r="CM205" s="25"/>
      <c r="CN205" s="25"/>
      <c r="CO205" s="25"/>
      <c r="CP205" s="20"/>
      <c r="CQ205" s="25"/>
      <c r="CR205" s="25"/>
    </row>
    <row r="206" spans="1:96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8"/>
      <c r="M206" s="25"/>
      <c r="N206" s="25"/>
      <c r="O206" s="25"/>
      <c r="P206" s="25"/>
      <c r="Q206" s="25"/>
      <c r="R206" s="25"/>
      <c r="S206" s="25"/>
      <c r="T206" s="8"/>
      <c r="U206" s="8"/>
      <c r="V206" s="8"/>
      <c r="W206" s="8"/>
      <c r="X206" s="8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11"/>
      <c r="BN206" s="11"/>
      <c r="BO206" s="11"/>
      <c r="BP206" s="3"/>
      <c r="BQ206" s="3"/>
      <c r="BR206" s="3"/>
      <c r="BS206" s="3"/>
      <c r="BT206" s="25"/>
      <c r="BU206" s="25"/>
      <c r="BV206" s="25"/>
      <c r="BW206" s="25"/>
      <c r="BX206" s="2"/>
      <c r="BY206" s="11"/>
      <c r="BZ206" s="20"/>
      <c r="CA206" s="25"/>
      <c r="CB206" s="11"/>
      <c r="CC206" s="104"/>
      <c r="CD206" s="11"/>
      <c r="CE206" s="25"/>
      <c r="CF206" s="25"/>
      <c r="CG206" s="25"/>
      <c r="CH206" s="25"/>
      <c r="CI206" s="25"/>
      <c r="CJ206" s="25"/>
      <c r="CK206" s="25"/>
      <c r="CL206" s="20"/>
      <c r="CM206" s="25"/>
      <c r="CN206" s="25"/>
      <c r="CO206" s="25"/>
      <c r="CP206" s="20"/>
      <c r="CQ206" s="25"/>
      <c r="CR206" s="25"/>
    </row>
    <row r="207" spans="1:96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8"/>
      <c r="M207" s="25"/>
      <c r="N207" s="25"/>
      <c r="O207" s="25"/>
      <c r="P207" s="25"/>
      <c r="Q207" s="25"/>
      <c r="R207" s="25"/>
      <c r="S207" s="25"/>
      <c r="T207" s="8"/>
      <c r="U207" s="8"/>
      <c r="V207" s="8"/>
      <c r="W207" s="8"/>
      <c r="X207" s="8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11"/>
      <c r="BN207" s="11"/>
      <c r="BO207" s="11"/>
      <c r="BP207" s="3"/>
      <c r="BQ207" s="3"/>
      <c r="BR207" s="3"/>
      <c r="BS207" s="3"/>
      <c r="BT207" s="25"/>
      <c r="BU207" s="25"/>
      <c r="BV207" s="25"/>
      <c r="BW207" s="25"/>
      <c r="BX207" s="2"/>
      <c r="BY207" s="11"/>
      <c r="BZ207" s="20"/>
      <c r="CA207" s="25"/>
      <c r="CB207" s="11"/>
      <c r="CC207" s="104"/>
      <c r="CD207" s="11"/>
      <c r="CE207" s="25"/>
      <c r="CF207" s="25"/>
      <c r="CG207" s="25"/>
      <c r="CH207" s="25"/>
      <c r="CI207" s="25"/>
      <c r="CJ207" s="25"/>
      <c r="CK207" s="25"/>
      <c r="CL207" s="20"/>
      <c r="CM207" s="25"/>
      <c r="CN207" s="25"/>
      <c r="CO207" s="25"/>
      <c r="CP207" s="20"/>
      <c r="CQ207" s="25"/>
      <c r="CR207" s="25"/>
    </row>
    <row r="208" spans="1:96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8"/>
      <c r="M208" s="25"/>
      <c r="N208" s="25"/>
      <c r="O208" s="25"/>
      <c r="P208" s="25"/>
      <c r="Q208" s="25"/>
      <c r="R208" s="25"/>
      <c r="S208" s="25"/>
      <c r="T208" s="8"/>
      <c r="U208" s="8"/>
      <c r="V208" s="8"/>
      <c r="W208" s="8"/>
      <c r="X208" s="8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11"/>
      <c r="BN208" s="11"/>
      <c r="BO208" s="11"/>
      <c r="BP208" s="3"/>
      <c r="BQ208" s="3"/>
      <c r="BR208" s="3"/>
      <c r="BS208" s="3"/>
      <c r="BT208" s="25"/>
      <c r="BU208" s="25"/>
      <c r="BV208" s="25"/>
      <c r="BW208" s="25"/>
      <c r="BX208" s="2"/>
      <c r="BY208" s="11"/>
      <c r="BZ208" s="20"/>
      <c r="CA208" s="25"/>
      <c r="CB208" s="11"/>
      <c r="CC208" s="104"/>
      <c r="CD208" s="11"/>
      <c r="CE208" s="25"/>
      <c r="CF208" s="25"/>
      <c r="CG208" s="25"/>
      <c r="CH208" s="25"/>
      <c r="CI208" s="25"/>
      <c r="CJ208" s="25"/>
      <c r="CK208" s="25"/>
      <c r="CL208" s="20"/>
      <c r="CM208" s="25"/>
      <c r="CN208" s="25"/>
      <c r="CO208" s="25"/>
      <c r="CP208" s="20"/>
      <c r="CQ208" s="25"/>
      <c r="CR208" s="25"/>
    </row>
    <row r="209" spans="1:96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8"/>
      <c r="M209" s="25"/>
      <c r="N209" s="25"/>
      <c r="O209" s="25"/>
      <c r="P209" s="25"/>
      <c r="Q209" s="25"/>
      <c r="R209" s="25"/>
      <c r="S209" s="25"/>
      <c r="T209" s="8"/>
      <c r="U209" s="8"/>
      <c r="V209" s="8"/>
      <c r="W209" s="8"/>
      <c r="X209" s="8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11"/>
      <c r="BN209" s="11"/>
      <c r="BO209" s="11"/>
      <c r="BP209" s="3"/>
      <c r="BQ209" s="3"/>
      <c r="BR209" s="3"/>
      <c r="BS209" s="3"/>
      <c r="BT209" s="25"/>
      <c r="BU209" s="25"/>
      <c r="BV209" s="25"/>
      <c r="BW209" s="25"/>
      <c r="BX209" s="2"/>
      <c r="BY209" s="11"/>
      <c r="BZ209" s="20"/>
      <c r="CA209" s="25"/>
      <c r="CB209" s="11"/>
      <c r="CC209" s="104"/>
      <c r="CD209" s="11"/>
      <c r="CE209" s="25"/>
      <c r="CF209" s="25"/>
      <c r="CG209" s="25"/>
      <c r="CH209" s="25"/>
      <c r="CI209" s="25"/>
      <c r="CJ209" s="25"/>
      <c r="CK209" s="25"/>
      <c r="CL209" s="20"/>
      <c r="CM209" s="25"/>
      <c r="CN209" s="25"/>
      <c r="CO209" s="25"/>
      <c r="CP209" s="20"/>
      <c r="CQ209" s="25"/>
      <c r="CR209" s="25"/>
    </row>
    <row r="210" spans="1:96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8"/>
      <c r="M210" s="25"/>
      <c r="N210" s="25"/>
      <c r="O210" s="25"/>
      <c r="P210" s="25"/>
      <c r="Q210" s="25"/>
      <c r="R210" s="25"/>
      <c r="S210" s="25"/>
      <c r="T210" s="8"/>
      <c r="U210" s="8"/>
      <c r="V210" s="8"/>
      <c r="W210" s="8"/>
      <c r="X210" s="8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11"/>
      <c r="BN210" s="11"/>
      <c r="BO210" s="11"/>
      <c r="BP210" s="3"/>
      <c r="BQ210" s="3"/>
      <c r="BR210" s="3"/>
      <c r="BS210" s="3"/>
      <c r="BT210" s="25"/>
      <c r="BU210" s="25"/>
      <c r="BV210" s="25"/>
      <c r="BW210" s="25"/>
      <c r="BX210" s="2"/>
      <c r="BY210" s="11"/>
      <c r="BZ210" s="20"/>
      <c r="CA210" s="25"/>
      <c r="CB210" s="11"/>
      <c r="CC210" s="104"/>
      <c r="CD210" s="11"/>
      <c r="CE210" s="25"/>
      <c r="CF210" s="25"/>
      <c r="CG210" s="25"/>
      <c r="CH210" s="25"/>
      <c r="CI210" s="25"/>
      <c r="CJ210" s="25"/>
      <c r="CK210" s="25"/>
      <c r="CL210" s="20"/>
      <c r="CM210" s="25"/>
      <c r="CN210" s="25"/>
      <c r="CO210" s="25"/>
      <c r="CP210" s="20"/>
      <c r="CQ210" s="25"/>
      <c r="CR210" s="25"/>
    </row>
    <row r="211" spans="1:96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8"/>
      <c r="M211" s="25"/>
      <c r="N211" s="25"/>
      <c r="O211" s="25"/>
      <c r="P211" s="25"/>
      <c r="Q211" s="25"/>
      <c r="R211" s="25"/>
      <c r="S211" s="25"/>
      <c r="T211" s="8"/>
      <c r="U211" s="8"/>
      <c r="V211" s="8"/>
      <c r="W211" s="8"/>
      <c r="X211" s="8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11"/>
      <c r="BN211" s="11"/>
      <c r="BO211" s="11"/>
      <c r="BP211" s="3"/>
      <c r="BQ211" s="3"/>
      <c r="BR211" s="3"/>
      <c r="BS211" s="3"/>
      <c r="BT211" s="25"/>
      <c r="BU211" s="25"/>
      <c r="BV211" s="25"/>
      <c r="BW211" s="25"/>
      <c r="BX211" s="2"/>
      <c r="BY211" s="11"/>
      <c r="BZ211" s="20"/>
      <c r="CA211" s="25"/>
      <c r="CB211" s="11"/>
      <c r="CC211" s="104"/>
      <c r="CD211" s="11"/>
      <c r="CE211" s="25"/>
      <c r="CF211" s="25"/>
      <c r="CG211" s="25"/>
      <c r="CH211" s="25"/>
      <c r="CI211" s="25"/>
      <c r="CJ211" s="25"/>
      <c r="CK211" s="25"/>
      <c r="CL211" s="20"/>
      <c r="CM211" s="25"/>
      <c r="CN211" s="25"/>
      <c r="CO211" s="25"/>
      <c r="CP211" s="20"/>
      <c r="CQ211" s="25"/>
      <c r="CR211" s="25"/>
    </row>
    <row r="212" spans="1:96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8"/>
      <c r="M212" s="25"/>
      <c r="N212" s="25"/>
      <c r="O212" s="25"/>
      <c r="P212" s="25"/>
      <c r="Q212" s="25"/>
      <c r="R212" s="25"/>
      <c r="S212" s="25"/>
      <c r="T212" s="8"/>
      <c r="U212" s="8"/>
      <c r="V212" s="8"/>
      <c r="W212" s="8"/>
      <c r="X212" s="8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11"/>
      <c r="BN212" s="11"/>
      <c r="BO212" s="11"/>
      <c r="BP212" s="3"/>
      <c r="BQ212" s="3"/>
      <c r="BR212" s="3"/>
      <c r="BS212" s="3"/>
      <c r="BT212" s="25"/>
      <c r="BU212" s="25"/>
      <c r="BV212" s="25"/>
      <c r="BW212" s="25"/>
      <c r="BX212" s="2"/>
      <c r="BY212" s="11"/>
      <c r="BZ212" s="20"/>
      <c r="CA212" s="25"/>
      <c r="CB212" s="11"/>
      <c r="CC212" s="104"/>
      <c r="CD212" s="11"/>
      <c r="CE212" s="25"/>
      <c r="CF212" s="25"/>
      <c r="CG212" s="25"/>
      <c r="CH212" s="25"/>
      <c r="CI212" s="25"/>
      <c r="CJ212" s="25"/>
      <c r="CK212" s="25"/>
      <c r="CL212" s="20"/>
      <c r="CM212" s="25"/>
      <c r="CN212" s="25"/>
      <c r="CO212" s="25"/>
      <c r="CP212" s="20"/>
      <c r="CQ212" s="25"/>
      <c r="CR212" s="25"/>
    </row>
    <row r="213" spans="1:96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8"/>
      <c r="M213" s="25"/>
      <c r="N213" s="25"/>
      <c r="O213" s="25"/>
      <c r="P213" s="25"/>
      <c r="Q213" s="25"/>
      <c r="R213" s="25"/>
      <c r="S213" s="25"/>
      <c r="T213" s="8"/>
      <c r="U213" s="8"/>
      <c r="V213" s="8"/>
      <c r="W213" s="8"/>
      <c r="X213" s="8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11"/>
      <c r="BN213" s="11"/>
      <c r="BO213" s="11"/>
      <c r="BP213" s="3"/>
      <c r="BQ213" s="3"/>
      <c r="BR213" s="3"/>
      <c r="BS213" s="3"/>
      <c r="BT213" s="25"/>
      <c r="BU213" s="25"/>
      <c r="BV213" s="25"/>
      <c r="BW213" s="25"/>
      <c r="BX213" s="2"/>
      <c r="BY213" s="11"/>
      <c r="BZ213" s="20"/>
      <c r="CA213" s="25"/>
      <c r="CB213" s="11"/>
      <c r="CC213" s="104"/>
      <c r="CD213" s="11"/>
      <c r="CE213" s="25"/>
      <c r="CF213" s="25"/>
      <c r="CG213" s="25"/>
      <c r="CH213" s="25"/>
      <c r="CI213" s="25"/>
      <c r="CJ213" s="25"/>
      <c r="CK213" s="25"/>
      <c r="CL213" s="20"/>
      <c r="CM213" s="25"/>
      <c r="CN213" s="25"/>
      <c r="CO213" s="25"/>
      <c r="CP213" s="20"/>
      <c r="CQ213" s="25"/>
      <c r="CR213" s="25"/>
    </row>
    <row r="214" spans="1:96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8"/>
      <c r="M214" s="25"/>
      <c r="N214" s="25"/>
      <c r="O214" s="25"/>
      <c r="P214" s="25"/>
      <c r="Q214" s="25"/>
      <c r="R214" s="25"/>
      <c r="S214" s="25"/>
      <c r="T214" s="8"/>
      <c r="U214" s="8"/>
      <c r="V214" s="8"/>
      <c r="W214" s="8"/>
      <c r="X214" s="8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11"/>
      <c r="BN214" s="11"/>
      <c r="BO214" s="11"/>
      <c r="BP214" s="3"/>
      <c r="BQ214" s="3"/>
      <c r="BR214" s="3"/>
      <c r="BS214" s="3"/>
      <c r="BT214" s="25"/>
      <c r="BU214" s="25"/>
      <c r="BV214" s="25"/>
      <c r="BW214" s="25"/>
      <c r="BX214" s="2"/>
      <c r="BY214" s="11"/>
      <c r="BZ214" s="20"/>
      <c r="CA214" s="25"/>
      <c r="CB214" s="11"/>
      <c r="CC214" s="104"/>
      <c r="CD214" s="11"/>
      <c r="CE214" s="25"/>
      <c r="CF214" s="25"/>
      <c r="CG214" s="25"/>
      <c r="CH214" s="25"/>
      <c r="CI214" s="25"/>
      <c r="CJ214" s="25"/>
      <c r="CK214" s="25"/>
      <c r="CL214" s="20"/>
      <c r="CM214" s="25"/>
      <c r="CN214" s="25"/>
      <c r="CO214" s="25"/>
      <c r="CP214" s="20"/>
      <c r="CQ214" s="25"/>
      <c r="CR214" s="25"/>
    </row>
    <row r="215" spans="1:96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8"/>
      <c r="M215" s="25"/>
      <c r="N215" s="25"/>
      <c r="O215" s="25"/>
      <c r="P215" s="25"/>
      <c r="Q215" s="25"/>
      <c r="R215" s="25"/>
      <c r="S215" s="25"/>
      <c r="T215" s="8"/>
      <c r="U215" s="8"/>
      <c r="V215" s="8"/>
      <c r="W215" s="8"/>
      <c r="X215" s="8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11"/>
      <c r="BN215" s="11"/>
      <c r="BO215" s="11"/>
      <c r="BP215" s="3"/>
      <c r="BQ215" s="3"/>
      <c r="BR215" s="3"/>
      <c r="BS215" s="3"/>
      <c r="BT215" s="25"/>
      <c r="BU215" s="25"/>
      <c r="BV215" s="25"/>
      <c r="BW215" s="25"/>
      <c r="BX215" s="2"/>
      <c r="BY215" s="11"/>
      <c r="BZ215" s="20"/>
      <c r="CA215" s="25"/>
      <c r="CB215" s="11"/>
      <c r="CC215" s="104"/>
      <c r="CD215" s="11"/>
      <c r="CE215" s="25"/>
      <c r="CF215" s="25"/>
      <c r="CG215" s="25"/>
      <c r="CH215" s="25"/>
      <c r="CI215" s="25"/>
      <c r="CJ215" s="25"/>
      <c r="CK215" s="25"/>
      <c r="CL215" s="20"/>
      <c r="CM215" s="25"/>
      <c r="CN215" s="25"/>
      <c r="CO215" s="25"/>
      <c r="CP215" s="20"/>
      <c r="CQ215" s="25"/>
      <c r="CR215" s="25"/>
    </row>
    <row r="216" spans="1:96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8"/>
      <c r="M216" s="25"/>
      <c r="N216" s="25"/>
      <c r="O216" s="25"/>
      <c r="P216" s="25"/>
      <c r="Q216" s="25"/>
      <c r="R216" s="25"/>
      <c r="S216" s="25"/>
      <c r="T216" s="8"/>
      <c r="U216" s="8"/>
      <c r="V216" s="8"/>
      <c r="W216" s="8"/>
      <c r="X216" s="8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11"/>
      <c r="BN216" s="11"/>
      <c r="BO216" s="11"/>
      <c r="BP216" s="3"/>
      <c r="BQ216" s="3"/>
      <c r="BR216" s="3"/>
      <c r="BS216" s="3"/>
      <c r="BT216" s="25"/>
      <c r="BU216" s="25"/>
      <c r="BV216" s="25"/>
      <c r="BW216" s="25"/>
      <c r="BX216" s="2"/>
      <c r="BY216" s="11"/>
      <c r="BZ216" s="20"/>
      <c r="CA216" s="25"/>
      <c r="CB216" s="11"/>
      <c r="CC216" s="104"/>
      <c r="CD216" s="11"/>
      <c r="CE216" s="25"/>
      <c r="CF216" s="25"/>
      <c r="CG216" s="25"/>
      <c r="CH216" s="25"/>
      <c r="CI216" s="25"/>
      <c r="CJ216" s="25"/>
      <c r="CK216" s="25"/>
      <c r="CL216" s="20"/>
      <c r="CM216" s="25"/>
      <c r="CN216" s="25"/>
      <c r="CO216" s="25"/>
      <c r="CP216" s="20"/>
      <c r="CQ216" s="25"/>
      <c r="CR216" s="25"/>
    </row>
    <row r="217" spans="1:96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8"/>
      <c r="M217" s="25"/>
      <c r="N217" s="25"/>
      <c r="O217" s="25"/>
      <c r="P217" s="25"/>
      <c r="Q217" s="25"/>
      <c r="R217" s="25"/>
      <c r="S217" s="25"/>
      <c r="T217" s="8"/>
      <c r="U217" s="8"/>
      <c r="V217" s="8"/>
      <c r="W217" s="8"/>
      <c r="X217" s="8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11"/>
      <c r="BN217" s="11"/>
      <c r="BO217" s="11"/>
      <c r="BP217" s="3"/>
      <c r="BQ217" s="3"/>
      <c r="BR217" s="3"/>
      <c r="BS217" s="3"/>
      <c r="BT217" s="25"/>
      <c r="BU217" s="25"/>
      <c r="BV217" s="25"/>
      <c r="BW217" s="25"/>
      <c r="BX217" s="2"/>
      <c r="BY217" s="11"/>
      <c r="BZ217" s="20"/>
      <c r="CA217" s="25"/>
      <c r="CB217" s="11"/>
      <c r="CC217" s="104"/>
      <c r="CD217" s="11"/>
      <c r="CE217" s="25"/>
      <c r="CF217" s="25"/>
      <c r="CG217" s="25"/>
      <c r="CH217" s="25"/>
      <c r="CI217" s="25"/>
      <c r="CJ217" s="25"/>
      <c r="CK217" s="25"/>
      <c r="CL217" s="20"/>
      <c r="CM217" s="25"/>
      <c r="CN217" s="25"/>
      <c r="CO217" s="25"/>
      <c r="CP217" s="20"/>
      <c r="CQ217" s="25"/>
      <c r="CR217" s="25"/>
    </row>
    <row r="218" spans="1:96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8"/>
      <c r="M218" s="25"/>
      <c r="N218" s="25"/>
      <c r="O218" s="25"/>
      <c r="P218" s="25"/>
      <c r="Q218" s="25"/>
      <c r="R218" s="25"/>
      <c r="S218" s="25"/>
      <c r="T218" s="8"/>
      <c r="U218" s="8"/>
      <c r="V218" s="8"/>
      <c r="W218" s="8"/>
      <c r="X218" s="8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11"/>
      <c r="BN218" s="11"/>
      <c r="BO218" s="11"/>
      <c r="BP218" s="3"/>
      <c r="BQ218" s="3"/>
      <c r="BR218" s="3"/>
      <c r="BS218" s="3"/>
      <c r="BT218" s="25"/>
      <c r="BU218" s="25"/>
      <c r="BV218" s="25"/>
      <c r="BW218" s="25"/>
      <c r="BX218" s="2"/>
      <c r="BY218" s="11"/>
      <c r="BZ218" s="20"/>
      <c r="CA218" s="25"/>
      <c r="CB218" s="11"/>
      <c r="CC218" s="104"/>
      <c r="CD218" s="11"/>
      <c r="CE218" s="25"/>
      <c r="CF218" s="25"/>
      <c r="CG218" s="25"/>
      <c r="CH218" s="25"/>
      <c r="CI218" s="25"/>
      <c r="CJ218" s="25"/>
      <c r="CK218" s="25"/>
      <c r="CL218" s="20"/>
      <c r="CM218" s="25"/>
      <c r="CN218" s="25"/>
      <c r="CO218" s="25"/>
      <c r="CP218" s="20"/>
      <c r="CQ218" s="25"/>
      <c r="CR218" s="25"/>
    </row>
    <row r="219" spans="1:96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8"/>
      <c r="M219" s="25"/>
      <c r="N219" s="25"/>
      <c r="O219" s="25"/>
      <c r="P219" s="25"/>
      <c r="Q219" s="25"/>
      <c r="R219" s="25"/>
      <c r="S219" s="25"/>
      <c r="T219" s="8"/>
      <c r="U219" s="8"/>
      <c r="V219" s="8"/>
      <c r="W219" s="8"/>
      <c r="X219" s="8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11"/>
      <c r="BN219" s="11"/>
      <c r="BO219" s="11"/>
      <c r="BP219" s="3"/>
      <c r="BQ219" s="3"/>
      <c r="BR219" s="3"/>
      <c r="BS219" s="3"/>
      <c r="BT219" s="25"/>
      <c r="BU219" s="25"/>
      <c r="BV219" s="25"/>
      <c r="BW219" s="25"/>
      <c r="BX219" s="2"/>
      <c r="BY219" s="11"/>
      <c r="BZ219" s="20"/>
      <c r="CA219" s="25"/>
      <c r="CB219" s="11"/>
      <c r="CC219" s="104"/>
      <c r="CD219" s="11"/>
      <c r="CE219" s="25"/>
      <c r="CF219" s="25"/>
      <c r="CG219" s="25"/>
      <c r="CH219" s="25"/>
      <c r="CI219" s="25"/>
      <c r="CJ219" s="25"/>
      <c r="CK219" s="25"/>
      <c r="CL219" s="20"/>
      <c r="CM219" s="25"/>
      <c r="CN219" s="25"/>
      <c r="CO219" s="25"/>
      <c r="CP219" s="20"/>
      <c r="CQ219" s="25"/>
      <c r="CR219" s="25"/>
    </row>
    <row r="220" spans="1:96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8"/>
      <c r="M220" s="25"/>
      <c r="N220" s="25"/>
      <c r="O220" s="25"/>
      <c r="P220" s="25"/>
      <c r="Q220" s="25"/>
      <c r="R220" s="25"/>
      <c r="S220" s="25"/>
      <c r="T220" s="8"/>
      <c r="U220" s="8"/>
      <c r="V220" s="8"/>
      <c r="W220" s="8"/>
      <c r="X220" s="8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11"/>
      <c r="BN220" s="11"/>
      <c r="BO220" s="11"/>
      <c r="BP220" s="3"/>
      <c r="BQ220" s="3"/>
      <c r="BR220" s="3"/>
      <c r="BS220" s="3"/>
      <c r="BT220" s="25"/>
      <c r="BU220" s="25"/>
      <c r="BV220" s="25"/>
      <c r="BW220" s="25"/>
      <c r="BX220" s="2"/>
      <c r="BY220" s="11"/>
      <c r="BZ220" s="20"/>
      <c r="CA220" s="25"/>
      <c r="CB220" s="11"/>
      <c r="CC220" s="104"/>
      <c r="CD220" s="11"/>
      <c r="CE220" s="25"/>
      <c r="CF220" s="25"/>
      <c r="CG220" s="25"/>
      <c r="CH220" s="25"/>
      <c r="CI220" s="25"/>
      <c r="CJ220" s="25"/>
      <c r="CK220" s="25"/>
      <c r="CL220" s="20"/>
      <c r="CM220" s="25"/>
      <c r="CN220" s="25"/>
      <c r="CO220" s="25"/>
      <c r="CP220" s="20"/>
      <c r="CQ220" s="25"/>
      <c r="CR220" s="25"/>
    </row>
    <row r="221" spans="1:96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8"/>
      <c r="M221" s="25"/>
      <c r="N221" s="25"/>
      <c r="O221" s="25"/>
      <c r="P221" s="25"/>
      <c r="Q221" s="25"/>
      <c r="R221" s="25"/>
      <c r="S221" s="25"/>
      <c r="T221" s="8"/>
      <c r="U221" s="8"/>
      <c r="V221" s="8"/>
      <c r="W221" s="8"/>
      <c r="X221" s="8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11"/>
      <c r="BN221" s="11"/>
      <c r="BO221" s="11"/>
      <c r="BP221" s="3"/>
      <c r="BQ221" s="3"/>
      <c r="BR221" s="3"/>
      <c r="BS221" s="3"/>
      <c r="BT221" s="25"/>
      <c r="BU221" s="25"/>
      <c r="BV221" s="25"/>
      <c r="BW221" s="25"/>
      <c r="BX221" s="2"/>
      <c r="BY221" s="11"/>
      <c r="BZ221" s="20"/>
      <c r="CA221" s="25"/>
      <c r="CB221" s="11"/>
      <c r="CC221" s="104"/>
      <c r="CD221" s="11"/>
      <c r="CE221" s="25"/>
      <c r="CF221" s="25"/>
      <c r="CG221" s="25"/>
      <c r="CH221" s="25"/>
      <c r="CI221" s="25"/>
      <c r="CJ221" s="25"/>
      <c r="CK221" s="25"/>
      <c r="CL221" s="20"/>
      <c r="CM221" s="25"/>
      <c r="CN221" s="25"/>
      <c r="CO221" s="25"/>
      <c r="CP221" s="20"/>
      <c r="CQ221" s="25"/>
      <c r="CR221" s="25"/>
    </row>
    <row r="222" spans="1:96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8"/>
      <c r="M222" s="25"/>
      <c r="N222" s="25"/>
      <c r="O222" s="25"/>
      <c r="P222" s="25"/>
      <c r="Q222" s="25"/>
      <c r="R222" s="25"/>
      <c r="S222" s="25"/>
      <c r="T222" s="8"/>
      <c r="U222" s="8"/>
      <c r="V222" s="8"/>
      <c r="W222" s="8"/>
      <c r="X222" s="8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11"/>
      <c r="BN222" s="11"/>
      <c r="BO222" s="11"/>
      <c r="BP222" s="3"/>
      <c r="BQ222" s="3"/>
      <c r="BR222" s="3"/>
      <c r="BS222" s="3"/>
      <c r="BT222" s="25"/>
      <c r="BU222" s="25"/>
      <c r="BV222" s="25"/>
      <c r="BW222" s="25"/>
      <c r="BX222" s="2"/>
      <c r="BY222" s="11"/>
      <c r="BZ222" s="20"/>
      <c r="CA222" s="25"/>
      <c r="CB222" s="11"/>
      <c r="CC222" s="104"/>
      <c r="CD222" s="11"/>
      <c r="CE222" s="25"/>
      <c r="CF222" s="25"/>
      <c r="CG222" s="25"/>
      <c r="CH222" s="25"/>
      <c r="CI222" s="25"/>
      <c r="CJ222" s="25"/>
      <c r="CK222" s="25"/>
      <c r="CL222" s="20"/>
      <c r="CM222" s="25"/>
      <c r="CN222" s="25"/>
      <c r="CO222" s="25"/>
      <c r="CP222" s="20"/>
      <c r="CQ222" s="25"/>
      <c r="CR222" s="25"/>
    </row>
    <row r="223" spans="1:96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8"/>
      <c r="M223" s="25"/>
      <c r="N223" s="25"/>
      <c r="O223" s="25"/>
      <c r="P223" s="25"/>
      <c r="Q223" s="25"/>
      <c r="R223" s="25"/>
      <c r="S223" s="25"/>
      <c r="T223" s="8"/>
      <c r="U223" s="8"/>
      <c r="V223" s="8"/>
      <c r="W223" s="8"/>
      <c r="X223" s="8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11"/>
      <c r="BN223" s="11"/>
      <c r="BO223" s="11"/>
      <c r="BP223" s="3"/>
      <c r="BQ223" s="3"/>
      <c r="BR223" s="3"/>
      <c r="BS223" s="3"/>
      <c r="BT223" s="25"/>
      <c r="BU223" s="25"/>
      <c r="BV223" s="25"/>
      <c r="BW223" s="25"/>
      <c r="BX223" s="2"/>
      <c r="BY223" s="11"/>
      <c r="BZ223" s="20"/>
      <c r="CA223" s="25"/>
      <c r="CB223" s="11"/>
      <c r="CC223" s="104"/>
      <c r="CD223" s="11"/>
      <c r="CE223" s="25"/>
      <c r="CF223" s="25"/>
      <c r="CG223" s="25"/>
      <c r="CH223" s="25"/>
      <c r="CI223" s="25"/>
      <c r="CJ223" s="25"/>
      <c r="CK223" s="25"/>
      <c r="CL223" s="20"/>
      <c r="CM223" s="25"/>
      <c r="CN223" s="25"/>
      <c r="CO223" s="25"/>
      <c r="CP223" s="20"/>
      <c r="CQ223" s="25"/>
      <c r="CR223" s="25"/>
    </row>
    <row r="224" spans="1:96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8"/>
      <c r="M224" s="25"/>
      <c r="N224" s="25"/>
      <c r="O224" s="25"/>
      <c r="P224" s="25"/>
      <c r="Q224" s="25"/>
      <c r="R224" s="25"/>
      <c r="S224" s="25"/>
      <c r="T224" s="8"/>
      <c r="U224" s="8"/>
      <c r="V224" s="8"/>
      <c r="W224" s="8"/>
      <c r="X224" s="8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11"/>
      <c r="BN224" s="11"/>
      <c r="BO224" s="11"/>
      <c r="BP224" s="3"/>
      <c r="BQ224" s="3"/>
      <c r="BR224" s="3"/>
      <c r="BS224" s="3"/>
      <c r="BT224" s="25"/>
      <c r="BU224" s="25"/>
      <c r="BV224" s="25"/>
      <c r="BW224" s="25"/>
      <c r="BX224" s="2"/>
      <c r="BY224" s="11"/>
      <c r="BZ224" s="20"/>
      <c r="CA224" s="25"/>
      <c r="CB224" s="11"/>
      <c r="CC224" s="104"/>
      <c r="CD224" s="11"/>
      <c r="CE224" s="25"/>
      <c r="CF224" s="25"/>
      <c r="CG224" s="25"/>
      <c r="CH224" s="25"/>
      <c r="CI224" s="25"/>
      <c r="CJ224" s="25"/>
      <c r="CK224" s="25"/>
      <c r="CL224" s="20"/>
      <c r="CM224" s="25"/>
      <c r="CN224" s="25"/>
      <c r="CO224" s="25"/>
      <c r="CP224" s="20"/>
      <c r="CQ224" s="25"/>
      <c r="CR224" s="25"/>
    </row>
    <row r="225" spans="1:96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8"/>
      <c r="M225" s="25"/>
      <c r="N225" s="25"/>
      <c r="O225" s="25"/>
      <c r="P225" s="25"/>
      <c r="Q225" s="25"/>
      <c r="R225" s="25"/>
      <c r="S225" s="25"/>
      <c r="T225" s="8"/>
      <c r="U225" s="8"/>
      <c r="V225" s="8"/>
      <c r="W225" s="8"/>
      <c r="X225" s="8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11"/>
      <c r="BN225" s="11"/>
      <c r="BO225" s="11"/>
      <c r="BP225" s="3"/>
      <c r="BQ225" s="3"/>
      <c r="BR225" s="3"/>
      <c r="BS225" s="3"/>
      <c r="BT225" s="25"/>
      <c r="BU225" s="25"/>
      <c r="BV225" s="25"/>
      <c r="BW225" s="25"/>
      <c r="BX225" s="2"/>
      <c r="BY225" s="11"/>
      <c r="BZ225" s="20"/>
      <c r="CA225" s="25"/>
      <c r="CB225" s="11"/>
      <c r="CC225" s="104"/>
      <c r="CD225" s="11"/>
      <c r="CE225" s="25"/>
      <c r="CF225" s="25"/>
      <c r="CG225" s="25"/>
      <c r="CH225" s="25"/>
      <c r="CI225" s="25"/>
      <c r="CJ225" s="25"/>
      <c r="CK225" s="25"/>
      <c r="CL225" s="20"/>
      <c r="CM225" s="25"/>
      <c r="CN225" s="25"/>
      <c r="CO225" s="25"/>
      <c r="CP225" s="20"/>
      <c r="CQ225" s="25"/>
      <c r="CR225" s="25"/>
    </row>
    <row r="226" spans="1:96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8"/>
      <c r="M226" s="25"/>
      <c r="N226" s="25"/>
      <c r="O226" s="25"/>
      <c r="P226" s="25"/>
      <c r="Q226" s="25"/>
      <c r="R226" s="25"/>
      <c r="S226" s="25"/>
      <c r="T226" s="8"/>
      <c r="U226" s="8"/>
      <c r="V226" s="8"/>
      <c r="W226" s="8"/>
      <c r="X226" s="8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11"/>
      <c r="BN226" s="11"/>
      <c r="BO226" s="11"/>
      <c r="BP226" s="3"/>
      <c r="BQ226" s="3"/>
      <c r="BR226" s="3"/>
      <c r="BS226" s="3"/>
      <c r="BT226" s="25"/>
      <c r="BU226" s="25"/>
      <c r="BV226" s="25"/>
      <c r="BW226" s="25"/>
      <c r="BX226" s="2"/>
      <c r="BY226" s="11"/>
      <c r="BZ226" s="20"/>
      <c r="CA226" s="25"/>
      <c r="CB226" s="11"/>
      <c r="CC226" s="104"/>
      <c r="CD226" s="11"/>
      <c r="CE226" s="25"/>
      <c r="CF226" s="25"/>
      <c r="CG226" s="25"/>
      <c r="CH226" s="25"/>
      <c r="CI226" s="25"/>
      <c r="CJ226" s="25"/>
      <c r="CK226" s="25"/>
      <c r="CL226" s="20"/>
      <c r="CM226" s="25"/>
      <c r="CN226" s="25"/>
      <c r="CO226" s="25"/>
      <c r="CP226" s="20"/>
      <c r="CQ226" s="25"/>
      <c r="CR226" s="25"/>
    </row>
    <row r="227" spans="1:96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8"/>
      <c r="M227" s="25"/>
      <c r="N227" s="25"/>
      <c r="O227" s="25"/>
      <c r="P227" s="25"/>
      <c r="Q227" s="25"/>
      <c r="R227" s="25"/>
      <c r="S227" s="25"/>
      <c r="T227" s="8"/>
      <c r="U227" s="8"/>
      <c r="V227" s="8"/>
      <c r="W227" s="8"/>
      <c r="X227" s="8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11"/>
      <c r="BN227" s="11"/>
      <c r="BO227" s="11"/>
      <c r="BP227" s="3"/>
      <c r="BQ227" s="3"/>
      <c r="BR227" s="3"/>
      <c r="BS227" s="3"/>
      <c r="BT227" s="25"/>
      <c r="BU227" s="25"/>
      <c r="BV227" s="25"/>
      <c r="BW227" s="25"/>
      <c r="BX227" s="2"/>
      <c r="BY227" s="11"/>
      <c r="BZ227" s="20"/>
      <c r="CA227" s="25"/>
      <c r="CB227" s="11"/>
      <c r="CC227" s="104"/>
      <c r="CD227" s="11"/>
      <c r="CE227" s="25"/>
      <c r="CF227" s="25"/>
      <c r="CG227" s="25"/>
      <c r="CH227" s="25"/>
      <c r="CI227" s="25"/>
      <c r="CJ227" s="25"/>
      <c r="CK227" s="25"/>
      <c r="CL227" s="20"/>
      <c r="CM227" s="25"/>
      <c r="CN227" s="25"/>
      <c r="CO227" s="25"/>
      <c r="CP227" s="20"/>
      <c r="CQ227" s="25"/>
      <c r="CR227" s="25"/>
    </row>
    <row r="228" spans="1:96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8"/>
      <c r="M228" s="25"/>
      <c r="N228" s="25"/>
      <c r="O228" s="25"/>
      <c r="P228" s="25"/>
      <c r="Q228" s="25"/>
      <c r="R228" s="25"/>
      <c r="S228" s="25"/>
      <c r="T228" s="8"/>
      <c r="U228" s="8"/>
      <c r="V228" s="8"/>
      <c r="W228" s="8"/>
      <c r="X228" s="8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11"/>
      <c r="BN228" s="11"/>
      <c r="BO228" s="11"/>
      <c r="BP228" s="3"/>
      <c r="BQ228" s="3"/>
      <c r="BR228" s="3"/>
      <c r="BS228" s="3"/>
      <c r="BT228" s="25"/>
      <c r="BU228" s="25"/>
      <c r="BV228" s="25"/>
      <c r="BW228" s="25"/>
      <c r="BX228" s="2"/>
      <c r="BY228" s="11"/>
      <c r="BZ228" s="20"/>
      <c r="CA228" s="25"/>
      <c r="CB228" s="11"/>
      <c r="CC228" s="104"/>
      <c r="CD228" s="11"/>
      <c r="CE228" s="25"/>
      <c r="CF228" s="25"/>
      <c r="CG228" s="25"/>
      <c r="CH228" s="25"/>
      <c r="CI228" s="25"/>
      <c r="CJ228" s="25"/>
      <c r="CK228" s="25"/>
      <c r="CL228" s="20"/>
      <c r="CM228" s="25"/>
      <c r="CN228" s="25"/>
      <c r="CO228" s="25"/>
      <c r="CP228" s="20"/>
      <c r="CQ228" s="25"/>
      <c r="CR228" s="25"/>
    </row>
    <row r="229" spans="1:96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8"/>
      <c r="M229" s="25"/>
      <c r="N229" s="25"/>
      <c r="O229" s="25"/>
      <c r="P229" s="25"/>
      <c r="Q229" s="25"/>
      <c r="R229" s="25"/>
      <c r="S229" s="25"/>
      <c r="T229" s="8"/>
      <c r="U229" s="8"/>
      <c r="V229" s="8"/>
      <c r="W229" s="8"/>
      <c r="X229" s="8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11"/>
      <c r="BN229" s="11"/>
      <c r="BO229" s="11"/>
      <c r="BP229" s="3"/>
      <c r="BQ229" s="3"/>
      <c r="BR229" s="3"/>
      <c r="BS229" s="3"/>
      <c r="BT229" s="25"/>
      <c r="BU229" s="25"/>
      <c r="BV229" s="25"/>
      <c r="BW229" s="25"/>
      <c r="BX229" s="2"/>
      <c r="BY229" s="11"/>
      <c r="BZ229" s="20"/>
      <c r="CA229" s="25"/>
      <c r="CB229" s="11"/>
      <c r="CC229" s="104"/>
      <c r="CD229" s="11"/>
      <c r="CE229" s="25"/>
      <c r="CF229" s="25"/>
      <c r="CG229" s="25"/>
      <c r="CH229" s="25"/>
      <c r="CI229" s="25"/>
      <c r="CJ229" s="25"/>
      <c r="CK229" s="25"/>
      <c r="CL229" s="20"/>
      <c r="CM229" s="25"/>
      <c r="CN229" s="25"/>
      <c r="CO229" s="25"/>
      <c r="CP229" s="20"/>
      <c r="CQ229" s="25"/>
      <c r="CR229" s="25"/>
    </row>
    <row r="230" spans="1:96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8"/>
      <c r="M230" s="25"/>
      <c r="N230" s="25"/>
      <c r="O230" s="25"/>
      <c r="P230" s="25"/>
      <c r="Q230" s="25"/>
      <c r="R230" s="25"/>
      <c r="S230" s="25"/>
      <c r="T230" s="8"/>
      <c r="U230" s="8"/>
      <c r="V230" s="8"/>
      <c r="W230" s="8"/>
      <c r="X230" s="8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11"/>
      <c r="BN230" s="11"/>
      <c r="BO230" s="11"/>
      <c r="BP230" s="3"/>
      <c r="BQ230" s="3"/>
      <c r="BR230" s="3"/>
      <c r="BS230" s="3"/>
      <c r="BT230" s="25"/>
      <c r="BU230" s="25"/>
      <c r="BV230" s="25"/>
      <c r="BW230" s="25"/>
      <c r="BX230" s="2"/>
      <c r="BY230" s="11"/>
      <c r="BZ230" s="20"/>
      <c r="CA230" s="25"/>
      <c r="CB230" s="11"/>
      <c r="CC230" s="104"/>
      <c r="CD230" s="11"/>
      <c r="CE230" s="25"/>
      <c r="CF230" s="25"/>
      <c r="CG230" s="25"/>
      <c r="CH230" s="25"/>
      <c r="CI230" s="25"/>
      <c r="CJ230" s="25"/>
      <c r="CK230" s="25"/>
      <c r="CL230" s="20"/>
      <c r="CM230" s="25"/>
      <c r="CN230" s="25"/>
      <c r="CO230" s="25"/>
      <c r="CP230" s="20"/>
      <c r="CQ230" s="25"/>
      <c r="CR230" s="25"/>
    </row>
    <row r="231" spans="1:96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8"/>
      <c r="M231" s="25"/>
      <c r="N231" s="25"/>
      <c r="O231" s="25"/>
      <c r="P231" s="25"/>
      <c r="Q231" s="25"/>
      <c r="R231" s="25"/>
      <c r="S231" s="25"/>
      <c r="T231" s="8"/>
      <c r="U231" s="8"/>
      <c r="V231" s="8"/>
      <c r="W231" s="8"/>
      <c r="X231" s="8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11"/>
      <c r="BN231" s="11"/>
      <c r="BO231" s="11"/>
      <c r="BP231" s="3"/>
      <c r="BQ231" s="3"/>
      <c r="BR231" s="3"/>
      <c r="BS231" s="3"/>
      <c r="BT231" s="25"/>
      <c r="BU231" s="25"/>
      <c r="BV231" s="25"/>
      <c r="BW231" s="25"/>
      <c r="BX231" s="2"/>
      <c r="BY231" s="11"/>
      <c r="BZ231" s="20"/>
      <c r="CA231" s="25"/>
      <c r="CB231" s="11"/>
      <c r="CC231" s="104"/>
      <c r="CD231" s="11"/>
      <c r="CE231" s="25"/>
      <c r="CF231" s="25"/>
      <c r="CG231" s="25"/>
      <c r="CH231" s="25"/>
      <c r="CI231" s="25"/>
      <c r="CJ231" s="25"/>
      <c r="CK231" s="25"/>
      <c r="CL231" s="20"/>
      <c r="CM231" s="25"/>
      <c r="CN231" s="25"/>
      <c r="CO231" s="25"/>
      <c r="CP231" s="20"/>
      <c r="CQ231" s="25"/>
      <c r="CR231" s="25"/>
    </row>
    <row r="232" spans="1:96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8"/>
      <c r="M232" s="25"/>
      <c r="N232" s="25"/>
      <c r="O232" s="25"/>
      <c r="P232" s="25"/>
      <c r="Q232" s="25"/>
      <c r="R232" s="25"/>
      <c r="S232" s="25"/>
      <c r="T232" s="8"/>
      <c r="U232" s="8"/>
      <c r="V232" s="8"/>
      <c r="W232" s="8"/>
      <c r="X232" s="8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11"/>
      <c r="BN232" s="11"/>
      <c r="BO232" s="11"/>
      <c r="BP232" s="3"/>
      <c r="BQ232" s="3"/>
      <c r="BR232" s="3"/>
      <c r="BS232" s="3"/>
      <c r="BT232" s="25"/>
      <c r="BU232" s="25"/>
      <c r="BV232" s="25"/>
      <c r="BW232" s="25"/>
      <c r="BX232" s="2"/>
      <c r="BY232" s="11"/>
      <c r="BZ232" s="20"/>
      <c r="CA232" s="25"/>
      <c r="CB232" s="11"/>
      <c r="CC232" s="104"/>
      <c r="CD232" s="11"/>
      <c r="CE232" s="25"/>
      <c r="CF232" s="25"/>
      <c r="CG232" s="25"/>
      <c r="CH232" s="25"/>
      <c r="CI232" s="25"/>
      <c r="CJ232" s="25"/>
      <c r="CK232" s="25"/>
      <c r="CL232" s="20"/>
      <c r="CM232" s="25"/>
      <c r="CN232" s="25"/>
      <c r="CO232" s="25"/>
      <c r="CP232" s="20"/>
      <c r="CQ232" s="25"/>
      <c r="CR232" s="25"/>
    </row>
    <row r="233" spans="1:96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8"/>
      <c r="M233" s="25"/>
      <c r="N233" s="25"/>
      <c r="O233" s="25"/>
      <c r="P233" s="25"/>
      <c r="Q233" s="25"/>
      <c r="R233" s="25"/>
      <c r="S233" s="25"/>
      <c r="T233" s="8"/>
      <c r="U233" s="8"/>
      <c r="V233" s="8"/>
      <c r="W233" s="8"/>
      <c r="X233" s="8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11"/>
      <c r="BN233" s="11"/>
      <c r="BO233" s="11"/>
      <c r="BP233" s="3"/>
      <c r="BQ233" s="3"/>
      <c r="BR233" s="3"/>
      <c r="BS233" s="3"/>
      <c r="BT233" s="25"/>
      <c r="BU233" s="25"/>
      <c r="BV233" s="25"/>
      <c r="BW233" s="25"/>
      <c r="BX233" s="2"/>
      <c r="BY233" s="11"/>
      <c r="BZ233" s="20"/>
      <c r="CA233" s="25"/>
      <c r="CB233" s="11"/>
      <c r="CC233" s="104"/>
      <c r="CD233" s="11"/>
      <c r="CE233" s="25"/>
      <c r="CF233" s="25"/>
      <c r="CG233" s="25"/>
      <c r="CH233" s="25"/>
      <c r="CI233" s="25"/>
      <c r="CJ233" s="25"/>
      <c r="CK233" s="25"/>
      <c r="CL233" s="20"/>
      <c r="CM233" s="25"/>
      <c r="CN233" s="25"/>
      <c r="CO233" s="25"/>
      <c r="CP233" s="20"/>
      <c r="CQ233" s="25"/>
      <c r="CR233" s="25"/>
    </row>
    <row r="234" spans="1:96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8"/>
      <c r="M234" s="25"/>
      <c r="N234" s="25"/>
      <c r="O234" s="25"/>
      <c r="P234" s="25"/>
      <c r="Q234" s="25"/>
      <c r="R234" s="25"/>
      <c r="S234" s="25"/>
      <c r="T234" s="8"/>
      <c r="U234" s="8"/>
      <c r="V234" s="8"/>
      <c r="W234" s="8"/>
      <c r="X234" s="8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11"/>
      <c r="BN234" s="11"/>
      <c r="BO234" s="11"/>
      <c r="BP234" s="3"/>
      <c r="BQ234" s="3"/>
      <c r="BR234" s="3"/>
      <c r="BS234" s="3"/>
      <c r="BT234" s="25"/>
      <c r="BU234" s="25"/>
      <c r="BV234" s="25"/>
      <c r="BW234" s="25"/>
      <c r="BX234" s="2"/>
      <c r="BY234" s="11"/>
      <c r="BZ234" s="20"/>
      <c r="CA234" s="25"/>
      <c r="CB234" s="11"/>
      <c r="CC234" s="104"/>
      <c r="CD234" s="11"/>
      <c r="CE234" s="25"/>
      <c r="CF234" s="25"/>
      <c r="CG234" s="25"/>
      <c r="CH234" s="25"/>
      <c r="CI234" s="25"/>
      <c r="CJ234" s="25"/>
      <c r="CK234" s="25"/>
      <c r="CL234" s="20"/>
      <c r="CM234" s="25"/>
      <c r="CN234" s="25"/>
      <c r="CO234" s="25"/>
      <c r="CP234" s="20"/>
      <c r="CQ234" s="25"/>
      <c r="CR234" s="25"/>
    </row>
    <row r="235" spans="1:96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8"/>
      <c r="M235" s="25"/>
      <c r="N235" s="25"/>
      <c r="O235" s="25"/>
      <c r="P235" s="25"/>
      <c r="Q235" s="25"/>
      <c r="R235" s="25"/>
      <c r="S235" s="25"/>
      <c r="T235" s="8"/>
      <c r="U235" s="8"/>
      <c r="V235" s="8"/>
      <c r="W235" s="8"/>
      <c r="X235" s="8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11"/>
      <c r="BN235" s="11"/>
      <c r="BO235" s="11"/>
      <c r="BP235" s="3"/>
      <c r="BQ235" s="3"/>
      <c r="BR235" s="3"/>
      <c r="BS235" s="3"/>
      <c r="BT235" s="25"/>
      <c r="BU235" s="25"/>
      <c r="BV235" s="25"/>
      <c r="BW235" s="25"/>
      <c r="BX235" s="2"/>
      <c r="BY235" s="11"/>
      <c r="BZ235" s="20"/>
      <c r="CA235" s="25"/>
      <c r="CB235" s="11"/>
      <c r="CC235" s="104"/>
      <c r="CD235" s="11"/>
      <c r="CE235" s="25"/>
      <c r="CF235" s="25"/>
      <c r="CG235" s="25"/>
      <c r="CH235" s="25"/>
      <c r="CI235" s="25"/>
      <c r="CJ235" s="25"/>
      <c r="CK235" s="25"/>
      <c r="CL235" s="20"/>
      <c r="CM235" s="25"/>
      <c r="CN235" s="25"/>
      <c r="CO235" s="25"/>
      <c r="CP235" s="20"/>
      <c r="CQ235" s="25"/>
      <c r="CR235" s="25"/>
    </row>
    <row r="236" spans="1:96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8"/>
      <c r="M236" s="25"/>
      <c r="N236" s="25"/>
      <c r="O236" s="25"/>
      <c r="P236" s="25"/>
      <c r="Q236" s="25"/>
      <c r="R236" s="25"/>
      <c r="S236" s="25"/>
      <c r="T236" s="8"/>
      <c r="U236" s="8"/>
      <c r="V236" s="8"/>
      <c r="W236" s="8"/>
      <c r="X236" s="8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11"/>
      <c r="BN236" s="11"/>
      <c r="BO236" s="11"/>
      <c r="BP236" s="3"/>
      <c r="BQ236" s="3"/>
      <c r="BR236" s="3"/>
      <c r="BS236" s="3"/>
      <c r="BT236" s="25"/>
      <c r="BU236" s="25"/>
      <c r="BV236" s="25"/>
      <c r="BW236" s="25"/>
      <c r="BX236" s="2"/>
      <c r="BY236" s="11"/>
      <c r="BZ236" s="20"/>
      <c r="CA236" s="25"/>
      <c r="CB236" s="11"/>
      <c r="CC236" s="104"/>
      <c r="CD236" s="11"/>
      <c r="CE236" s="25"/>
      <c r="CF236" s="25"/>
      <c r="CG236" s="25"/>
      <c r="CH236" s="25"/>
      <c r="CI236" s="25"/>
      <c r="CJ236" s="25"/>
      <c r="CK236" s="25"/>
      <c r="CL236" s="20"/>
      <c r="CM236" s="25"/>
      <c r="CN236" s="25"/>
      <c r="CO236" s="25"/>
      <c r="CP236" s="20"/>
      <c r="CQ236" s="25"/>
      <c r="CR236" s="25"/>
    </row>
    <row r="237" spans="1:96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8"/>
      <c r="M237" s="25"/>
      <c r="N237" s="25"/>
      <c r="O237" s="25"/>
      <c r="P237" s="25"/>
      <c r="Q237" s="25"/>
      <c r="R237" s="25"/>
      <c r="S237" s="25"/>
      <c r="T237" s="8"/>
      <c r="U237" s="8"/>
      <c r="V237" s="8"/>
      <c r="W237" s="8"/>
      <c r="X237" s="8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11"/>
      <c r="BN237" s="11"/>
      <c r="BO237" s="11"/>
      <c r="BP237" s="3"/>
      <c r="BQ237" s="3"/>
      <c r="BR237" s="3"/>
      <c r="BS237" s="3"/>
      <c r="BT237" s="25"/>
      <c r="BU237" s="25"/>
      <c r="BV237" s="25"/>
      <c r="BW237" s="25"/>
      <c r="BX237" s="2"/>
      <c r="BY237" s="11"/>
      <c r="BZ237" s="20"/>
      <c r="CA237" s="25"/>
      <c r="CB237" s="11"/>
      <c r="CC237" s="104"/>
      <c r="CD237" s="11"/>
      <c r="CE237" s="25"/>
      <c r="CF237" s="25"/>
      <c r="CG237" s="25"/>
      <c r="CH237" s="25"/>
      <c r="CI237" s="25"/>
      <c r="CJ237" s="25"/>
      <c r="CK237" s="25"/>
      <c r="CL237" s="20"/>
      <c r="CM237" s="25"/>
      <c r="CN237" s="25"/>
      <c r="CO237" s="25"/>
      <c r="CP237" s="20"/>
      <c r="CQ237" s="25"/>
      <c r="CR237" s="25"/>
    </row>
    <row r="238" spans="1:96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8"/>
      <c r="M238" s="25"/>
      <c r="N238" s="25"/>
      <c r="O238" s="25"/>
      <c r="P238" s="25"/>
      <c r="Q238" s="25"/>
      <c r="R238" s="25"/>
      <c r="S238" s="25"/>
      <c r="T238" s="8"/>
      <c r="U238" s="8"/>
      <c r="V238" s="8"/>
      <c r="W238" s="8"/>
      <c r="X238" s="8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11"/>
      <c r="BN238" s="11"/>
      <c r="BO238" s="11"/>
      <c r="BP238" s="3"/>
      <c r="BQ238" s="3"/>
      <c r="BR238" s="3"/>
      <c r="BS238" s="3"/>
      <c r="BT238" s="25"/>
      <c r="BU238" s="25"/>
      <c r="BV238" s="25"/>
      <c r="BW238" s="25"/>
      <c r="BX238" s="2"/>
      <c r="BY238" s="11"/>
      <c r="BZ238" s="20"/>
      <c r="CA238" s="25"/>
      <c r="CB238" s="11"/>
      <c r="CC238" s="104"/>
      <c r="CD238" s="11"/>
      <c r="CE238" s="25"/>
      <c r="CF238" s="25"/>
      <c r="CG238" s="25"/>
      <c r="CH238" s="25"/>
      <c r="CI238" s="25"/>
      <c r="CJ238" s="25"/>
      <c r="CK238" s="25"/>
      <c r="CL238" s="20"/>
      <c r="CM238" s="25"/>
      <c r="CN238" s="25"/>
      <c r="CO238" s="25"/>
      <c r="CP238" s="20"/>
      <c r="CQ238" s="25"/>
      <c r="CR238" s="25"/>
    </row>
    <row r="239" spans="1:96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8"/>
      <c r="M239" s="25"/>
      <c r="N239" s="25"/>
      <c r="O239" s="25"/>
      <c r="P239" s="25"/>
      <c r="Q239" s="25"/>
      <c r="R239" s="25"/>
      <c r="S239" s="25"/>
      <c r="T239" s="8"/>
      <c r="U239" s="8"/>
      <c r="V239" s="8"/>
      <c r="W239" s="8"/>
      <c r="X239" s="8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11"/>
      <c r="BN239" s="11"/>
      <c r="BO239" s="11"/>
      <c r="BP239" s="3"/>
      <c r="BQ239" s="3"/>
      <c r="BR239" s="3"/>
      <c r="BS239" s="3"/>
      <c r="BT239" s="25"/>
      <c r="BU239" s="25"/>
      <c r="BV239" s="25"/>
      <c r="BW239" s="25"/>
      <c r="BX239" s="2"/>
      <c r="BY239" s="11"/>
      <c r="BZ239" s="20"/>
      <c r="CA239" s="25"/>
      <c r="CB239" s="11"/>
      <c r="CC239" s="104"/>
      <c r="CD239" s="11"/>
      <c r="CE239" s="25"/>
      <c r="CF239" s="25"/>
      <c r="CG239" s="25"/>
      <c r="CH239" s="25"/>
      <c r="CI239" s="25"/>
      <c r="CJ239" s="25"/>
      <c r="CK239" s="25"/>
      <c r="CL239" s="20"/>
      <c r="CM239" s="25"/>
      <c r="CN239" s="25"/>
      <c r="CO239" s="25"/>
      <c r="CP239" s="20"/>
      <c r="CQ239" s="25"/>
      <c r="CR239" s="25"/>
    </row>
    <row r="240" spans="1:96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8"/>
      <c r="M240" s="25"/>
      <c r="N240" s="25"/>
      <c r="O240" s="25"/>
      <c r="P240" s="25"/>
      <c r="Q240" s="25"/>
      <c r="R240" s="25"/>
      <c r="S240" s="25"/>
      <c r="T240" s="8"/>
      <c r="U240" s="8"/>
      <c r="V240" s="8"/>
      <c r="W240" s="8"/>
      <c r="X240" s="8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11"/>
      <c r="BN240" s="11"/>
      <c r="BO240" s="11"/>
      <c r="BP240" s="3"/>
      <c r="BQ240" s="3"/>
      <c r="BR240" s="3"/>
      <c r="BS240" s="3"/>
      <c r="BT240" s="25"/>
      <c r="BU240" s="25"/>
      <c r="BV240" s="25"/>
      <c r="BW240" s="25"/>
      <c r="BX240" s="2"/>
      <c r="BY240" s="11"/>
      <c r="BZ240" s="20"/>
      <c r="CA240" s="25"/>
      <c r="CB240" s="11"/>
      <c r="CC240" s="104"/>
      <c r="CD240" s="11"/>
      <c r="CE240" s="25"/>
      <c r="CF240" s="25"/>
      <c r="CG240" s="25"/>
      <c r="CH240" s="25"/>
      <c r="CI240" s="25"/>
      <c r="CJ240" s="25"/>
      <c r="CK240" s="25"/>
      <c r="CL240" s="20"/>
      <c r="CM240" s="25"/>
      <c r="CN240" s="25"/>
      <c r="CO240" s="25"/>
      <c r="CP240" s="20"/>
      <c r="CQ240" s="25"/>
      <c r="CR240" s="25"/>
    </row>
    <row r="241" spans="1:96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8"/>
      <c r="M241" s="25"/>
      <c r="N241" s="25"/>
      <c r="O241" s="25"/>
      <c r="P241" s="25"/>
      <c r="Q241" s="25"/>
      <c r="R241" s="25"/>
      <c r="S241" s="25"/>
      <c r="T241" s="8"/>
      <c r="U241" s="8"/>
      <c r="V241" s="8"/>
      <c r="W241" s="8"/>
      <c r="X241" s="8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11"/>
      <c r="BN241" s="11"/>
      <c r="BO241" s="11"/>
      <c r="BP241" s="3"/>
      <c r="BQ241" s="3"/>
      <c r="BR241" s="3"/>
      <c r="BS241" s="3"/>
      <c r="BT241" s="25"/>
      <c r="BU241" s="25"/>
      <c r="BV241" s="25"/>
      <c r="BW241" s="25"/>
      <c r="BX241" s="2"/>
      <c r="BY241" s="11"/>
      <c r="BZ241" s="20"/>
      <c r="CA241" s="25"/>
      <c r="CB241" s="11"/>
      <c r="CC241" s="104"/>
      <c r="CD241" s="11"/>
      <c r="CE241" s="25"/>
      <c r="CF241" s="25"/>
      <c r="CG241" s="25"/>
      <c r="CH241" s="25"/>
      <c r="CI241" s="25"/>
      <c r="CJ241" s="25"/>
      <c r="CK241" s="25"/>
      <c r="CL241" s="20"/>
      <c r="CM241" s="25"/>
      <c r="CN241" s="25"/>
      <c r="CO241" s="25"/>
      <c r="CP241" s="20"/>
      <c r="CQ241" s="25"/>
      <c r="CR241" s="25"/>
    </row>
    <row r="242" spans="1:96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8"/>
      <c r="M242" s="25"/>
      <c r="N242" s="25"/>
      <c r="O242" s="25"/>
      <c r="P242" s="25"/>
      <c r="Q242" s="25"/>
      <c r="R242" s="25"/>
      <c r="S242" s="25"/>
      <c r="T242" s="8"/>
      <c r="U242" s="8"/>
      <c r="V242" s="8"/>
      <c r="W242" s="8"/>
      <c r="X242" s="8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11"/>
      <c r="BN242" s="11"/>
      <c r="BO242" s="11"/>
      <c r="BP242" s="3"/>
      <c r="BQ242" s="3"/>
      <c r="BR242" s="3"/>
      <c r="BS242" s="3"/>
      <c r="BT242" s="25"/>
      <c r="BU242" s="25"/>
      <c r="BV242" s="25"/>
      <c r="BW242" s="25"/>
      <c r="BX242" s="2"/>
      <c r="BY242" s="11"/>
      <c r="BZ242" s="20"/>
      <c r="CA242" s="25"/>
      <c r="CB242" s="11"/>
      <c r="CC242" s="104"/>
      <c r="CD242" s="11"/>
      <c r="CE242" s="25"/>
      <c r="CF242" s="25"/>
      <c r="CG242" s="25"/>
      <c r="CH242" s="25"/>
      <c r="CI242" s="25"/>
      <c r="CJ242" s="25"/>
      <c r="CK242" s="25"/>
      <c r="CL242" s="20"/>
      <c r="CM242" s="25"/>
      <c r="CN242" s="25"/>
      <c r="CO242" s="25"/>
      <c r="CP242" s="20"/>
      <c r="CQ242" s="25"/>
      <c r="CR242" s="25"/>
    </row>
    <row r="243" spans="1:96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8"/>
      <c r="M243" s="25"/>
      <c r="N243" s="25"/>
      <c r="O243" s="25"/>
      <c r="P243" s="25"/>
      <c r="Q243" s="25"/>
      <c r="R243" s="25"/>
      <c r="S243" s="25"/>
      <c r="T243" s="8"/>
      <c r="U243" s="8"/>
      <c r="V243" s="8"/>
      <c r="W243" s="8"/>
      <c r="X243" s="8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11"/>
      <c r="BN243" s="11"/>
      <c r="BO243" s="11"/>
      <c r="BP243" s="3"/>
      <c r="BQ243" s="3"/>
      <c r="BR243" s="3"/>
      <c r="BS243" s="3"/>
      <c r="BT243" s="25"/>
      <c r="BU243" s="25"/>
      <c r="BV243" s="25"/>
      <c r="BW243" s="25"/>
      <c r="BX243" s="2"/>
      <c r="BY243" s="11"/>
      <c r="BZ243" s="20"/>
      <c r="CA243" s="25"/>
      <c r="CB243" s="11"/>
      <c r="CC243" s="104"/>
      <c r="CD243" s="11"/>
      <c r="CE243" s="25"/>
      <c r="CF243" s="25"/>
      <c r="CG243" s="25"/>
      <c r="CH243" s="25"/>
      <c r="CI243" s="25"/>
      <c r="CJ243" s="25"/>
      <c r="CK243" s="25"/>
      <c r="CL243" s="20"/>
      <c r="CM243" s="25"/>
      <c r="CN243" s="25"/>
      <c r="CO243" s="25"/>
      <c r="CP243" s="20"/>
      <c r="CQ243" s="25"/>
      <c r="CR243" s="25"/>
    </row>
    <row r="244" spans="1:96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8"/>
      <c r="M244" s="25"/>
      <c r="N244" s="25"/>
      <c r="O244" s="25"/>
      <c r="P244" s="25"/>
      <c r="Q244" s="25"/>
      <c r="R244" s="25"/>
      <c r="S244" s="25"/>
      <c r="T244" s="8"/>
      <c r="U244" s="8"/>
      <c r="V244" s="8"/>
      <c r="W244" s="8"/>
      <c r="X244" s="8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11"/>
      <c r="BN244" s="11"/>
      <c r="BO244" s="11"/>
      <c r="BP244" s="3"/>
      <c r="BQ244" s="3"/>
      <c r="BR244" s="3"/>
      <c r="BS244" s="3"/>
      <c r="BT244" s="25"/>
      <c r="BU244" s="25"/>
      <c r="BV244" s="25"/>
      <c r="BW244" s="25"/>
      <c r="BX244" s="2"/>
      <c r="BY244" s="11"/>
      <c r="BZ244" s="20"/>
      <c r="CA244" s="25"/>
      <c r="CB244" s="11"/>
      <c r="CC244" s="104"/>
      <c r="CD244" s="11"/>
      <c r="CE244" s="25"/>
      <c r="CF244" s="25"/>
      <c r="CG244" s="25"/>
      <c r="CH244" s="25"/>
      <c r="CI244" s="25"/>
      <c r="CJ244" s="25"/>
      <c r="CK244" s="25"/>
      <c r="CL244" s="20"/>
      <c r="CM244" s="25"/>
      <c r="CN244" s="25"/>
      <c r="CO244" s="25"/>
      <c r="CP244" s="20"/>
      <c r="CQ244" s="25"/>
      <c r="CR244" s="25"/>
    </row>
    <row r="245" spans="1:96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8"/>
      <c r="M245" s="25"/>
      <c r="N245" s="25"/>
      <c r="O245" s="25"/>
      <c r="P245" s="25"/>
      <c r="Q245" s="25"/>
      <c r="R245" s="25"/>
      <c r="S245" s="25"/>
      <c r="T245" s="8"/>
      <c r="U245" s="8"/>
      <c r="V245" s="8"/>
      <c r="W245" s="8"/>
      <c r="X245" s="8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11"/>
      <c r="BN245" s="11"/>
      <c r="BO245" s="11"/>
      <c r="BP245" s="3"/>
      <c r="BQ245" s="3"/>
      <c r="BR245" s="3"/>
      <c r="BS245" s="3"/>
      <c r="BT245" s="25"/>
      <c r="BU245" s="25"/>
      <c r="BV245" s="25"/>
      <c r="BW245" s="25"/>
      <c r="BX245" s="2"/>
      <c r="BY245" s="11"/>
      <c r="BZ245" s="20"/>
      <c r="CA245" s="25"/>
      <c r="CB245" s="11"/>
      <c r="CC245" s="104"/>
      <c r="CD245" s="11"/>
      <c r="CE245" s="25"/>
      <c r="CF245" s="25"/>
      <c r="CG245" s="25"/>
      <c r="CH245" s="25"/>
      <c r="CI245" s="25"/>
      <c r="CJ245" s="25"/>
      <c r="CK245" s="25"/>
      <c r="CL245" s="20"/>
      <c r="CM245" s="25"/>
      <c r="CN245" s="25"/>
      <c r="CO245" s="25"/>
      <c r="CP245" s="20"/>
      <c r="CQ245" s="25"/>
      <c r="CR245" s="25"/>
    </row>
    <row r="246" spans="1:96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8"/>
      <c r="M246" s="25"/>
      <c r="N246" s="25"/>
      <c r="O246" s="25"/>
      <c r="P246" s="25"/>
      <c r="Q246" s="25"/>
      <c r="R246" s="25"/>
      <c r="S246" s="25"/>
      <c r="T246" s="8"/>
      <c r="U246" s="8"/>
      <c r="V246" s="8"/>
      <c r="W246" s="8"/>
      <c r="X246" s="8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11"/>
      <c r="BN246" s="11"/>
      <c r="BO246" s="11"/>
      <c r="BP246" s="3"/>
      <c r="BQ246" s="3"/>
      <c r="BR246" s="3"/>
      <c r="BS246" s="3"/>
      <c r="BT246" s="25"/>
      <c r="BU246" s="25"/>
      <c r="BV246" s="25"/>
      <c r="BW246" s="25"/>
      <c r="BX246" s="2"/>
      <c r="BY246" s="11"/>
      <c r="BZ246" s="20"/>
      <c r="CA246" s="25"/>
      <c r="CB246" s="11"/>
      <c r="CC246" s="104"/>
      <c r="CD246" s="11"/>
      <c r="CE246" s="25"/>
      <c r="CF246" s="25"/>
      <c r="CG246" s="25"/>
      <c r="CH246" s="25"/>
      <c r="CI246" s="25"/>
      <c r="CJ246" s="25"/>
      <c r="CK246" s="25"/>
      <c r="CL246" s="20"/>
      <c r="CM246" s="25"/>
      <c r="CN246" s="25"/>
      <c r="CO246" s="25"/>
      <c r="CP246" s="20"/>
      <c r="CQ246" s="25"/>
      <c r="CR246" s="25"/>
    </row>
    <row r="247" spans="1:96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8"/>
      <c r="M247" s="25"/>
      <c r="N247" s="25"/>
      <c r="O247" s="25"/>
      <c r="P247" s="25"/>
      <c r="Q247" s="25"/>
      <c r="R247" s="25"/>
      <c r="S247" s="25"/>
      <c r="T247" s="8"/>
      <c r="U247" s="8"/>
      <c r="V247" s="8"/>
      <c r="W247" s="8"/>
      <c r="X247" s="8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11"/>
      <c r="BN247" s="11"/>
      <c r="BO247" s="11"/>
      <c r="BP247" s="3"/>
      <c r="BQ247" s="3"/>
      <c r="BR247" s="3"/>
      <c r="BS247" s="3"/>
      <c r="BT247" s="25"/>
      <c r="BU247" s="25"/>
      <c r="BV247" s="25"/>
      <c r="BW247" s="25"/>
      <c r="BX247" s="2"/>
      <c r="BY247" s="11"/>
      <c r="BZ247" s="20"/>
      <c r="CA247" s="25"/>
      <c r="CB247" s="11"/>
      <c r="CC247" s="104"/>
      <c r="CD247" s="11"/>
      <c r="CE247" s="25"/>
      <c r="CF247" s="25"/>
      <c r="CG247" s="25"/>
      <c r="CH247" s="25"/>
      <c r="CI247" s="25"/>
      <c r="CJ247" s="25"/>
      <c r="CK247" s="25"/>
      <c r="CL247" s="20"/>
      <c r="CM247" s="25"/>
      <c r="CN247" s="25"/>
      <c r="CO247" s="25"/>
      <c r="CP247" s="20"/>
      <c r="CQ247" s="25"/>
      <c r="CR247" s="25"/>
    </row>
    <row r="248" spans="1:96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8"/>
      <c r="M248" s="25"/>
      <c r="N248" s="25"/>
      <c r="O248" s="25"/>
      <c r="P248" s="25"/>
      <c r="Q248" s="25"/>
      <c r="R248" s="25"/>
      <c r="S248" s="25"/>
      <c r="T248" s="8"/>
      <c r="U248" s="8"/>
      <c r="V248" s="8"/>
      <c r="W248" s="8"/>
      <c r="X248" s="8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11"/>
      <c r="BN248" s="11"/>
      <c r="BO248" s="11"/>
      <c r="BP248" s="3"/>
      <c r="BQ248" s="3"/>
      <c r="BR248" s="3"/>
      <c r="BS248" s="3"/>
      <c r="BT248" s="25"/>
      <c r="BU248" s="25"/>
      <c r="BV248" s="25"/>
      <c r="BW248" s="25"/>
      <c r="BX248" s="2"/>
      <c r="BY248" s="11"/>
      <c r="BZ248" s="20"/>
      <c r="CA248" s="25"/>
      <c r="CB248" s="11"/>
      <c r="CC248" s="104"/>
      <c r="CD248" s="11"/>
      <c r="CE248" s="25"/>
      <c r="CF248" s="25"/>
      <c r="CG248" s="25"/>
      <c r="CH248" s="25"/>
      <c r="CI248" s="25"/>
      <c r="CJ248" s="25"/>
      <c r="CK248" s="25"/>
      <c r="CL248" s="20"/>
      <c r="CM248" s="25"/>
      <c r="CN248" s="25"/>
      <c r="CO248" s="25"/>
      <c r="CP248" s="20"/>
      <c r="CQ248" s="25"/>
      <c r="CR248" s="25"/>
    </row>
    <row r="249" spans="1:96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8"/>
      <c r="M249" s="25"/>
      <c r="N249" s="25"/>
      <c r="O249" s="25"/>
      <c r="P249" s="25"/>
      <c r="Q249" s="25"/>
      <c r="R249" s="25"/>
      <c r="S249" s="25"/>
      <c r="T249" s="8"/>
      <c r="U249" s="8"/>
      <c r="V249" s="8"/>
      <c r="W249" s="8"/>
      <c r="X249" s="8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11"/>
      <c r="BN249" s="11"/>
      <c r="BO249" s="11"/>
      <c r="BP249" s="3"/>
      <c r="BQ249" s="3"/>
      <c r="BR249" s="3"/>
      <c r="BS249" s="3"/>
      <c r="BT249" s="25"/>
      <c r="BU249" s="25"/>
      <c r="BV249" s="25"/>
      <c r="BW249" s="25"/>
      <c r="BX249" s="2"/>
      <c r="BY249" s="11"/>
      <c r="BZ249" s="20"/>
      <c r="CA249" s="25"/>
      <c r="CB249" s="11"/>
      <c r="CC249" s="104"/>
      <c r="CD249" s="11"/>
      <c r="CE249" s="25"/>
      <c r="CF249" s="25"/>
      <c r="CG249" s="25"/>
      <c r="CH249" s="25"/>
      <c r="CI249" s="25"/>
      <c r="CJ249" s="25"/>
      <c r="CK249" s="25"/>
      <c r="CL249" s="20"/>
      <c r="CM249" s="25"/>
      <c r="CN249" s="25"/>
      <c r="CO249" s="25"/>
      <c r="CP249" s="20"/>
      <c r="CQ249" s="25"/>
      <c r="CR249" s="25"/>
    </row>
    <row r="250" spans="1:96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8"/>
      <c r="M250" s="25"/>
      <c r="N250" s="25"/>
      <c r="O250" s="25"/>
      <c r="P250" s="25"/>
      <c r="Q250" s="25"/>
      <c r="R250" s="25"/>
      <c r="S250" s="25"/>
      <c r="T250" s="8"/>
      <c r="U250" s="8"/>
      <c r="V250" s="8"/>
      <c r="W250" s="8"/>
      <c r="X250" s="8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11"/>
      <c r="BN250" s="11"/>
      <c r="BO250" s="11"/>
      <c r="BP250" s="3"/>
      <c r="BQ250" s="3"/>
      <c r="BR250" s="3"/>
      <c r="BS250" s="3"/>
      <c r="BT250" s="25"/>
      <c r="BU250" s="25"/>
      <c r="BV250" s="25"/>
      <c r="BW250" s="25"/>
      <c r="BX250" s="2"/>
      <c r="BY250" s="11"/>
      <c r="BZ250" s="20"/>
      <c r="CA250" s="25"/>
      <c r="CB250" s="11"/>
      <c r="CC250" s="104"/>
      <c r="CD250" s="11"/>
      <c r="CE250" s="25"/>
      <c r="CF250" s="25"/>
      <c r="CG250" s="25"/>
      <c r="CH250" s="25"/>
      <c r="CI250" s="25"/>
      <c r="CJ250" s="25"/>
      <c r="CK250" s="25"/>
      <c r="CL250" s="20"/>
      <c r="CM250" s="25"/>
      <c r="CN250" s="25"/>
      <c r="CO250" s="25"/>
      <c r="CP250" s="20"/>
      <c r="CQ250" s="25"/>
      <c r="CR250" s="25"/>
    </row>
    <row r="251" spans="1:96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8"/>
      <c r="M251" s="25"/>
      <c r="N251" s="25"/>
      <c r="O251" s="25"/>
      <c r="P251" s="25"/>
      <c r="Q251" s="25"/>
      <c r="R251" s="25"/>
      <c r="S251" s="25"/>
      <c r="T251" s="8"/>
      <c r="U251" s="8"/>
      <c r="V251" s="8"/>
      <c r="W251" s="8"/>
      <c r="X251" s="8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11"/>
      <c r="BN251" s="11"/>
      <c r="BO251" s="11"/>
      <c r="BP251" s="3"/>
      <c r="BQ251" s="3"/>
      <c r="BR251" s="3"/>
      <c r="BS251" s="3"/>
      <c r="BT251" s="25"/>
      <c r="BU251" s="25"/>
      <c r="BV251" s="25"/>
      <c r="BW251" s="25"/>
      <c r="BX251" s="2"/>
      <c r="BY251" s="11"/>
      <c r="BZ251" s="20"/>
      <c r="CA251" s="25"/>
      <c r="CB251" s="11"/>
      <c r="CC251" s="104"/>
      <c r="CD251" s="11"/>
      <c r="CE251" s="25"/>
      <c r="CF251" s="25"/>
      <c r="CG251" s="25"/>
      <c r="CH251" s="25"/>
      <c r="CI251" s="25"/>
      <c r="CJ251" s="25"/>
      <c r="CK251" s="25"/>
      <c r="CL251" s="20"/>
      <c r="CM251" s="25"/>
      <c r="CN251" s="25"/>
      <c r="CO251" s="25"/>
      <c r="CP251" s="20"/>
      <c r="CQ251" s="25"/>
      <c r="CR251" s="25"/>
    </row>
    <row r="252" spans="1:96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8"/>
      <c r="M252" s="25"/>
      <c r="N252" s="25"/>
      <c r="O252" s="25"/>
      <c r="P252" s="25"/>
      <c r="Q252" s="25"/>
      <c r="R252" s="25"/>
      <c r="S252" s="25"/>
      <c r="T252" s="8"/>
      <c r="U252" s="8"/>
      <c r="V252" s="8"/>
      <c r="W252" s="8"/>
      <c r="X252" s="8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11"/>
      <c r="BN252" s="11"/>
      <c r="BO252" s="11"/>
      <c r="BP252" s="3"/>
      <c r="BQ252" s="3"/>
      <c r="BR252" s="3"/>
      <c r="BS252" s="3"/>
      <c r="BT252" s="25"/>
      <c r="BU252" s="25"/>
      <c r="BV252" s="25"/>
      <c r="BW252" s="25"/>
      <c r="BX252" s="2"/>
      <c r="BY252" s="11"/>
      <c r="BZ252" s="20"/>
      <c r="CA252" s="25"/>
      <c r="CB252" s="11"/>
      <c r="CC252" s="104"/>
      <c r="CD252" s="11"/>
      <c r="CE252" s="25"/>
      <c r="CF252" s="25"/>
      <c r="CG252" s="25"/>
      <c r="CH252" s="25"/>
      <c r="CI252" s="25"/>
      <c r="CJ252" s="25"/>
      <c r="CK252" s="25"/>
      <c r="CL252" s="20"/>
      <c r="CM252" s="25"/>
      <c r="CN252" s="25"/>
      <c r="CO252" s="25"/>
      <c r="CP252" s="20"/>
      <c r="CQ252" s="25"/>
      <c r="CR252" s="25"/>
    </row>
    <row r="253" spans="1:96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8"/>
      <c r="M253" s="25"/>
      <c r="N253" s="25"/>
      <c r="O253" s="25"/>
      <c r="P253" s="25"/>
      <c r="Q253" s="25"/>
      <c r="R253" s="25"/>
      <c r="S253" s="25"/>
      <c r="T253" s="8"/>
      <c r="U253" s="8"/>
      <c r="V253" s="8"/>
      <c r="W253" s="8"/>
      <c r="X253" s="8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11"/>
      <c r="BN253" s="11"/>
      <c r="BO253" s="11"/>
      <c r="BP253" s="3"/>
      <c r="BQ253" s="3"/>
      <c r="BR253" s="3"/>
      <c r="BS253" s="3"/>
      <c r="BT253" s="25"/>
      <c r="BU253" s="25"/>
      <c r="BV253" s="25"/>
      <c r="BW253" s="25"/>
      <c r="BX253" s="2"/>
      <c r="BY253" s="11"/>
      <c r="BZ253" s="20"/>
      <c r="CA253" s="25"/>
      <c r="CB253" s="11"/>
      <c r="CC253" s="104"/>
      <c r="CD253" s="11"/>
      <c r="CE253" s="25"/>
      <c r="CF253" s="25"/>
      <c r="CG253" s="25"/>
      <c r="CH253" s="25"/>
      <c r="CI253" s="25"/>
      <c r="CJ253" s="25"/>
      <c r="CK253" s="25"/>
      <c r="CL253" s="20"/>
      <c r="CM253" s="25"/>
      <c r="CN253" s="25"/>
      <c r="CO253" s="25"/>
      <c r="CP253" s="20"/>
      <c r="CQ253" s="25"/>
      <c r="CR253" s="25"/>
    </row>
    <row r="254" spans="1:96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8"/>
      <c r="M254" s="25"/>
      <c r="N254" s="25"/>
      <c r="O254" s="25"/>
      <c r="P254" s="25"/>
      <c r="Q254" s="25"/>
      <c r="R254" s="25"/>
      <c r="S254" s="25"/>
      <c r="T254" s="8"/>
      <c r="U254" s="8"/>
      <c r="V254" s="8"/>
      <c r="W254" s="8"/>
      <c r="X254" s="8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11"/>
      <c r="BN254" s="11"/>
      <c r="BO254" s="11"/>
      <c r="BP254" s="3"/>
      <c r="BQ254" s="3"/>
      <c r="BR254" s="3"/>
      <c r="BS254" s="3"/>
      <c r="BT254" s="25"/>
      <c r="BU254" s="25"/>
      <c r="BV254" s="25"/>
      <c r="BW254" s="25"/>
      <c r="BX254" s="2"/>
      <c r="BY254" s="11"/>
      <c r="BZ254" s="20"/>
      <c r="CA254" s="25"/>
      <c r="CB254" s="11"/>
      <c r="CC254" s="104"/>
      <c r="CD254" s="11"/>
      <c r="CE254" s="25"/>
      <c r="CF254" s="25"/>
      <c r="CG254" s="25"/>
      <c r="CH254" s="25"/>
      <c r="CI254" s="25"/>
      <c r="CJ254" s="25"/>
      <c r="CK254" s="25"/>
      <c r="CL254" s="20"/>
      <c r="CM254" s="25"/>
      <c r="CN254" s="25"/>
      <c r="CO254" s="25"/>
      <c r="CP254" s="20"/>
      <c r="CQ254" s="25"/>
      <c r="CR254" s="25"/>
    </row>
    <row r="255" spans="1:96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8"/>
      <c r="M255" s="25"/>
      <c r="N255" s="25"/>
      <c r="O255" s="25"/>
      <c r="P255" s="25"/>
      <c r="Q255" s="25"/>
      <c r="R255" s="25"/>
      <c r="S255" s="25"/>
      <c r="T255" s="8"/>
      <c r="U255" s="8"/>
      <c r="V255" s="8"/>
      <c r="W255" s="8"/>
      <c r="X255" s="8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11"/>
      <c r="BN255" s="11"/>
      <c r="BO255" s="11"/>
      <c r="BP255" s="3"/>
      <c r="BQ255" s="3"/>
      <c r="BR255" s="3"/>
      <c r="BS255" s="3"/>
      <c r="BT255" s="25"/>
      <c r="BU255" s="25"/>
      <c r="BV255" s="25"/>
      <c r="BW255" s="25"/>
      <c r="BX255" s="2"/>
      <c r="BY255" s="11"/>
      <c r="BZ255" s="20"/>
      <c r="CA255" s="25"/>
      <c r="CB255" s="11"/>
      <c r="CC255" s="104"/>
      <c r="CD255" s="11"/>
      <c r="CE255" s="25"/>
      <c r="CF255" s="25"/>
      <c r="CG255" s="25"/>
      <c r="CH255" s="25"/>
      <c r="CI255" s="25"/>
      <c r="CJ255" s="25"/>
      <c r="CK255" s="25"/>
      <c r="CL255" s="20"/>
      <c r="CM255" s="25"/>
      <c r="CN255" s="25"/>
      <c r="CO255" s="25"/>
      <c r="CP255" s="20"/>
      <c r="CQ255" s="25"/>
      <c r="CR255" s="25"/>
    </row>
    <row r="256" spans="1:96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8"/>
      <c r="M256" s="25"/>
      <c r="N256" s="25"/>
      <c r="O256" s="25"/>
      <c r="P256" s="25"/>
      <c r="Q256" s="25"/>
      <c r="R256" s="25"/>
      <c r="S256" s="25"/>
      <c r="T256" s="8"/>
      <c r="U256" s="8"/>
      <c r="V256" s="8"/>
      <c r="W256" s="8"/>
      <c r="X256" s="8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11"/>
      <c r="BN256" s="11"/>
      <c r="BO256" s="11"/>
      <c r="BP256" s="3"/>
      <c r="BQ256" s="3"/>
      <c r="BR256" s="3"/>
      <c r="BS256" s="3"/>
      <c r="BT256" s="25"/>
      <c r="BU256" s="25"/>
      <c r="BV256" s="25"/>
      <c r="BW256" s="25"/>
      <c r="BX256" s="2"/>
      <c r="BY256" s="11"/>
      <c r="BZ256" s="20"/>
      <c r="CA256" s="25"/>
      <c r="CB256" s="11"/>
      <c r="CC256" s="104"/>
      <c r="CD256" s="11"/>
      <c r="CE256" s="25"/>
      <c r="CF256" s="25"/>
      <c r="CG256" s="25"/>
      <c r="CH256" s="25"/>
      <c r="CI256" s="25"/>
      <c r="CJ256" s="25"/>
      <c r="CK256" s="25"/>
      <c r="CL256" s="20"/>
      <c r="CM256" s="25"/>
      <c r="CN256" s="25"/>
      <c r="CO256" s="25"/>
      <c r="CP256" s="20"/>
      <c r="CQ256" s="25"/>
      <c r="CR256" s="25"/>
    </row>
    <row r="257" spans="1:96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8"/>
      <c r="M257" s="25"/>
      <c r="N257" s="25"/>
      <c r="O257" s="25"/>
      <c r="P257" s="25"/>
      <c r="Q257" s="25"/>
      <c r="R257" s="25"/>
      <c r="S257" s="25"/>
      <c r="T257" s="8"/>
      <c r="U257" s="8"/>
      <c r="V257" s="8"/>
      <c r="W257" s="8"/>
      <c r="X257" s="8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11"/>
      <c r="BN257" s="11"/>
      <c r="BO257" s="11"/>
      <c r="BP257" s="3"/>
      <c r="BQ257" s="3"/>
      <c r="BR257" s="3"/>
      <c r="BS257" s="3"/>
      <c r="BT257" s="25"/>
      <c r="BU257" s="25"/>
      <c r="BV257" s="25"/>
      <c r="BW257" s="25"/>
      <c r="BX257" s="2"/>
      <c r="BY257" s="11"/>
      <c r="BZ257" s="20"/>
      <c r="CA257" s="25"/>
      <c r="CB257" s="11"/>
      <c r="CC257" s="104"/>
      <c r="CD257" s="11"/>
      <c r="CE257" s="25"/>
      <c r="CF257" s="25"/>
      <c r="CG257" s="25"/>
      <c r="CH257" s="25"/>
      <c r="CI257" s="25"/>
      <c r="CJ257" s="25"/>
      <c r="CK257" s="25"/>
      <c r="CL257" s="20"/>
      <c r="CM257" s="25"/>
      <c r="CN257" s="25"/>
      <c r="CO257" s="25"/>
      <c r="CP257" s="20"/>
      <c r="CQ257" s="25"/>
      <c r="CR257" s="25"/>
    </row>
    <row r="258" spans="1:96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8"/>
      <c r="M258" s="25"/>
      <c r="N258" s="25"/>
      <c r="O258" s="25"/>
      <c r="P258" s="25"/>
      <c r="Q258" s="25"/>
      <c r="R258" s="25"/>
      <c r="S258" s="25"/>
      <c r="T258" s="8"/>
      <c r="U258" s="8"/>
      <c r="V258" s="8"/>
      <c r="W258" s="8"/>
      <c r="X258" s="8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11"/>
      <c r="BN258" s="11"/>
      <c r="BO258" s="11"/>
      <c r="BP258" s="3"/>
      <c r="BQ258" s="3"/>
      <c r="BR258" s="3"/>
      <c r="BS258" s="3"/>
      <c r="BT258" s="25"/>
      <c r="BU258" s="25"/>
      <c r="BV258" s="25"/>
      <c r="BW258" s="25"/>
      <c r="BX258" s="2"/>
      <c r="BY258" s="11"/>
      <c r="BZ258" s="20"/>
      <c r="CA258" s="25"/>
      <c r="CB258" s="11"/>
      <c r="CC258" s="104"/>
      <c r="CD258" s="11"/>
      <c r="CE258" s="25"/>
      <c r="CF258" s="25"/>
      <c r="CG258" s="25"/>
      <c r="CH258" s="25"/>
      <c r="CI258" s="25"/>
      <c r="CJ258" s="25"/>
      <c r="CK258" s="25"/>
      <c r="CL258" s="20"/>
      <c r="CM258" s="25"/>
      <c r="CN258" s="25"/>
      <c r="CO258" s="25"/>
      <c r="CP258" s="20"/>
      <c r="CQ258" s="25"/>
      <c r="CR258" s="25"/>
    </row>
    <row r="259" spans="1:96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8"/>
      <c r="M259" s="25"/>
      <c r="N259" s="25"/>
      <c r="O259" s="25"/>
      <c r="P259" s="25"/>
      <c r="Q259" s="25"/>
      <c r="R259" s="25"/>
      <c r="S259" s="25"/>
      <c r="T259" s="8"/>
      <c r="U259" s="8"/>
      <c r="V259" s="8"/>
      <c r="W259" s="8"/>
      <c r="X259" s="8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11"/>
      <c r="BN259" s="11"/>
      <c r="BO259" s="11"/>
      <c r="BP259" s="3"/>
      <c r="BQ259" s="3"/>
      <c r="BR259" s="3"/>
      <c r="BS259" s="3"/>
      <c r="BT259" s="25"/>
      <c r="BU259" s="25"/>
      <c r="BV259" s="25"/>
      <c r="BW259" s="25"/>
      <c r="BX259" s="2"/>
      <c r="BY259" s="11"/>
      <c r="BZ259" s="20"/>
      <c r="CA259" s="25"/>
      <c r="CB259" s="11"/>
      <c r="CC259" s="104"/>
      <c r="CD259" s="11"/>
      <c r="CE259" s="25"/>
      <c r="CF259" s="25"/>
      <c r="CG259" s="25"/>
      <c r="CH259" s="25"/>
      <c r="CI259" s="25"/>
      <c r="CJ259" s="25"/>
      <c r="CK259" s="25"/>
      <c r="CL259" s="20"/>
      <c r="CM259" s="25"/>
      <c r="CN259" s="25"/>
      <c r="CO259" s="25"/>
      <c r="CP259" s="20"/>
      <c r="CQ259" s="25"/>
      <c r="CR259" s="25"/>
    </row>
    <row r="260" spans="1:96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8"/>
      <c r="M260" s="25"/>
      <c r="N260" s="25"/>
      <c r="O260" s="25"/>
      <c r="P260" s="25"/>
      <c r="Q260" s="25"/>
      <c r="R260" s="25"/>
      <c r="S260" s="25"/>
      <c r="T260" s="8"/>
      <c r="U260" s="8"/>
      <c r="V260" s="8"/>
      <c r="W260" s="8"/>
      <c r="X260" s="8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11"/>
      <c r="BN260" s="11"/>
      <c r="BO260" s="11"/>
      <c r="BP260" s="3"/>
      <c r="BQ260" s="3"/>
      <c r="BR260" s="3"/>
      <c r="BS260" s="3"/>
      <c r="BT260" s="25"/>
      <c r="BU260" s="25"/>
      <c r="BV260" s="25"/>
      <c r="BW260" s="25"/>
      <c r="BX260" s="2"/>
      <c r="BY260" s="11"/>
      <c r="BZ260" s="20"/>
      <c r="CA260" s="25"/>
      <c r="CB260" s="11"/>
      <c r="CC260" s="104"/>
      <c r="CD260" s="11"/>
      <c r="CE260" s="25"/>
      <c r="CF260" s="25"/>
      <c r="CG260" s="25"/>
      <c r="CH260" s="25"/>
      <c r="CI260" s="25"/>
      <c r="CJ260" s="25"/>
      <c r="CK260" s="25"/>
      <c r="CL260" s="20"/>
      <c r="CM260" s="25"/>
      <c r="CN260" s="25"/>
      <c r="CO260" s="25"/>
      <c r="CP260" s="20"/>
      <c r="CQ260" s="25"/>
      <c r="CR260" s="25"/>
    </row>
    <row r="261" spans="1:96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8"/>
      <c r="M261" s="25"/>
      <c r="N261" s="25"/>
      <c r="O261" s="25"/>
      <c r="P261" s="25"/>
      <c r="Q261" s="25"/>
      <c r="R261" s="25"/>
      <c r="S261" s="25"/>
      <c r="T261" s="8"/>
      <c r="U261" s="8"/>
      <c r="V261" s="8"/>
      <c r="W261" s="8"/>
      <c r="X261" s="8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11"/>
      <c r="BN261" s="11"/>
      <c r="BO261" s="11"/>
      <c r="BP261" s="3"/>
      <c r="BQ261" s="3"/>
      <c r="BR261" s="3"/>
      <c r="BS261" s="3"/>
      <c r="BT261" s="25"/>
      <c r="BU261" s="25"/>
      <c r="BV261" s="25"/>
      <c r="BW261" s="25"/>
      <c r="BX261" s="2"/>
      <c r="BY261" s="11"/>
      <c r="BZ261" s="20"/>
      <c r="CA261" s="25"/>
      <c r="CB261" s="11"/>
      <c r="CC261" s="104"/>
      <c r="CD261" s="11"/>
      <c r="CE261" s="25"/>
      <c r="CF261" s="25"/>
      <c r="CG261" s="25"/>
      <c r="CH261" s="25"/>
      <c r="CI261" s="25"/>
      <c r="CJ261" s="25"/>
      <c r="CK261" s="25"/>
      <c r="CL261" s="20"/>
      <c r="CM261" s="25"/>
      <c r="CN261" s="25"/>
      <c r="CO261" s="25"/>
      <c r="CP261" s="20"/>
      <c r="CQ261" s="25"/>
      <c r="CR261" s="25"/>
    </row>
    <row r="262" spans="1:96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8"/>
      <c r="M262" s="25"/>
      <c r="N262" s="25"/>
      <c r="O262" s="25"/>
      <c r="P262" s="25"/>
      <c r="Q262" s="25"/>
      <c r="R262" s="25"/>
      <c r="S262" s="25"/>
      <c r="T262" s="8"/>
      <c r="U262" s="8"/>
      <c r="V262" s="8"/>
      <c r="W262" s="8"/>
      <c r="X262" s="8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11"/>
      <c r="BN262" s="11"/>
      <c r="BO262" s="11"/>
      <c r="BP262" s="3"/>
      <c r="BQ262" s="3"/>
      <c r="BR262" s="3"/>
      <c r="BS262" s="3"/>
      <c r="BT262" s="25"/>
      <c r="BU262" s="25"/>
      <c r="BV262" s="25"/>
      <c r="BW262" s="25"/>
      <c r="BX262" s="2"/>
      <c r="BY262" s="11"/>
      <c r="BZ262" s="20"/>
      <c r="CA262" s="25"/>
      <c r="CB262" s="11"/>
      <c r="CC262" s="104"/>
      <c r="CD262" s="11"/>
      <c r="CE262" s="25"/>
      <c r="CF262" s="25"/>
      <c r="CG262" s="25"/>
      <c r="CH262" s="25"/>
      <c r="CI262" s="25"/>
      <c r="CJ262" s="25"/>
      <c r="CK262" s="25"/>
      <c r="CL262" s="20"/>
      <c r="CM262" s="25"/>
      <c r="CN262" s="25"/>
      <c r="CO262" s="25"/>
      <c r="CP262" s="20"/>
      <c r="CQ262" s="25"/>
      <c r="CR262" s="25"/>
    </row>
    <row r="263" spans="1:96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8"/>
      <c r="M263" s="25"/>
      <c r="N263" s="25"/>
      <c r="O263" s="25"/>
      <c r="P263" s="25"/>
      <c r="Q263" s="25"/>
      <c r="R263" s="25"/>
      <c r="S263" s="25"/>
      <c r="T263" s="8"/>
      <c r="U263" s="8"/>
      <c r="V263" s="8"/>
      <c r="W263" s="8"/>
      <c r="X263" s="8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11"/>
      <c r="BN263" s="11"/>
      <c r="BO263" s="11"/>
      <c r="BP263" s="3"/>
      <c r="BQ263" s="3"/>
      <c r="BR263" s="3"/>
      <c r="BS263" s="3"/>
      <c r="BT263" s="25"/>
      <c r="BU263" s="25"/>
      <c r="BV263" s="25"/>
      <c r="BW263" s="25"/>
      <c r="BX263" s="2"/>
      <c r="BY263" s="11"/>
      <c r="BZ263" s="20"/>
      <c r="CA263" s="25"/>
      <c r="CB263" s="11"/>
      <c r="CC263" s="104"/>
      <c r="CD263" s="11"/>
      <c r="CE263" s="25"/>
      <c r="CF263" s="25"/>
      <c r="CG263" s="25"/>
      <c r="CH263" s="25"/>
      <c r="CI263" s="25"/>
      <c r="CJ263" s="25"/>
      <c r="CK263" s="25"/>
      <c r="CL263" s="20"/>
      <c r="CM263" s="25"/>
      <c r="CN263" s="25"/>
      <c r="CO263" s="25"/>
      <c r="CP263" s="20"/>
      <c r="CQ263" s="25"/>
      <c r="CR263" s="25"/>
    </row>
    <row r="264" spans="1:96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8"/>
      <c r="M264" s="25"/>
      <c r="N264" s="25"/>
      <c r="O264" s="25"/>
      <c r="P264" s="25"/>
      <c r="Q264" s="25"/>
      <c r="R264" s="25"/>
      <c r="S264" s="25"/>
      <c r="T264" s="8"/>
      <c r="U264" s="8"/>
      <c r="V264" s="8"/>
      <c r="W264" s="8"/>
      <c r="X264" s="8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11"/>
      <c r="BN264" s="11"/>
      <c r="BO264" s="11"/>
      <c r="BP264" s="3"/>
      <c r="BQ264" s="3"/>
      <c r="BR264" s="3"/>
      <c r="BS264" s="3"/>
      <c r="BT264" s="25"/>
      <c r="BU264" s="25"/>
      <c r="BV264" s="25"/>
      <c r="BW264" s="25"/>
      <c r="BX264" s="2"/>
      <c r="BY264" s="11"/>
      <c r="BZ264" s="20"/>
      <c r="CA264" s="25"/>
      <c r="CB264" s="11"/>
      <c r="CC264" s="104"/>
      <c r="CD264" s="11"/>
      <c r="CE264" s="25"/>
      <c r="CF264" s="25"/>
      <c r="CG264" s="25"/>
      <c r="CH264" s="25"/>
      <c r="CI264" s="25"/>
      <c r="CJ264" s="25"/>
      <c r="CK264" s="25"/>
      <c r="CL264" s="20"/>
      <c r="CM264" s="25"/>
      <c r="CN264" s="25"/>
      <c r="CO264" s="25"/>
      <c r="CP264" s="20"/>
      <c r="CQ264" s="25"/>
      <c r="CR264" s="25"/>
    </row>
    <row r="265" spans="1:96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8"/>
      <c r="M265" s="25"/>
      <c r="N265" s="25"/>
      <c r="O265" s="25"/>
      <c r="P265" s="25"/>
      <c r="Q265" s="25"/>
      <c r="R265" s="25"/>
      <c r="S265" s="25"/>
      <c r="T265" s="8"/>
      <c r="U265" s="8"/>
      <c r="V265" s="8"/>
      <c r="W265" s="8"/>
      <c r="X265" s="8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11"/>
      <c r="BN265" s="11"/>
      <c r="BO265" s="11"/>
      <c r="BP265" s="3"/>
      <c r="BQ265" s="3"/>
      <c r="BR265" s="3"/>
      <c r="BS265" s="3"/>
      <c r="BT265" s="25"/>
      <c r="BU265" s="25"/>
      <c r="BV265" s="25"/>
      <c r="BW265" s="25"/>
      <c r="BX265" s="2"/>
      <c r="BY265" s="11"/>
      <c r="BZ265" s="20"/>
      <c r="CA265" s="25"/>
      <c r="CB265" s="11"/>
      <c r="CC265" s="104"/>
      <c r="CD265" s="11"/>
      <c r="CE265" s="25"/>
      <c r="CF265" s="25"/>
      <c r="CG265" s="25"/>
      <c r="CH265" s="25"/>
      <c r="CI265" s="25"/>
      <c r="CJ265" s="25"/>
      <c r="CK265" s="25"/>
      <c r="CL265" s="20"/>
      <c r="CM265" s="25"/>
      <c r="CN265" s="25"/>
      <c r="CO265" s="25"/>
      <c r="CP265" s="20"/>
      <c r="CQ265" s="25"/>
      <c r="CR265" s="25"/>
    </row>
    <row r="266" spans="1:96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8"/>
      <c r="M266" s="25"/>
      <c r="N266" s="25"/>
      <c r="O266" s="25"/>
      <c r="P266" s="25"/>
      <c r="Q266" s="25"/>
      <c r="R266" s="25"/>
      <c r="S266" s="25"/>
      <c r="T266" s="8"/>
      <c r="U266" s="8"/>
      <c r="V266" s="8"/>
      <c r="W266" s="8"/>
      <c r="X266" s="8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11"/>
      <c r="BN266" s="11"/>
      <c r="BO266" s="11"/>
      <c r="BP266" s="3"/>
      <c r="BQ266" s="3"/>
      <c r="BR266" s="3"/>
      <c r="BS266" s="3"/>
      <c r="BT266" s="25"/>
      <c r="BU266" s="25"/>
      <c r="BV266" s="25"/>
      <c r="BW266" s="25"/>
      <c r="BX266" s="2"/>
      <c r="BY266" s="11"/>
      <c r="BZ266" s="20"/>
      <c r="CA266" s="25"/>
      <c r="CB266" s="11"/>
      <c r="CC266" s="104"/>
      <c r="CD266" s="11"/>
      <c r="CE266" s="25"/>
      <c r="CF266" s="25"/>
      <c r="CG266" s="25"/>
      <c r="CH266" s="25"/>
      <c r="CI266" s="25"/>
      <c r="CJ266" s="25"/>
      <c r="CK266" s="25"/>
      <c r="CL266" s="20"/>
      <c r="CM266" s="25"/>
      <c r="CN266" s="25"/>
      <c r="CO266" s="25"/>
      <c r="CP266" s="20"/>
      <c r="CQ266" s="25"/>
      <c r="CR266" s="25"/>
    </row>
    <row r="267" spans="1:96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8"/>
      <c r="M267" s="25"/>
      <c r="N267" s="25"/>
      <c r="O267" s="25"/>
      <c r="P267" s="25"/>
      <c r="Q267" s="25"/>
      <c r="R267" s="25"/>
      <c r="S267" s="25"/>
      <c r="T267" s="8"/>
      <c r="U267" s="8"/>
      <c r="V267" s="8"/>
      <c r="W267" s="8"/>
      <c r="X267" s="8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11"/>
      <c r="BN267" s="11"/>
      <c r="BO267" s="11"/>
      <c r="BP267" s="3"/>
      <c r="BQ267" s="3"/>
      <c r="BR267" s="3"/>
      <c r="BS267" s="3"/>
      <c r="BT267" s="25"/>
      <c r="BU267" s="25"/>
      <c r="BV267" s="25"/>
      <c r="BW267" s="25"/>
      <c r="BX267" s="2"/>
      <c r="BY267" s="11"/>
      <c r="BZ267" s="20"/>
      <c r="CA267" s="25"/>
      <c r="CB267" s="11"/>
      <c r="CC267" s="104"/>
      <c r="CD267" s="11"/>
      <c r="CE267" s="25"/>
      <c r="CF267" s="25"/>
      <c r="CG267" s="25"/>
      <c r="CH267" s="25"/>
      <c r="CI267" s="25"/>
      <c r="CJ267" s="25"/>
      <c r="CK267" s="25"/>
      <c r="CL267" s="20"/>
      <c r="CM267" s="25"/>
      <c r="CN267" s="25"/>
      <c r="CO267" s="25"/>
      <c r="CP267" s="20"/>
      <c r="CQ267" s="25"/>
      <c r="CR267" s="25"/>
    </row>
    <row r="268" spans="1:96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8"/>
      <c r="M268" s="25"/>
      <c r="N268" s="25"/>
      <c r="O268" s="25"/>
      <c r="P268" s="25"/>
      <c r="Q268" s="25"/>
      <c r="R268" s="25"/>
      <c r="S268" s="25"/>
      <c r="T268" s="8"/>
      <c r="U268" s="8"/>
      <c r="V268" s="8"/>
      <c r="W268" s="8"/>
      <c r="X268" s="8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11"/>
      <c r="BN268" s="11"/>
      <c r="BO268" s="11"/>
      <c r="BP268" s="3"/>
      <c r="BQ268" s="3"/>
      <c r="BR268" s="3"/>
      <c r="BS268" s="3"/>
      <c r="BT268" s="25"/>
      <c r="BU268" s="25"/>
      <c r="BV268" s="25"/>
      <c r="BW268" s="25"/>
      <c r="BX268" s="2"/>
      <c r="BY268" s="11"/>
      <c r="BZ268" s="20"/>
      <c r="CA268" s="25"/>
      <c r="CB268" s="11"/>
      <c r="CC268" s="104"/>
      <c r="CD268" s="11"/>
      <c r="CE268" s="25"/>
      <c r="CF268" s="25"/>
      <c r="CG268" s="25"/>
      <c r="CH268" s="25"/>
      <c r="CI268" s="25"/>
      <c r="CJ268" s="25"/>
      <c r="CK268" s="25"/>
      <c r="CL268" s="20"/>
      <c r="CM268" s="25"/>
      <c r="CN268" s="25"/>
      <c r="CO268" s="25"/>
      <c r="CP268" s="20"/>
      <c r="CQ268" s="25"/>
      <c r="CR268" s="25"/>
    </row>
    <row r="269" spans="1:96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8"/>
      <c r="M269" s="25"/>
      <c r="N269" s="25"/>
      <c r="O269" s="25"/>
      <c r="P269" s="25"/>
      <c r="Q269" s="25"/>
      <c r="R269" s="25"/>
      <c r="S269" s="25"/>
      <c r="T269" s="8"/>
      <c r="U269" s="8"/>
      <c r="V269" s="8"/>
      <c r="W269" s="8"/>
      <c r="X269" s="8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11"/>
      <c r="BN269" s="11"/>
      <c r="BO269" s="11"/>
      <c r="BP269" s="3"/>
      <c r="BQ269" s="3"/>
      <c r="BR269" s="3"/>
      <c r="BS269" s="3"/>
      <c r="BT269" s="25"/>
      <c r="BU269" s="25"/>
      <c r="BV269" s="25"/>
      <c r="BW269" s="25"/>
      <c r="BX269" s="2"/>
      <c r="BY269" s="11"/>
      <c r="BZ269" s="20"/>
      <c r="CA269" s="25"/>
      <c r="CB269" s="11"/>
      <c r="CC269" s="104"/>
      <c r="CD269" s="11"/>
      <c r="CE269" s="25"/>
      <c r="CF269" s="25"/>
      <c r="CG269" s="25"/>
      <c r="CH269" s="25"/>
      <c r="CI269" s="25"/>
      <c r="CJ269" s="25"/>
      <c r="CK269" s="25"/>
      <c r="CL269" s="20"/>
      <c r="CM269" s="25"/>
      <c r="CN269" s="25"/>
      <c r="CO269" s="25"/>
      <c r="CP269" s="20"/>
      <c r="CQ269" s="25"/>
      <c r="CR269" s="25"/>
    </row>
    <row r="270" spans="1:96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8"/>
      <c r="M270" s="25"/>
      <c r="N270" s="25"/>
      <c r="O270" s="25"/>
      <c r="P270" s="25"/>
      <c r="Q270" s="25"/>
      <c r="R270" s="25"/>
      <c r="S270" s="25"/>
      <c r="T270" s="8"/>
      <c r="U270" s="8"/>
      <c r="V270" s="8"/>
      <c r="W270" s="8"/>
      <c r="X270" s="8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11"/>
      <c r="BN270" s="11"/>
      <c r="BO270" s="11"/>
      <c r="BP270" s="3"/>
      <c r="BQ270" s="3"/>
      <c r="BR270" s="3"/>
      <c r="BS270" s="3"/>
      <c r="BT270" s="25"/>
      <c r="BU270" s="25"/>
      <c r="BV270" s="25"/>
      <c r="BW270" s="25"/>
      <c r="BX270" s="2"/>
      <c r="BY270" s="11"/>
      <c r="BZ270" s="20"/>
      <c r="CA270" s="25"/>
      <c r="CB270" s="11"/>
      <c r="CC270" s="104"/>
      <c r="CD270" s="11"/>
      <c r="CE270" s="25"/>
      <c r="CF270" s="25"/>
      <c r="CG270" s="25"/>
      <c r="CH270" s="25"/>
      <c r="CI270" s="25"/>
      <c r="CJ270" s="25"/>
      <c r="CK270" s="25"/>
      <c r="CL270" s="20"/>
      <c r="CM270" s="25"/>
      <c r="CN270" s="25"/>
      <c r="CO270" s="25"/>
      <c r="CP270" s="20"/>
      <c r="CQ270" s="25"/>
      <c r="CR270" s="25"/>
    </row>
    <row r="271" spans="1:96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8"/>
      <c r="M271" s="25"/>
      <c r="N271" s="25"/>
      <c r="O271" s="25"/>
      <c r="P271" s="25"/>
      <c r="Q271" s="25"/>
      <c r="R271" s="25"/>
      <c r="S271" s="25"/>
      <c r="T271" s="8"/>
      <c r="U271" s="8"/>
      <c r="V271" s="8"/>
      <c r="W271" s="8"/>
      <c r="X271" s="8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11"/>
      <c r="BN271" s="11"/>
      <c r="BO271" s="11"/>
      <c r="BP271" s="3"/>
      <c r="BQ271" s="3"/>
      <c r="BR271" s="3"/>
      <c r="BS271" s="3"/>
      <c r="BT271" s="25"/>
      <c r="BU271" s="25"/>
      <c r="BV271" s="25"/>
      <c r="BW271" s="25"/>
      <c r="BX271" s="2"/>
      <c r="BY271" s="11"/>
      <c r="BZ271" s="20"/>
      <c r="CA271" s="25"/>
      <c r="CB271" s="11"/>
      <c r="CC271" s="104"/>
      <c r="CD271" s="11"/>
      <c r="CE271" s="25"/>
      <c r="CF271" s="25"/>
      <c r="CG271" s="25"/>
      <c r="CH271" s="25"/>
      <c r="CI271" s="25"/>
      <c r="CJ271" s="25"/>
      <c r="CK271" s="25"/>
      <c r="CL271" s="20"/>
      <c r="CM271" s="25"/>
      <c r="CN271" s="25"/>
      <c r="CO271" s="25"/>
      <c r="CP271" s="20"/>
      <c r="CQ271" s="25"/>
      <c r="CR271" s="25"/>
    </row>
    <row r="272" spans="1:96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8"/>
      <c r="M272" s="25"/>
      <c r="N272" s="25"/>
      <c r="O272" s="25"/>
      <c r="P272" s="25"/>
      <c r="Q272" s="25"/>
      <c r="R272" s="25"/>
      <c r="S272" s="25"/>
      <c r="T272" s="8"/>
      <c r="U272" s="8"/>
      <c r="V272" s="8"/>
      <c r="W272" s="8"/>
      <c r="X272" s="8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11"/>
      <c r="BN272" s="11"/>
      <c r="BO272" s="11"/>
      <c r="BP272" s="3"/>
      <c r="BQ272" s="3"/>
      <c r="BR272" s="3"/>
      <c r="BS272" s="3"/>
      <c r="BT272" s="25"/>
      <c r="BU272" s="25"/>
      <c r="BV272" s="25"/>
      <c r="BW272" s="25"/>
      <c r="BX272" s="2"/>
      <c r="BY272" s="11"/>
      <c r="BZ272" s="20"/>
      <c r="CA272" s="25"/>
      <c r="CB272" s="11"/>
      <c r="CC272" s="104"/>
      <c r="CD272" s="11"/>
      <c r="CE272" s="25"/>
      <c r="CF272" s="25"/>
      <c r="CG272" s="25"/>
      <c r="CH272" s="25"/>
      <c r="CI272" s="25"/>
      <c r="CJ272" s="25"/>
      <c r="CK272" s="25"/>
      <c r="CL272" s="20"/>
      <c r="CM272" s="25"/>
      <c r="CN272" s="25"/>
      <c r="CO272" s="25"/>
      <c r="CP272" s="20"/>
      <c r="CQ272" s="25"/>
      <c r="CR272" s="25"/>
    </row>
    <row r="273" spans="1:96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8"/>
      <c r="M273" s="25"/>
      <c r="N273" s="25"/>
      <c r="O273" s="25"/>
      <c r="P273" s="25"/>
      <c r="Q273" s="25"/>
      <c r="R273" s="25"/>
      <c r="S273" s="25"/>
      <c r="T273" s="8"/>
      <c r="U273" s="8"/>
      <c r="V273" s="8"/>
      <c r="W273" s="8"/>
      <c r="X273" s="8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11"/>
      <c r="BN273" s="11"/>
      <c r="BO273" s="11"/>
      <c r="BP273" s="3"/>
      <c r="BQ273" s="3"/>
      <c r="BR273" s="3"/>
      <c r="BS273" s="3"/>
      <c r="BT273" s="25"/>
      <c r="BU273" s="25"/>
      <c r="BV273" s="25"/>
      <c r="BW273" s="25"/>
      <c r="BX273" s="2"/>
      <c r="BY273" s="11"/>
      <c r="BZ273" s="20"/>
      <c r="CA273" s="25"/>
      <c r="CB273" s="11"/>
      <c r="CC273" s="104"/>
      <c r="CD273" s="11"/>
      <c r="CE273" s="25"/>
      <c r="CF273" s="25"/>
      <c r="CG273" s="25"/>
      <c r="CH273" s="25"/>
      <c r="CI273" s="25"/>
      <c r="CJ273" s="25"/>
      <c r="CK273" s="25"/>
      <c r="CL273" s="20"/>
      <c r="CM273" s="25"/>
      <c r="CN273" s="25"/>
      <c r="CO273" s="25"/>
      <c r="CP273" s="20"/>
      <c r="CQ273" s="25"/>
      <c r="CR273" s="25"/>
    </row>
    <row r="274" spans="1:96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8"/>
      <c r="M274" s="25"/>
      <c r="N274" s="25"/>
      <c r="O274" s="25"/>
      <c r="P274" s="25"/>
      <c r="Q274" s="25"/>
      <c r="R274" s="25"/>
      <c r="S274" s="25"/>
      <c r="T274" s="8"/>
      <c r="U274" s="8"/>
      <c r="V274" s="8"/>
      <c r="W274" s="8"/>
      <c r="X274" s="8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11"/>
      <c r="BN274" s="11"/>
      <c r="BO274" s="11"/>
      <c r="BP274" s="3"/>
      <c r="BQ274" s="3"/>
      <c r="BR274" s="3"/>
      <c r="BS274" s="3"/>
      <c r="BT274" s="25"/>
      <c r="BU274" s="25"/>
      <c r="BV274" s="25"/>
      <c r="BW274" s="25"/>
      <c r="BX274" s="2"/>
      <c r="BY274" s="11"/>
      <c r="BZ274" s="20"/>
      <c r="CA274" s="25"/>
      <c r="CB274" s="11"/>
      <c r="CC274" s="104"/>
      <c r="CD274" s="11"/>
      <c r="CE274" s="25"/>
      <c r="CF274" s="25"/>
      <c r="CG274" s="25"/>
      <c r="CH274" s="25"/>
      <c r="CI274" s="25"/>
      <c r="CJ274" s="25"/>
      <c r="CK274" s="25"/>
      <c r="CL274" s="20"/>
      <c r="CM274" s="25"/>
      <c r="CN274" s="25"/>
      <c r="CO274" s="25"/>
      <c r="CP274" s="20"/>
      <c r="CQ274" s="25"/>
      <c r="CR274" s="25"/>
    </row>
    <row r="275" spans="1:96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8"/>
      <c r="M275" s="25"/>
      <c r="N275" s="25"/>
      <c r="O275" s="25"/>
      <c r="P275" s="25"/>
      <c r="Q275" s="25"/>
      <c r="R275" s="25"/>
      <c r="S275" s="25"/>
      <c r="T275" s="8"/>
      <c r="U275" s="8"/>
      <c r="V275" s="8"/>
      <c r="W275" s="8"/>
      <c r="X275" s="8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11"/>
      <c r="BN275" s="11"/>
      <c r="BO275" s="11"/>
      <c r="BP275" s="3"/>
      <c r="BQ275" s="3"/>
      <c r="BR275" s="3"/>
      <c r="BS275" s="3"/>
      <c r="BT275" s="25"/>
      <c r="BU275" s="25"/>
      <c r="BV275" s="25"/>
      <c r="BW275" s="25"/>
      <c r="BX275" s="2"/>
      <c r="BY275" s="11"/>
      <c r="BZ275" s="20"/>
      <c r="CA275" s="25"/>
      <c r="CB275" s="11"/>
      <c r="CC275" s="104"/>
      <c r="CD275" s="11"/>
      <c r="CE275" s="25"/>
      <c r="CF275" s="25"/>
      <c r="CG275" s="25"/>
      <c r="CH275" s="25"/>
      <c r="CI275" s="25"/>
      <c r="CJ275" s="25"/>
      <c r="CK275" s="25"/>
      <c r="CL275" s="20"/>
      <c r="CM275" s="25"/>
      <c r="CN275" s="25"/>
      <c r="CO275" s="25"/>
      <c r="CP275" s="20"/>
      <c r="CQ275" s="25"/>
      <c r="CR275" s="25"/>
    </row>
    <row r="276" spans="1:96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8"/>
      <c r="M276" s="25"/>
      <c r="N276" s="25"/>
      <c r="O276" s="25"/>
      <c r="P276" s="25"/>
      <c r="Q276" s="25"/>
      <c r="R276" s="25"/>
      <c r="S276" s="25"/>
      <c r="T276" s="8"/>
      <c r="U276" s="8"/>
      <c r="V276" s="8"/>
      <c r="W276" s="8"/>
      <c r="X276" s="8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11"/>
      <c r="BN276" s="11"/>
      <c r="BO276" s="11"/>
      <c r="BP276" s="3"/>
      <c r="BQ276" s="3"/>
      <c r="BR276" s="3"/>
      <c r="BS276" s="3"/>
      <c r="BT276" s="25"/>
      <c r="BU276" s="25"/>
      <c r="BV276" s="25"/>
      <c r="BW276" s="25"/>
      <c r="BX276" s="2"/>
      <c r="BY276" s="11"/>
      <c r="BZ276" s="20"/>
      <c r="CA276" s="25"/>
      <c r="CB276" s="11"/>
      <c r="CC276" s="104"/>
      <c r="CD276" s="11"/>
      <c r="CE276" s="25"/>
      <c r="CF276" s="25"/>
      <c r="CG276" s="25"/>
      <c r="CH276" s="25"/>
      <c r="CI276" s="25"/>
      <c r="CJ276" s="25"/>
      <c r="CK276" s="25"/>
      <c r="CL276" s="20"/>
      <c r="CM276" s="25"/>
      <c r="CN276" s="25"/>
      <c r="CO276" s="25"/>
      <c r="CP276" s="20"/>
      <c r="CQ276" s="25"/>
      <c r="CR276" s="25"/>
    </row>
    <row r="277" spans="1:96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8"/>
      <c r="M277" s="25"/>
      <c r="N277" s="25"/>
      <c r="O277" s="25"/>
      <c r="P277" s="25"/>
      <c r="Q277" s="25"/>
      <c r="R277" s="25"/>
      <c r="S277" s="25"/>
      <c r="T277" s="8"/>
      <c r="U277" s="8"/>
      <c r="V277" s="8"/>
      <c r="W277" s="8"/>
      <c r="X277" s="8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11"/>
      <c r="BN277" s="11"/>
      <c r="BO277" s="11"/>
      <c r="BP277" s="3"/>
      <c r="BQ277" s="3"/>
      <c r="BR277" s="3"/>
      <c r="BS277" s="3"/>
      <c r="BT277" s="25"/>
      <c r="BU277" s="25"/>
      <c r="BV277" s="25"/>
      <c r="BW277" s="25"/>
      <c r="BX277" s="2"/>
      <c r="BY277" s="11"/>
      <c r="BZ277" s="20"/>
      <c r="CA277" s="25"/>
      <c r="CB277" s="11"/>
      <c r="CC277" s="104"/>
      <c r="CD277" s="11"/>
      <c r="CE277" s="25"/>
      <c r="CF277" s="25"/>
      <c r="CG277" s="25"/>
      <c r="CH277" s="25"/>
      <c r="CI277" s="25"/>
      <c r="CJ277" s="25"/>
      <c r="CK277" s="25"/>
      <c r="CL277" s="20"/>
      <c r="CM277" s="25"/>
      <c r="CN277" s="25"/>
      <c r="CO277" s="25"/>
      <c r="CP277" s="20"/>
      <c r="CQ277" s="25"/>
      <c r="CR277" s="25"/>
    </row>
    <row r="278" spans="1:96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8"/>
      <c r="M278" s="25"/>
      <c r="N278" s="25"/>
      <c r="O278" s="25"/>
      <c r="P278" s="25"/>
      <c r="Q278" s="25"/>
      <c r="R278" s="25"/>
      <c r="S278" s="25"/>
      <c r="T278" s="8"/>
      <c r="U278" s="8"/>
      <c r="V278" s="8"/>
      <c r="W278" s="8"/>
      <c r="X278" s="8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11"/>
      <c r="BN278" s="11"/>
      <c r="BO278" s="11"/>
      <c r="BP278" s="3"/>
      <c r="BQ278" s="3"/>
      <c r="BR278" s="3"/>
      <c r="BS278" s="3"/>
      <c r="BT278" s="25"/>
      <c r="BU278" s="25"/>
      <c r="BV278" s="25"/>
      <c r="BW278" s="25"/>
      <c r="BX278" s="2"/>
      <c r="BY278" s="11"/>
      <c r="BZ278" s="20"/>
      <c r="CA278" s="25"/>
      <c r="CB278" s="11"/>
      <c r="CC278" s="104"/>
      <c r="CD278" s="11"/>
      <c r="CE278" s="25"/>
      <c r="CF278" s="25"/>
      <c r="CG278" s="25"/>
      <c r="CH278" s="25"/>
      <c r="CI278" s="25"/>
      <c r="CJ278" s="25"/>
      <c r="CK278" s="25"/>
      <c r="CL278" s="20"/>
      <c r="CM278" s="25"/>
      <c r="CN278" s="25"/>
      <c r="CO278" s="25"/>
      <c r="CP278" s="20"/>
      <c r="CQ278" s="25"/>
      <c r="CR278" s="25"/>
    </row>
    <row r="279" spans="1:96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8"/>
      <c r="M279" s="25"/>
      <c r="N279" s="25"/>
      <c r="O279" s="25"/>
      <c r="P279" s="25"/>
      <c r="Q279" s="25"/>
      <c r="R279" s="25"/>
      <c r="S279" s="25"/>
      <c r="T279" s="8"/>
      <c r="U279" s="8"/>
      <c r="V279" s="8"/>
      <c r="W279" s="8"/>
      <c r="X279" s="8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11"/>
      <c r="BN279" s="11"/>
      <c r="BO279" s="11"/>
      <c r="BP279" s="3"/>
      <c r="BQ279" s="3"/>
      <c r="BR279" s="3"/>
      <c r="BS279" s="3"/>
      <c r="BT279" s="25"/>
      <c r="BU279" s="25"/>
      <c r="BV279" s="25"/>
      <c r="BW279" s="25"/>
      <c r="BX279" s="2"/>
      <c r="BY279" s="11"/>
      <c r="BZ279" s="20"/>
      <c r="CA279" s="25"/>
      <c r="CB279" s="11"/>
      <c r="CC279" s="104"/>
      <c r="CD279" s="11"/>
      <c r="CE279" s="25"/>
      <c r="CF279" s="25"/>
      <c r="CG279" s="25"/>
      <c r="CH279" s="25"/>
      <c r="CI279" s="25"/>
      <c r="CJ279" s="25"/>
      <c r="CK279" s="25"/>
      <c r="CL279" s="20"/>
      <c r="CM279" s="25"/>
      <c r="CN279" s="25"/>
      <c r="CO279" s="25"/>
      <c r="CP279" s="20"/>
      <c r="CQ279" s="25"/>
      <c r="CR279" s="25"/>
    </row>
    <row r="280" spans="1:96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8"/>
      <c r="M280" s="25"/>
      <c r="N280" s="25"/>
      <c r="O280" s="25"/>
      <c r="P280" s="25"/>
      <c r="Q280" s="25"/>
      <c r="R280" s="25"/>
      <c r="S280" s="25"/>
      <c r="T280" s="8"/>
      <c r="U280" s="8"/>
      <c r="V280" s="8"/>
      <c r="W280" s="8"/>
      <c r="X280" s="8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11"/>
      <c r="BN280" s="11"/>
      <c r="BO280" s="11"/>
      <c r="BP280" s="3"/>
      <c r="BQ280" s="3"/>
      <c r="BR280" s="3"/>
      <c r="BS280" s="3"/>
      <c r="BT280" s="25"/>
      <c r="BU280" s="25"/>
      <c r="BV280" s="25"/>
      <c r="BW280" s="25"/>
      <c r="BX280" s="2"/>
      <c r="BY280" s="11"/>
      <c r="BZ280" s="20"/>
      <c r="CA280" s="25"/>
      <c r="CB280" s="11"/>
      <c r="CC280" s="104"/>
      <c r="CD280" s="11"/>
      <c r="CE280" s="25"/>
      <c r="CF280" s="25"/>
      <c r="CG280" s="25"/>
      <c r="CH280" s="25"/>
      <c r="CI280" s="25"/>
      <c r="CJ280" s="25"/>
      <c r="CK280" s="25"/>
      <c r="CL280" s="20"/>
      <c r="CM280" s="25"/>
      <c r="CN280" s="25"/>
      <c r="CO280" s="25"/>
      <c r="CP280" s="20"/>
      <c r="CQ280" s="25"/>
      <c r="CR280" s="25"/>
    </row>
    <row r="281" spans="1:96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8"/>
      <c r="M281" s="25"/>
      <c r="N281" s="25"/>
      <c r="O281" s="25"/>
      <c r="P281" s="25"/>
      <c r="Q281" s="25"/>
      <c r="R281" s="25"/>
      <c r="S281" s="25"/>
      <c r="T281" s="8"/>
      <c r="U281" s="8"/>
      <c r="V281" s="8"/>
      <c r="W281" s="8"/>
      <c r="X281" s="8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11"/>
      <c r="BN281" s="11"/>
      <c r="BO281" s="11"/>
      <c r="BP281" s="3"/>
      <c r="BQ281" s="3"/>
      <c r="BR281" s="3"/>
      <c r="BS281" s="3"/>
      <c r="BT281" s="25"/>
      <c r="BU281" s="25"/>
      <c r="BV281" s="25"/>
      <c r="BW281" s="25"/>
      <c r="BX281" s="2"/>
      <c r="BY281" s="11"/>
      <c r="BZ281" s="20"/>
      <c r="CA281" s="25"/>
      <c r="CB281" s="11"/>
      <c r="CC281" s="104"/>
      <c r="CD281" s="11"/>
      <c r="CE281" s="25"/>
      <c r="CF281" s="25"/>
      <c r="CG281" s="25"/>
      <c r="CH281" s="25"/>
      <c r="CI281" s="25"/>
      <c r="CJ281" s="25"/>
      <c r="CK281" s="25"/>
      <c r="CL281" s="20"/>
      <c r="CM281" s="25"/>
      <c r="CN281" s="25"/>
      <c r="CO281" s="25"/>
      <c r="CP281" s="20"/>
      <c r="CQ281" s="25"/>
      <c r="CR281" s="25"/>
    </row>
    <row r="282" spans="1:96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8"/>
      <c r="M282" s="25"/>
      <c r="N282" s="25"/>
      <c r="O282" s="25"/>
      <c r="P282" s="25"/>
      <c r="Q282" s="25"/>
      <c r="R282" s="25"/>
      <c r="S282" s="25"/>
      <c r="T282" s="8"/>
      <c r="U282" s="8"/>
      <c r="V282" s="8"/>
      <c r="W282" s="8"/>
      <c r="X282" s="8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11"/>
      <c r="BN282" s="11"/>
      <c r="BO282" s="11"/>
      <c r="BP282" s="3"/>
      <c r="BQ282" s="3"/>
      <c r="BR282" s="3"/>
      <c r="BS282" s="3"/>
      <c r="BT282" s="25"/>
      <c r="BU282" s="25"/>
      <c r="BV282" s="25"/>
      <c r="BW282" s="25"/>
      <c r="BX282" s="2"/>
      <c r="BY282" s="11"/>
      <c r="BZ282" s="20"/>
      <c r="CA282" s="25"/>
      <c r="CB282" s="11"/>
      <c r="CC282" s="104"/>
      <c r="CD282" s="11"/>
      <c r="CE282" s="25"/>
      <c r="CF282" s="25"/>
      <c r="CG282" s="25"/>
      <c r="CH282" s="25"/>
      <c r="CI282" s="25"/>
      <c r="CJ282" s="25"/>
      <c r="CK282" s="25"/>
      <c r="CL282" s="20"/>
      <c r="CM282" s="25"/>
      <c r="CN282" s="25"/>
      <c r="CO282" s="25"/>
      <c r="CP282" s="20"/>
      <c r="CQ282" s="25"/>
      <c r="CR282" s="25"/>
    </row>
    <row r="283" spans="1:96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8"/>
      <c r="M283" s="25"/>
      <c r="N283" s="25"/>
      <c r="O283" s="25"/>
      <c r="P283" s="25"/>
      <c r="Q283" s="25"/>
      <c r="R283" s="25"/>
      <c r="S283" s="25"/>
      <c r="T283" s="8"/>
      <c r="U283" s="8"/>
      <c r="V283" s="8"/>
      <c r="W283" s="8"/>
      <c r="X283" s="8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11"/>
      <c r="BN283" s="11"/>
      <c r="BO283" s="11"/>
      <c r="BP283" s="3"/>
      <c r="BQ283" s="3"/>
      <c r="BR283" s="3"/>
      <c r="BS283" s="3"/>
      <c r="BT283" s="25"/>
      <c r="BU283" s="25"/>
      <c r="BV283" s="25"/>
      <c r="BW283" s="25"/>
      <c r="BX283" s="2"/>
      <c r="BY283" s="11"/>
      <c r="BZ283" s="20"/>
      <c r="CA283" s="25"/>
      <c r="CB283" s="11"/>
      <c r="CC283" s="104"/>
      <c r="CD283" s="11"/>
      <c r="CE283" s="25"/>
      <c r="CF283" s="25"/>
      <c r="CG283" s="25"/>
      <c r="CH283" s="25"/>
      <c r="CI283" s="25"/>
      <c r="CJ283" s="25"/>
      <c r="CK283" s="25"/>
      <c r="CL283" s="20"/>
      <c r="CM283" s="25"/>
      <c r="CN283" s="25"/>
      <c r="CO283" s="25"/>
      <c r="CP283" s="20"/>
      <c r="CQ283" s="25"/>
      <c r="CR283" s="25"/>
    </row>
    <row r="284" spans="1:96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8"/>
      <c r="M284" s="25"/>
      <c r="N284" s="25"/>
      <c r="O284" s="25"/>
      <c r="P284" s="25"/>
      <c r="Q284" s="25"/>
      <c r="R284" s="25"/>
      <c r="S284" s="25"/>
      <c r="T284" s="8"/>
      <c r="U284" s="8"/>
      <c r="V284" s="8"/>
      <c r="W284" s="8"/>
      <c r="X284" s="8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11"/>
      <c r="BN284" s="11"/>
      <c r="BO284" s="11"/>
      <c r="BP284" s="3"/>
      <c r="BQ284" s="3"/>
      <c r="BR284" s="3"/>
      <c r="BS284" s="3"/>
      <c r="BT284" s="25"/>
      <c r="BU284" s="25"/>
      <c r="BV284" s="25"/>
      <c r="BW284" s="25"/>
      <c r="BX284" s="2"/>
      <c r="BY284" s="11"/>
      <c r="BZ284" s="20"/>
      <c r="CA284" s="25"/>
      <c r="CB284" s="11"/>
      <c r="CC284" s="104"/>
      <c r="CD284" s="11"/>
      <c r="CE284" s="25"/>
      <c r="CF284" s="25"/>
      <c r="CG284" s="25"/>
      <c r="CH284" s="25"/>
      <c r="CI284" s="25"/>
      <c r="CJ284" s="25"/>
      <c r="CK284" s="25"/>
      <c r="CL284" s="20"/>
      <c r="CM284" s="25"/>
      <c r="CN284" s="25"/>
      <c r="CO284" s="25"/>
      <c r="CP284" s="20"/>
      <c r="CQ284" s="25"/>
      <c r="CR284" s="25"/>
    </row>
    <row r="285" spans="1:96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8"/>
      <c r="M285" s="25"/>
      <c r="N285" s="25"/>
      <c r="O285" s="25"/>
      <c r="P285" s="25"/>
      <c r="Q285" s="25"/>
      <c r="R285" s="25"/>
      <c r="S285" s="25"/>
      <c r="T285" s="8"/>
      <c r="U285" s="8"/>
      <c r="V285" s="8"/>
      <c r="W285" s="8"/>
      <c r="X285" s="8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11"/>
      <c r="BN285" s="11"/>
      <c r="BO285" s="11"/>
      <c r="BP285" s="3"/>
      <c r="BQ285" s="3"/>
      <c r="BR285" s="3"/>
      <c r="BS285" s="3"/>
      <c r="BT285" s="25"/>
      <c r="BU285" s="25"/>
      <c r="BV285" s="25"/>
      <c r="BW285" s="25"/>
      <c r="BX285" s="2"/>
      <c r="BY285" s="11"/>
      <c r="BZ285" s="20"/>
      <c r="CA285" s="25"/>
      <c r="CB285" s="11"/>
      <c r="CC285" s="104"/>
      <c r="CD285" s="11"/>
      <c r="CE285" s="25"/>
      <c r="CF285" s="25"/>
      <c r="CG285" s="25"/>
      <c r="CH285" s="25"/>
      <c r="CI285" s="25"/>
      <c r="CJ285" s="25"/>
      <c r="CK285" s="25"/>
      <c r="CL285" s="20"/>
      <c r="CM285" s="25"/>
      <c r="CN285" s="25"/>
      <c r="CO285" s="25"/>
      <c r="CP285" s="20"/>
      <c r="CQ285" s="25"/>
      <c r="CR285" s="25"/>
    </row>
    <row r="286" spans="1:96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8"/>
      <c r="M286" s="25"/>
      <c r="N286" s="25"/>
      <c r="O286" s="25"/>
      <c r="P286" s="25"/>
      <c r="Q286" s="25"/>
      <c r="R286" s="25"/>
      <c r="S286" s="25"/>
      <c r="T286" s="8"/>
      <c r="U286" s="8"/>
      <c r="V286" s="8"/>
      <c r="W286" s="8"/>
      <c r="X286" s="8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11"/>
      <c r="BN286" s="11"/>
      <c r="BO286" s="11"/>
      <c r="BP286" s="3"/>
      <c r="BQ286" s="3"/>
      <c r="BR286" s="3"/>
      <c r="BS286" s="3"/>
      <c r="BT286" s="25"/>
      <c r="BU286" s="25"/>
      <c r="BV286" s="25"/>
      <c r="BW286" s="25"/>
      <c r="BX286" s="2"/>
      <c r="BY286" s="11"/>
      <c r="BZ286" s="20"/>
      <c r="CA286" s="25"/>
      <c r="CB286" s="11"/>
      <c r="CC286" s="104"/>
      <c r="CD286" s="11"/>
      <c r="CE286" s="25"/>
      <c r="CF286" s="25"/>
      <c r="CG286" s="25"/>
      <c r="CH286" s="25"/>
      <c r="CI286" s="25"/>
      <c r="CJ286" s="25"/>
      <c r="CK286" s="25"/>
      <c r="CL286" s="20"/>
      <c r="CM286" s="25"/>
      <c r="CN286" s="25"/>
      <c r="CO286" s="25"/>
      <c r="CP286" s="20"/>
      <c r="CQ286" s="25"/>
      <c r="CR286" s="25"/>
    </row>
    <row r="287" spans="1:96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8"/>
      <c r="M287" s="25"/>
      <c r="N287" s="25"/>
      <c r="O287" s="25"/>
      <c r="P287" s="25"/>
      <c r="Q287" s="25"/>
      <c r="R287" s="25"/>
      <c r="S287" s="25"/>
      <c r="T287" s="8"/>
      <c r="U287" s="8"/>
      <c r="V287" s="8"/>
      <c r="W287" s="8"/>
      <c r="X287" s="8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11"/>
      <c r="BN287" s="11"/>
      <c r="BO287" s="11"/>
      <c r="BP287" s="3"/>
      <c r="BQ287" s="3"/>
      <c r="BR287" s="3"/>
      <c r="BS287" s="3"/>
      <c r="BT287" s="25"/>
      <c r="BU287" s="25"/>
      <c r="BV287" s="25"/>
      <c r="BW287" s="25"/>
      <c r="BX287" s="2"/>
      <c r="BY287" s="11"/>
      <c r="BZ287" s="20"/>
      <c r="CA287" s="25"/>
      <c r="CB287" s="11"/>
      <c r="CC287" s="104"/>
      <c r="CD287" s="11"/>
      <c r="CE287" s="25"/>
      <c r="CF287" s="25"/>
      <c r="CG287" s="25"/>
      <c r="CH287" s="25"/>
      <c r="CI287" s="25"/>
      <c r="CJ287" s="25"/>
      <c r="CK287" s="25"/>
      <c r="CL287" s="20"/>
      <c r="CM287" s="25"/>
      <c r="CN287" s="25"/>
      <c r="CO287" s="25"/>
      <c r="CP287" s="20"/>
      <c r="CQ287" s="25"/>
      <c r="CR287" s="25"/>
    </row>
    <row r="288" spans="1:96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8"/>
      <c r="M288" s="25"/>
      <c r="N288" s="25"/>
      <c r="O288" s="25"/>
      <c r="P288" s="25"/>
      <c r="Q288" s="25"/>
      <c r="R288" s="25"/>
      <c r="S288" s="25"/>
      <c r="T288" s="8"/>
      <c r="U288" s="8"/>
      <c r="V288" s="8"/>
      <c r="W288" s="8"/>
      <c r="X288" s="8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11"/>
      <c r="BN288" s="11"/>
      <c r="BO288" s="11"/>
      <c r="BP288" s="3"/>
      <c r="BQ288" s="3"/>
      <c r="BR288" s="3"/>
      <c r="BS288" s="3"/>
      <c r="BT288" s="25"/>
      <c r="BU288" s="25"/>
      <c r="BV288" s="25"/>
      <c r="BW288" s="25"/>
      <c r="BX288" s="2"/>
      <c r="BY288" s="11"/>
      <c r="BZ288" s="20"/>
      <c r="CA288" s="25"/>
      <c r="CB288" s="11"/>
      <c r="CC288" s="104"/>
      <c r="CD288" s="11"/>
      <c r="CE288" s="25"/>
      <c r="CF288" s="25"/>
      <c r="CG288" s="25"/>
      <c r="CH288" s="25"/>
      <c r="CI288" s="25"/>
      <c r="CJ288" s="25"/>
      <c r="CK288" s="25"/>
      <c r="CL288" s="20"/>
      <c r="CM288" s="25"/>
      <c r="CN288" s="25"/>
      <c r="CO288" s="25"/>
      <c r="CP288" s="20"/>
      <c r="CQ288" s="25"/>
      <c r="CR288" s="25"/>
    </row>
    <row r="289" spans="1:96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8"/>
      <c r="M289" s="25"/>
      <c r="N289" s="25"/>
      <c r="O289" s="25"/>
      <c r="P289" s="25"/>
      <c r="Q289" s="25"/>
      <c r="R289" s="25"/>
      <c r="S289" s="25"/>
      <c r="T289" s="8"/>
      <c r="U289" s="8"/>
      <c r="V289" s="8"/>
      <c r="W289" s="8"/>
      <c r="X289" s="8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11"/>
      <c r="BN289" s="11"/>
      <c r="BO289" s="11"/>
      <c r="BP289" s="3"/>
      <c r="BQ289" s="3"/>
      <c r="BR289" s="3"/>
      <c r="BS289" s="3"/>
      <c r="BT289" s="25"/>
      <c r="BU289" s="25"/>
      <c r="BV289" s="25"/>
      <c r="BW289" s="25"/>
      <c r="BX289" s="2"/>
      <c r="BY289" s="11"/>
      <c r="BZ289" s="20"/>
      <c r="CA289" s="25"/>
      <c r="CB289" s="11"/>
      <c r="CC289" s="104"/>
      <c r="CD289" s="11"/>
      <c r="CE289" s="25"/>
      <c r="CF289" s="25"/>
      <c r="CG289" s="25"/>
      <c r="CH289" s="25"/>
      <c r="CI289" s="25"/>
      <c r="CJ289" s="25"/>
      <c r="CK289" s="25"/>
      <c r="CL289" s="20"/>
      <c r="CM289" s="25"/>
      <c r="CN289" s="25"/>
      <c r="CO289" s="25"/>
      <c r="CP289" s="20"/>
      <c r="CQ289" s="25"/>
      <c r="CR289" s="25"/>
    </row>
    <row r="290" spans="1:96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8"/>
      <c r="M290" s="25"/>
      <c r="N290" s="25"/>
      <c r="O290" s="25"/>
      <c r="P290" s="25"/>
      <c r="Q290" s="25"/>
      <c r="R290" s="25"/>
      <c r="S290" s="25"/>
      <c r="T290" s="8"/>
      <c r="U290" s="8"/>
      <c r="V290" s="8"/>
      <c r="W290" s="8"/>
      <c r="X290" s="8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11"/>
      <c r="BN290" s="11"/>
      <c r="BO290" s="11"/>
      <c r="BP290" s="3"/>
      <c r="BQ290" s="3"/>
      <c r="BR290" s="3"/>
      <c r="BS290" s="3"/>
      <c r="BT290" s="25"/>
      <c r="BU290" s="25"/>
      <c r="BV290" s="25"/>
      <c r="BW290" s="25"/>
      <c r="BX290" s="2"/>
      <c r="BY290" s="11"/>
      <c r="BZ290" s="20"/>
      <c r="CA290" s="25"/>
      <c r="CB290" s="11"/>
      <c r="CC290" s="104"/>
      <c r="CD290" s="11"/>
      <c r="CE290" s="25"/>
      <c r="CF290" s="25"/>
      <c r="CG290" s="25"/>
      <c r="CH290" s="25"/>
      <c r="CI290" s="25"/>
      <c r="CJ290" s="25"/>
      <c r="CK290" s="25"/>
      <c r="CL290" s="20"/>
      <c r="CM290" s="25"/>
      <c r="CN290" s="25"/>
      <c r="CO290" s="25"/>
      <c r="CP290" s="20"/>
      <c r="CQ290" s="25"/>
      <c r="CR290" s="25"/>
    </row>
    <row r="291" spans="1:96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8"/>
      <c r="M291" s="25"/>
      <c r="N291" s="25"/>
      <c r="O291" s="25"/>
      <c r="P291" s="25"/>
      <c r="Q291" s="25"/>
      <c r="R291" s="25"/>
      <c r="S291" s="25"/>
      <c r="T291" s="8"/>
      <c r="U291" s="8"/>
      <c r="V291" s="8"/>
      <c r="W291" s="8"/>
      <c r="X291" s="8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11"/>
      <c r="BN291" s="11"/>
      <c r="BO291" s="11"/>
      <c r="BP291" s="3"/>
      <c r="BQ291" s="3"/>
      <c r="BR291" s="3"/>
      <c r="BS291" s="3"/>
      <c r="BT291" s="25"/>
      <c r="BU291" s="25"/>
      <c r="BV291" s="25"/>
      <c r="BW291" s="25"/>
      <c r="BX291" s="2"/>
      <c r="BY291" s="11"/>
      <c r="BZ291" s="20"/>
      <c r="CA291" s="25"/>
      <c r="CB291" s="11"/>
      <c r="CC291" s="104"/>
      <c r="CD291" s="11"/>
      <c r="CE291" s="25"/>
      <c r="CF291" s="25"/>
      <c r="CG291" s="25"/>
      <c r="CH291" s="25"/>
      <c r="CI291" s="25"/>
      <c r="CJ291" s="25"/>
      <c r="CK291" s="25"/>
      <c r="CL291" s="20"/>
      <c r="CM291" s="25"/>
      <c r="CN291" s="25"/>
      <c r="CO291" s="25"/>
      <c r="CP291" s="20"/>
      <c r="CQ291" s="25"/>
      <c r="CR291" s="25"/>
    </row>
    <row r="292" spans="1:96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8"/>
      <c r="M292" s="25"/>
      <c r="N292" s="25"/>
      <c r="O292" s="25"/>
      <c r="P292" s="25"/>
      <c r="Q292" s="25"/>
      <c r="R292" s="25"/>
      <c r="S292" s="25"/>
      <c r="T292" s="8"/>
      <c r="U292" s="8"/>
      <c r="V292" s="8"/>
      <c r="W292" s="8"/>
      <c r="X292" s="8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11"/>
      <c r="BN292" s="11"/>
      <c r="BO292" s="11"/>
      <c r="BP292" s="3"/>
      <c r="BQ292" s="3"/>
      <c r="BR292" s="3"/>
      <c r="BS292" s="3"/>
      <c r="BT292" s="25"/>
      <c r="BU292" s="25"/>
      <c r="BV292" s="25"/>
      <c r="BW292" s="25"/>
      <c r="BX292" s="2"/>
      <c r="BY292" s="11"/>
      <c r="BZ292" s="20"/>
      <c r="CA292" s="25"/>
      <c r="CB292" s="11"/>
      <c r="CC292" s="104"/>
      <c r="CD292" s="11"/>
      <c r="CE292" s="25"/>
      <c r="CF292" s="25"/>
      <c r="CG292" s="25"/>
      <c r="CH292" s="25"/>
      <c r="CI292" s="25"/>
      <c r="CJ292" s="25"/>
      <c r="CK292" s="25"/>
      <c r="CL292" s="20"/>
      <c r="CM292" s="25"/>
      <c r="CN292" s="25"/>
      <c r="CO292" s="25"/>
      <c r="CP292" s="20"/>
      <c r="CQ292" s="25"/>
      <c r="CR292" s="25"/>
    </row>
    <row r="293" spans="1:96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8"/>
      <c r="M293" s="25"/>
      <c r="N293" s="25"/>
      <c r="O293" s="25"/>
      <c r="P293" s="25"/>
      <c r="Q293" s="25"/>
      <c r="R293" s="25"/>
      <c r="S293" s="25"/>
      <c r="T293" s="8"/>
      <c r="U293" s="8"/>
      <c r="V293" s="8"/>
      <c r="W293" s="8"/>
      <c r="X293" s="8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11"/>
      <c r="BN293" s="11"/>
      <c r="BO293" s="11"/>
      <c r="BP293" s="3"/>
      <c r="BQ293" s="3"/>
      <c r="BR293" s="3"/>
      <c r="BS293" s="3"/>
      <c r="BT293" s="25"/>
      <c r="BU293" s="25"/>
      <c r="BV293" s="25"/>
      <c r="BW293" s="25"/>
      <c r="BX293" s="2"/>
      <c r="BY293" s="11"/>
      <c r="BZ293" s="20"/>
      <c r="CA293" s="25"/>
      <c r="CB293" s="11"/>
      <c r="CC293" s="104"/>
      <c r="CD293" s="11"/>
      <c r="CE293" s="25"/>
      <c r="CF293" s="25"/>
      <c r="CG293" s="25"/>
      <c r="CH293" s="25"/>
      <c r="CI293" s="25"/>
      <c r="CJ293" s="25"/>
      <c r="CK293" s="25"/>
      <c r="CL293" s="20"/>
      <c r="CM293" s="25"/>
      <c r="CN293" s="25"/>
      <c r="CO293" s="25"/>
      <c r="CP293" s="20"/>
      <c r="CQ293" s="25"/>
      <c r="CR293" s="25"/>
    </row>
    <row r="294" spans="1:96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8"/>
      <c r="M294" s="25"/>
      <c r="N294" s="25"/>
      <c r="O294" s="25"/>
      <c r="P294" s="25"/>
      <c r="Q294" s="25"/>
      <c r="R294" s="25"/>
      <c r="S294" s="25"/>
      <c r="T294" s="8"/>
      <c r="U294" s="8"/>
      <c r="V294" s="8"/>
      <c r="W294" s="8"/>
      <c r="X294" s="8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11"/>
      <c r="BN294" s="11"/>
      <c r="BO294" s="11"/>
      <c r="BP294" s="3"/>
      <c r="BQ294" s="3"/>
      <c r="BR294" s="3"/>
      <c r="BS294" s="3"/>
      <c r="BT294" s="25"/>
      <c r="BU294" s="25"/>
      <c r="BV294" s="25"/>
      <c r="BW294" s="25"/>
      <c r="BX294" s="2"/>
      <c r="BY294" s="11"/>
      <c r="BZ294" s="20"/>
      <c r="CA294" s="25"/>
      <c r="CB294" s="11"/>
      <c r="CC294" s="104"/>
      <c r="CD294" s="11"/>
      <c r="CE294" s="25"/>
      <c r="CF294" s="25"/>
      <c r="CG294" s="25"/>
      <c r="CH294" s="25"/>
      <c r="CI294" s="25"/>
      <c r="CJ294" s="25"/>
      <c r="CK294" s="25"/>
      <c r="CL294" s="20"/>
      <c r="CM294" s="25"/>
      <c r="CN294" s="25"/>
      <c r="CO294" s="25"/>
      <c r="CP294" s="20"/>
      <c r="CQ294" s="25"/>
      <c r="CR294" s="25"/>
    </row>
    <row r="295" spans="1:96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8"/>
      <c r="M295" s="25"/>
      <c r="N295" s="25"/>
      <c r="O295" s="25"/>
      <c r="P295" s="25"/>
      <c r="Q295" s="25"/>
      <c r="R295" s="25"/>
      <c r="S295" s="25"/>
      <c r="T295" s="8"/>
      <c r="U295" s="8"/>
      <c r="V295" s="8"/>
      <c r="W295" s="8"/>
      <c r="X295" s="8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11"/>
      <c r="BN295" s="11"/>
      <c r="BO295" s="11"/>
      <c r="BP295" s="3"/>
      <c r="BQ295" s="3"/>
      <c r="BR295" s="3"/>
      <c r="BS295" s="3"/>
      <c r="BT295" s="25"/>
      <c r="BU295" s="25"/>
      <c r="BV295" s="25"/>
      <c r="BW295" s="25"/>
      <c r="BX295" s="2"/>
      <c r="BY295" s="11"/>
      <c r="BZ295" s="20"/>
      <c r="CA295" s="25"/>
      <c r="CB295" s="11"/>
      <c r="CC295" s="104"/>
      <c r="CD295" s="11"/>
      <c r="CE295" s="25"/>
      <c r="CF295" s="25"/>
      <c r="CG295" s="25"/>
      <c r="CH295" s="25"/>
      <c r="CI295" s="25"/>
      <c r="CJ295" s="25"/>
      <c r="CK295" s="25"/>
      <c r="CL295" s="20"/>
      <c r="CM295" s="25"/>
      <c r="CN295" s="25"/>
      <c r="CO295" s="25"/>
      <c r="CP295" s="20"/>
      <c r="CQ295" s="25"/>
      <c r="CR295" s="25"/>
    </row>
    <row r="296" spans="1:96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8"/>
      <c r="M296" s="25"/>
      <c r="N296" s="25"/>
      <c r="O296" s="25"/>
      <c r="P296" s="25"/>
      <c r="Q296" s="25"/>
      <c r="R296" s="25"/>
      <c r="S296" s="25"/>
      <c r="T296" s="8"/>
      <c r="U296" s="8"/>
      <c r="V296" s="8"/>
      <c r="W296" s="8"/>
      <c r="X296" s="8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11"/>
      <c r="BN296" s="11"/>
      <c r="BO296" s="11"/>
      <c r="BP296" s="3"/>
      <c r="BQ296" s="3"/>
      <c r="BR296" s="3"/>
      <c r="BS296" s="3"/>
      <c r="BT296" s="25"/>
      <c r="BU296" s="25"/>
      <c r="BV296" s="25"/>
      <c r="BW296" s="25"/>
      <c r="BX296" s="2"/>
      <c r="BY296" s="11"/>
      <c r="BZ296" s="20"/>
      <c r="CA296" s="25"/>
      <c r="CB296" s="11"/>
      <c r="CC296" s="104"/>
      <c r="CD296" s="11"/>
      <c r="CE296" s="25"/>
      <c r="CF296" s="25"/>
      <c r="CG296" s="25"/>
      <c r="CH296" s="25"/>
      <c r="CI296" s="25"/>
      <c r="CJ296" s="25"/>
      <c r="CK296" s="25"/>
      <c r="CL296" s="20"/>
      <c r="CM296" s="25"/>
      <c r="CN296" s="25"/>
      <c r="CO296" s="25"/>
      <c r="CP296" s="20"/>
      <c r="CQ296" s="25"/>
      <c r="CR296" s="25"/>
    </row>
    <row r="297" spans="1:96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8"/>
      <c r="M297" s="25"/>
      <c r="N297" s="25"/>
      <c r="O297" s="25"/>
      <c r="P297" s="25"/>
      <c r="Q297" s="25"/>
      <c r="R297" s="25"/>
      <c r="S297" s="25"/>
      <c r="T297" s="8"/>
      <c r="U297" s="8"/>
      <c r="V297" s="8"/>
      <c r="W297" s="8"/>
      <c r="X297" s="8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11"/>
      <c r="BN297" s="11"/>
      <c r="BO297" s="11"/>
      <c r="BP297" s="3"/>
      <c r="BQ297" s="3"/>
      <c r="BR297" s="3"/>
      <c r="BS297" s="3"/>
      <c r="BT297" s="25"/>
      <c r="BU297" s="25"/>
      <c r="BV297" s="25"/>
      <c r="BW297" s="25"/>
      <c r="BX297" s="2"/>
      <c r="BY297" s="11"/>
      <c r="BZ297" s="20"/>
      <c r="CA297" s="25"/>
      <c r="CB297" s="11"/>
      <c r="CC297" s="104"/>
      <c r="CD297" s="11"/>
      <c r="CE297" s="25"/>
      <c r="CF297" s="25"/>
      <c r="CG297" s="25"/>
      <c r="CH297" s="25"/>
      <c r="CI297" s="25"/>
      <c r="CJ297" s="25"/>
      <c r="CK297" s="25"/>
      <c r="CL297" s="20"/>
      <c r="CM297" s="25"/>
      <c r="CN297" s="25"/>
      <c r="CO297" s="25"/>
      <c r="CP297" s="20"/>
      <c r="CQ297" s="25"/>
      <c r="CR297" s="25"/>
    </row>
    <row r="298" spans="1:96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8"/>
      <c r="M298" s="25"/>
      <c r="N298" s="25"/>
      <c r="O298" s="25"/>
      <c r="P298" s="25"/>
      <c r="Q298" s="25"/>
      <c r="R298" s="25"/>
      <c r="S298" s="25"/>
      <c r="T298" s="8"/>
      <c r="U298" s="8"/>
      <c r="V298" s="8"/>
      <c r="W298" s="8"/>
      <c r="X298" s="8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11"/>
      <c r="BN298" s="11"/>
      <c r="BO298" s="11"/>
      <c r="BP298" s="3"/>
      <c r="BQ298" s="3"/>
      <c r="BR298" s="3"/>
      <c r="BS298" s="3"/>
      <c r="BT298" s="25"/>
      <c r="BU298" s="25"/>
      <c r="BV298" s="25"/>
      <c r="BW298" s="25"/>
      <c r="BX298" s="2"/>
      <c r="BY298" s="11"/>
      <c r="BZ298" s="20"/>
      <c r="CA298" s="25"/>
      <c r="CB298" s="11"/>
      <c r="CC298" s="104"/>
      <c r="CD298" s="11"/>
      <c r="CE298" s="25"/>
      <c r="CF298" s="25"/>
      <c r="CG298" s="25"/>
      <c r="CH298" s="25"/>
      <c r="CI298" s="25"/>
      <c r="CJ298" s="25"/>
      <c r="CK298" s="25"/>
      <c r="CL298" s="20"/>
      <c r="CM298" s="25"/>
      <c r="CN298" s="25"/>
      <c r="CO298" s="25"/>
      <c r="CP298" s="20"/>
      <c r="CQ298" s="25"/>
      <c r="CR298" s="25"/>
    </row>
    <row r="299" spans="1:96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8"/>
      <c r="M299" s="25"/>
      <c r="N299" s="25"/>
      <c r="O299" s="25"/>
      <c r="P299" s="25"/>
      <c r="Q299" s="25"/>
      <c r="R299" s="25"/>
      <c r="S299" s="25"/>
      <c r="T299" s="8"/>
      <c r="U299" s="8"/>
      <c r="V299" s="8"/>
      <c r="W299" s="8"/>
      <c r="X299" s="8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11"/>
      <c r="BN299" s="11"/>
      <c r="BO299" s="11"/>
      <c r="BP299" s="3"/>
      <c r="BQ299" s="3"/>
      <c r="BR299" s="3"/>
      <c r="BS299" s="3"/>
      <c r="BT299" s="25"/>
      <c r="BU299" s="25"/>
      <c r="BV299" s="25"/>
      <c r="BW299" s="25"/>
      <c r="BX299" s="2"/>
      <c r="BY299" s="11"/>
      <c r="BZ299" s="20"/>
      <c r="CA299" s="25"/>
      <c r="CB299" s="11"/>
      <c r="CC299" s="104"/>
      <c r="CD299" s="11"/>
      <c r="CE299" s="25"/>
      <c r="CF299" s="25"/>
      <c r="CG299" s="25"/>
      <c r="CH299" s="25"/>
      <c r="CI299" s="25"/>
      <c r="CJ299" s="25"/>
      <c r="CK299" s="25"/>
      <c r="CL299" s="20"/>
      <c r="CM299" s="25"/>
      <c r="CN299" s="25"/>
      <c r="CO299" s="25"/>
      <c r="CP299" s="20"/>
      <c r="CQ299" s="25"/>
      <c r="CR299" s="25"/>
    </row>
    <row r="300" spans="1:96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8"/>
      <c r="M300" s="25"/>
      <c r="N300" s="25"/>
      <c r="O300" s="25"/>
      <c r="P300" s="25"/>
      <c r="Q300" s="25"/>
      <c r="R300" s="25"/>
      <c r="S300" s="25"/>
      <c r="T300" s="8"/>
      <c r="U300" s="8"/>
      <c r="V300" s="8"/>
      <c r="W300" s="8"/>
      <c r="X300" s="8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11"/>
      <c r="BN300" s="11"/>
      <c r="BO300" s="11"/>
      <c r="BP300" s="3"/>
      <c r="BQ300" s="3"/>
      <c r="BR300" s="3"/>
      <c r="BS300" s="3"/>
      <c r="BT300" s="25"/>
      <c r="BU300" s="25"/>
      <c r="BV300" s="25"/>
      <c r="BW300" s="25"/>
      <c r="BX300" s="2"/>
      <c r="BY300" s="11"/>
      <c r="BZ300" s="20"/>
      <c r="CA300" s="25"/>
      <c r="CB300" s="11"/>
      <c r="CC300" s="104"/>
      <c r="CD300" s="11"/>
      <c r="CE300" s="25"/>
      <c r="CF300" s="25"/>
      <c r="CG300" s="25"/>
      <c r="CH300" s="25"/>
      <c r="CI300" s="25"/>
      <c r="CJ300" s="25"/>
      <c r="CK300" s="25"/>
      <c r="CL300" s="20"/>
      <c r="CM300" s="25"/>
      <c r="CN300" s="25"/>
      <c r="CO300" s="25"/>
      <c r="CP300" s="20"/>
      <c r="CQ300" s="25"/>
      <c r="CR300" s="25"/>
    </row>
    <row r="301" spans="1:96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8"/>
      <c r="M301" s="25"/>
      <c r="N301" s="25"/>
      <c r="O301" s="25"/>
      <c r="P301" s="25"/>
      <c r="Q301" s="25"/>
      <c r="R301" s="25"/>
      <c r="S301" s="25"/>
      <c r="T301" s="8"/>
      <c r="U301" s="8"/>
      <c r="V301" s="8"/>
      <c r="W301" s="8"/>
      <c r="X301" s="8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11"/>
      <c r="BN301" s="11"/>
      <c r="BO301" s="11"/>
      <c r="BP301" s="3"/>
      <c r="BQ301" s="3"/>
      <c r="BR301" s="3"/>
      <c r="BS301" s="3"/>
      <c r="BT301" s="25"/>
      <c r="BU301" s="25"/>
      <c r="BV301" s="25"/>
      <c r="BW301" s="25"/>
      <c r="BX301" s="2"/>
      <c r="BY301" s="11"/>
      <c r="BZ301" s="20"/>
      <c r="CA301" s="25"/>
      <c r="CB301" s="11"/>
      <c r="CC301" s="104"/>
      <c r="CD301" s="11"/>
      <c r="CE301" s="25"/>
      <c r="CF301" s="25"/>
      <c r="CG301" s="25"/>
      <c r="CH301" s="25"/>
      <c r="CI301" s="25"/>
      <c r="CJ301" s="25"/>
      <c r="CK301" s="25"/>
      <c r="CL301" s="20"/>
      <c r="CM301" s="25"/>
      <c r="CN301" s="25"/>
      <c r="CO301" s="25"/>
      <c r="CP301" s="20"/>
      <c r="CQ301" s="25"/>
      <c r="CR301" s="25"/>
    </row>
    <row r="302" spans="1:96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8"/>
      <c r="M302" s="25"/>
      <c r="N302" s="25"/>
      <c r="O302" s="25"/>
      <c r="P302" s="25"/>
      <c r="Q302" s="25"/>
      <c r="R302" s="25"/>
      <c r="S302" s="25"/>
      <c r="T302" s="8"/>
      <c r="U302" s="8"/>
      <c r="V302" s="8"/>
      <c r="W302" s="8"/>
      <c r="X302" s="8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11"/>
      <c r="BN302" s="11"/>
      <c r="BO302" s="11"/>
      <c r="BP302" s="3"/>
      <c r="BQ302" s="3"/>
      <c r="BR302" s="3"/>
      <c r="BS302" s="3"/>
      <c r="BT302" s="25"/>
      <c r="BU302" s="25"/>
      <c r="BV302" s="25"/>
      <c r="BW302" s="25"/>
      <c r="BX302" s="2"/>
      <c r="BY302" s="11"/>
      <c r="BZ302" s="20"/>
      <c r="CA302" s="25"/>
      <c r="CB302" s="11"/>
      <c r="CC302" s="104"/>
      <c r="CD302" s="11"/>
      <c r="CE302" s="25"/>
      <c r="CF302" s="25"/>
      <c r="CG302" s="25"/>
      <c r="CH302" s="25"/>
      <c r="CI302" s="25"/>
      <c r="CJ302" s="25"/>
      <c r="CK302" s="25"/>
      <c r="CL302" s="20"/>
      <c r="CM302" s="25"/>
      <c r="CN302" s="25"/>
      <c r="CO302" s="25"/>
      <c r="CP302" s="20"/>
      <c r="CQ302" s="25"/>
      <c r="CR302" s="25"/>
    </row>
    <row r="303" spans="1:96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8"/>
      <c r="M303" s="25"/>
      <c r="N303" s="25"/>
      <c r="O303" s="25"/>
      <c r="P303" s="25"/>
      <c r="Q303" s="25"/>
      <c r="R303" s="25"/>
      <c r="S303" s="25"/>
      <c r="T303" s="8"/>
      <c r="U303" s="8"/>
      <c r="V303" s="8"/>
      <c r="W303" s="8"/>
      <c r="X303" s="8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11"/>
      <c r="BN303" s="11"/>
      <c r="BO303" s="11"/>
      <c r="BP303" s="3"/>
      <c r="BQ303" s="3"/>
      <c r="BR303" s="3"/>
      <c r="BS303" s="3"/>
      <c r="BT303" s="25"/>
      <c r="BU303" s="25"/>
      <c r="BV303" s="25"/>
      <c r="BW303" s="25"/>
      <c r="BX303" s="2"/>
      <c r="BY303" s="11"/>
      <c r="BZ303" s="20"/>
      <c r="CA303" s="25"/>
      <c r="CB303" s="11"/>
      <c r="CC303" s="104"/>
      <c r="CD303" s="11"/>
      <c r="CE303" s="25"/>
      <c r="CF303" s="25"/>
      <c r="CG303" s="25"/>
      <c r="CH303" s="25"/>
      <c r="CI303" s="25"/>
      <c r="CJ303" s="25"/>
      <c r="CK303" s="25"/>
      <c r="CL303" s="20"/>
      <c r="CM303" s="25"/>
      <c r="CN303" s="25"/>
      <c r="CO303" s="25"/>
      <c r="CP303" s="20"/>
      <c r="CQ303" s="25"/>
      <c r="CR303" s="25"/>
    </row>
    <row r="304" spans="1:96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8"/>
      <c r="M304" s="25"/>
      <c r="N304" s="25"/>
      <c r="O304" s="25"/>
      <c r="P304" s="25"/>
      <c r="Q304" s="25"/>
      <c r="R304" s="25"/>
      <c r="S304" s="25"/>
      <c r="T304" s="8"/>
      <c r="U304" s="8"/>
      <c r="V304" s="8"/>
      <c r="W304" s="8"/>
      <c r="X304" s="8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11"/>
      <c r="BN304" s="11"/>
      <c r="BO304" s="11"/>
      <c r="BP304" s="3"/>
      <c r="BQ304" s="3"/>
      <c r="BR304" s="3"/>
      <c r="BS304" s="3"/>
      <c r="BT304" s="25"/>
      <c r="BU304" s="25"/>
      <c r="BV304" s="25"/>
      <c r="BW304" s="25"/>
      <c r="BX304" s="2"/>
      <c r="BY304" s="11"/>
      <c r="BZ304" s="20"/>
      <c r="CA304" s="25"/>
      <c r="CB304" s="11"/>
      <c r="CC304" s="104"/>
      <c r="CD304" s="11"/>
      <c r="CE304" s="25"/>
      <c r="CF304" s="25"/>
      <c r="CG304" s="25"/>
      <c r="CH304" s="25"/>
      <c r="CI304" s="25"/>
      <c r="CJ304" s="25"/>
      <c r="CK304" s="25"/>
      <c r="CL304" s="20"/>
      <c r="CM304" s="25"/>
      <c r="CN304" s="25"/>
      <c r="CO304" s="25"/>
      <c r="CP304" s="20"/>
      <c r="CQ304" s="25"/>
      <c r="CR304" s="25"/>
    </row>
    <row r="305" spans="1:96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8"/>
      <c r="M305" s="25"/>
      <c r="N305" s="25"/>
      <c r="O305" s="25"/>
      <c r="P305" s="25"/>
      <c r="Q305" s="25"/>
      <c r="R305" s="25"/>
      <c r="S305" s="25"/>
      <c r="T305" s="8"/>
      <c r="U305" s="8"/>
      <c r="V305" s="8"/>
      <c r="W305" s="8"/>
      <c r="X305" s="8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11"/>
      <c r="BN305" s="11"/>
      <c r="BO305" s="11"/>
      <c r="BP305" s="3"/>
      <c r="BQ305" s="3"/>
      <c r="BR305" s="3"/>
      <c r="BS305" s="3"/>
      <c r="BT305" s="25"/>
      <c r="BU305" s="25"/>
      <c r="BV305" s="25"/>
      <c r="BW305" s="25"/>
      <c r="BX305" s="2"/>
      <c r="BY305" s="11"/>
      <c r="BZ305" s="20"/>
      <c r="CA305" s="25"/>
      <c r="CB305" s="11"/>
      <c r="CC305" s="104"/>
      <c r="CD305" s="11"/>
      <c r="CE305" s="25"/>
      <c r="CF305" s="25"/>
      <c r="CG305" s="25"/>
      <c r="CH305" s="25"/>
      <c r="CI305" s="25"/>
      <c r="CJ305" s="25"/>
      <c r="CK305" s="25"/>
      <c r="CL305" s="20"/>
      <c r="CM305" s="25"/>
      <c r="CN305" s="25"/>
      <c r="CO305" s="25"/>
      <c r="CP305" s="20"/>
      <c r="CQ305" s="25"/>
      <c r="CR305" s="25"/>
    </row>
    <row r="306" spans="1:96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8"/>
      <c r="M306" s="25"/>
      <c r="N306" s="25"/>
      <c r="O306" s="25"/>
      <c r="P306" s="25"/>
      <c r="Q306" s="25"/>
      <c r="R306" s="25"/>
      <c r="S306" s="25"/>
      <c r="T306" s="8"/>
      <c r="U306" s="8"/>
      <c r="V306" s="8"/>
      <c r="W306" s="8"/>
      <c r="X306" s="8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11"/>
      <c r="BN306" s="11"/>
      <c r="BO306" s="11"/>
      <c r="BP306" s="3"/>
      <c r="BQ306" s="3"/>
      <c r="BR306" s="3"/>
      <c r="BS306" s="3"/>
      <c r="BT306" s="25"/>
      <c r="BU306" s="25"/>
      <c r="BV306" s="25"/>
      <c r="BW306" s="25"/>
      <c r="BX306" s="2"/>
      <c r="BY306" s="11"/>
      <c r="BZ306" s="20"/>
      <c r="CA306" s="25"/>
      <c r="CB306" s="11"/>
      <c r="CC306" s="104"/>
      <c r="CD306" s="11"/>
      <c r="CE306" s="25"/>
      <c r="CF306" s="25"/>
      <c r="CG306" s="25"/>
      <c r="CH306" s="25"/>
      <c r="CI306" s="25"/>
      <c r="CJ306" s="25"/>
      <c r="CK306" s="25"/>
      <c r="CL306" s="20"/>
      <c r="CM306" s="25"/>
      <c r="CN306" s="25"/>
      <c r="CO306" s="25"/>
      <c r="CP306" s="20"/>
      <c r="CQ306" s="25"/>
      <c r="CR306" s="25"/>
    </row>
    <row r="307" spans="1:96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8"/>
      <c r="M307" s="25"/>
      <c r="N307" s="25"/>
      <c r="O307" s="25"/>
      <c r="P307" s="25"/>
      <c r="Q307" s="25"/>
      <c r="R307" s="25"/>
      <c r="S307" s="25"/>
      <c r="T307" s="8"/>
      <c r="U307" s="8"/>
      <c r="V307" s="8"/>
      <c r="W307" s="8"/>
      <c r="X307" s="8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11"/>
      <c r="BN307" s="11"/>
      <c r="BO307" s="11"/>
      <c r="BP307" s="3"/>
      <c r="BQ307" s="3"/>
      <c r="BR307" s="3"/>
      <c r="BS307" s="3"/>
      <c r="BT307" s="25"/>
      <c r="BU307" s="25"/>
      <c r="BV307" s="25"/>
      <c r="BW307" s="25"/>
      <c r="BX307" s="2"/>
      <c r="BY307" s="11"/>
      <c r="BZ307" s="20"/>
      <c r="CA307" s="25"/>
      <c r="CB307" s="11"/>
      <c r="CC307" s="104"/>
      <c r="CD307" s="11"/>
      <c r="CE307" s="25"/>
      <c r="CF307" s="25"/>
      <c r="CG307" s="25"/>
      <c r="CH307" s="25"/>
      <c r="CI307" s="25"/>
      <c r="CJ307" s="25"/>
      <c r="CK307" s="25"/>
      <c r="CL307" s="20"/>
      <c r="CM307" s="25"/>
      <c r="CN307" s="25"/>
      <c r="CO307" s="25"/>
      <c r="CP307" s="20"/>
      <c r="CQ307" s="25"/>
      <c r="CR307" s="25"/>
    </row>
    <row r="308" spans="1:96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8"/>
      <c r="M308" s="25"/>
      <c r="N308" s="25"/>
      <c r="O308" s="25"/>
      <c r="P308" s="25"/>
      <c r="Q308" s="25"/>
      <c r="R308" s="25"/>
      <c r="S308" s="25"/>
      <c r="T308" s="8"/>
      <c r="U308" s="8"/>
      <c r="V308" s="8"/>
      <c r="W308" s="8"/>
      <c r="X308" s="8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11"/>
      <c r="BN308" s="11"/>
      <c r="BO308" s="11"/>
      <c r="BP308" s="3"/>
      <c r="BQ308" s="3"/>
      <c r="BR308" s="3"/>
      <c r="BS308" s="3"/>
      <c r="BT308" s="25"/>
      <c r="BU308" s="25"/>
      <c r="BV308" s="25"/>
      <c r="BW308" s="25"/>
      <c r="BX308" s="2"/>
      <c r="BY308" s="11"/>
      <c r="BZ308" s="20"/>
      <c r="CA308" s="25"/>
      <c r="CB308" s="11"/>
      <c r="CC308" s="104"/>
      <c r="CD308" s="11"/>
      <c r="CE308" s="25"/>
      <c r="CF308" s="25"/>
      <c r="CG308" s="25"/>
      <c r="CH308" s="25"/>
      <c r="CI308" s="25"/>
      <c r="CJ308" s="25"/>
      <c r="CK308" s="25"/>
      <c r="CL308" s="20"/>
      <c r="CM308" s="25"/>
      <c r="CN308" s="25"/>
      <c r="CO308" s="25"/>
      <c r="CP308" s="20"/>
      <c r="CQ308" s="25"/>
      <c r="CR308" s="25"/>
    </row>
    <row r="309" spans="1:96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8"/>
      <c r="M309" s="25"/>
      <c r="N309" s="25"/>
      <c r="O309" s="25"/>
      <c r="P309" s="25"/>
      <c r="Q309" s="25"/>
      <c r="R309" s="25"/>
      <c r="S309" s="25"/>
      <c r="T309" s="8"/>
      <c r="U309" s="8"/>
      <c r="V309" s="8"/>
      <c r="W309" s="8"/>
      <c r="X309" s="8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11"/>
      <c r="BN309" s="11"/>
      <c r="BO309" s="11"/>
      <c r="BP309" s="3"/>
      <c r="BQ309" s="3"/>
      <c r="BR309" s="3"/>
      <c r="BS309" s="3"/>
      <c r="BT309" s="25"/>
      <c r="BU309" s="25"/>
      <c r="BV309" s="25"/>
      <c r="BW309" s="25"/>
      <c r="BX309" s="2"/>
      <c r="BY309" s="11"/>
      <c r="BZ309" s="20"/>
      <c r="CA309" s="25"/>
      <c r="CB309" s="11"/>
      <c r="CC309" s="104"/>
      <c r="CD309" s="11"/>
      <c r="CE309" s="25"/>
      <c r="CF309" s="25"/>
      <c r="CG309" s="25"/>
      <c r="CH309" s="25"/>
      <c r="CI309" s="25"/>
      <c r="CJ309" s="25"/>
      <c r="CK309" s="25"/>
      <c r="CL309" s="20"/>
      <c r="CM309" s="25"/>
      <c r="CN309" s="25"/>
      <c r="CO309" s="25"/>
      <c r="CP309" s="20"/>
      <c r="CQ309" s="25"/>
      <c r="CR309" s="25"/>
    </row>
    <row r="310" spans="1:96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8"/>
      <c r="M310" s="25"/>
      <c r="N310" s="25"/>
      <c r="O310" s="25"/>
      <c r="P310" s="25"/>
      <c r="Q310" s="25"/>
      <c r="R310" s="25"/>
      <c r="S310" s="25"/>
      <c r="T310" s="8"/>
      <c r="U310" s="8"/>
      <c r="V310" s="8"/>
      <c r="W310" s="8"/>
      <c r="X310" s="8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11"/>
      <c r="BN310" s="11"/>
      <c r="BO310" s="11"/>
      <c r="BP310" s="3"/>
      <c r="BQ310" s="3"/>
      <c r="BR310" s="3"/>
      <c r="BS310" s="3"/>
      <c r="BT310" s="25"/>
      <c r="BU310" s="25"/>
      <c r="BV310" s="25"/>
      <c r="BW310" s="25"/>
      <c r="BX310" s="2"/>
      <c r="BY310" s="11"/>
      <c r="BZ310" s="20"/>
      <c r="CA310" s="25"/>
      <c r="CB310" s="11"/>
      <c r="CC310" s="104"/>
      <c r="CD310" s="11"/>
      <c r="CE310" s="25"/>
      <c r="CF310" s="25"/>
      <c r="CG310" s="25"/>
      <c r="CH310" s="25"/>
      <c r="CI310" s="25"/>
      <c r="CJ310" s="25"/>
      <c r="CK310" s="25"/>
      <c r="CL310" s="20"/>
      <c r="CM310" s="25"/>
      <c r="CN310" s="25"/>
      <c r="CO310" s="25"/>
      <c r="CP310" s="20"/>
      <c r="CQ310" s="25"/>
      <c r="CR310" s="25"/>
    </row>
    <row r="311" spans="1:96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8"/>
      <c r="M311" s="25"/>
      <c r="N311" s="25"/>
      <c r="O311" s="25"/>
      <c r="P311" s="25"/>
      <c r="Q311" s="25"/>
      <c r="R311" s="25"/>
      <c r="S311" s="25"/>
      <c r="T311" s="8"/>
      <c r="U311" s="8"/>
      <c r="V311" s="8"/>
      <c r="W311" s="8"/>
      <c r="X311" s="8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11"/>
      <c r="BN311" s="11"/>
      <c r="BO311" s="11"/>
      <c r="BP311" s="3"/>
      <c r="BQ311" s="3"/>
      <c r="BR311" s="3"/>
      <c r="BS311" s="3"/>
      <c r="BT311" s="25"/>
      <c r="BU311" s="25"/>
      <c r="BV311" s="25"/>
      <c r="BW311" s="25"/>
      <c r="BX311" s="2"/>
      <c r="BY311" s="11"/>
      <c r="BZ311" s="20"/>
      <c r="CA311" s="25"/>
      <c r="CB311" s="11"/>
      <c r="CC311" s="104"/>
      <c r="CD311" s="11"/>
      <c r="CE311" s="25"/>
      <c r="CF311" s="25"/>
      <c r="CG311" s="25"/>
      <c r="CH311" s="25"/>
      <c r="CI311" s="25"/>
      <c r="CJ311" s="25"/>
      <c r="CK311" s="25"/>
      <c r="CL311" s="20"/>
      <c r="CM311" s="25"/>
      <c r="CN311" s="25"/>
      <c r="CO311" s="25"/>
      <c r="CP311" s="20"/>
      <c r="CQ311" s="25"/>
      <c r="CR311" s="25"/>
    </row>
    <row r="312" spans="1:96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8"/>
      <c r="M312" s="25"/>
      <c r="N312" s="25"/>
      <c r="O312" s="25"/>
      <c r="P312" s="25"/>
      <c r="Q312" s="25"/>
      <c r="R312" s="25"/>
      <c r="S312" s="25"/>
      <c r="T312" s="8"/>
      <c r="U312" s="8"/>
      <c r="V312" s="8"/>
      <c r="W312" s="8"/>
      <c r="X312" s="8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11"/>
      <c r="BN312" s="11"/>
      <c r="BO312" s="11"/>
      <c r="BP312" s="3"/>
      <c r="BQ312" s="3"/>
      <c r="BR312" s="3"/>
      <c r="BS312" s="3"/>
      <c r="BT312" s="25"/>
      <c r="BU312" s="25"/>
      <c r="BV312" s="25"/>
      <c r="BW312" s="25"/>
      <c r="BX312" s="2"/>
      <c r="BY312" s="11"/>
      <c r="BZ312" s="20"/>
      <c r="CA312" s="25"/>
      <c r="CB312" s="11"/>
      <c r="CC312" s="104"/>
      <c r="CD312" s="11"/>
      <c r="CE312" s="25"/>
      <c r="CF312" s="25"/>
      <c r="CG312" s="25"/>
      <c r="CH312" s="25"/>
      <c r="CI312" s="25"/>
      <c r="CJ312" s="25"/>
      <c r="CK312" s="25"/>
      <c r="CL312" s="20"/>
      <c r="CM312" s="25"/>
      <c r="CN312" s="25"/>
      <c r="CO312" s="25"/>
      <c r="CP312" s="20"/>
      <c r="CQ312" s="25"/>
      <c r="CR312" s="25"/>
    </row>
    <row r="313" spans="1:96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8"/>
      <c r="M313" s="25"/>
      <c r="N313" s="25"/>
      <c r="O313" s="25"/>
      <c r="P313" s="25"/>
      <c r="Q313" s="25"/>
      <c r="R313" s="25"/>
      <c r="S313" s="25"/>
      <c r="T313" s="8"/>
      <c r="U313" s="8"/>
      <c r="V313" s="8"/>
      <c r="W313" s="8"/>
      <c r="X313" s="8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11"/>
      <c r="BN313" s="11"/>
      <c r="BO313" s="11"/>
      <c r="BP313" s="3"/>
      <c r="BQ313" s="3"/>
      <c r="BR313" s="3"/>
      <c r="BS313" s="3"/>
      <c r="BT313" s="25"/>
      <c r="BU313" s="25"/>
      <c r="BV313" s="25"/>
      <c r="BW313" s="25"/>
      <c r="BX313" s="2"/>
      <c r="BY313" s="11"/>
      <c r="BZ313" s="20"/>
      <c r="CA313" s="25"/>
      <c r="CB313" s="11"/>
      <c r="CC313" s="104"/>
      <c r="CD313" s="11"/>
      <c r="CE313" s="25"/>
      <c r="CF313" s="25"/>
      <c r="CG313" s="25"/>
      <c r="CH313" s="25"/>
      <c r="CI313" s="25"/>
      <c r="CJ313" s="25"/>
      <c r="CK313" s="25"/>
      <c r="CL313" s="20"/>
      <c r="CM313" s="25"/>
      <c r="CN313" s="25"/>
      <c r="CO313" s="25"/>
      <c r="CP313" s="20"/>
      <c r="CQ313" s="25"/>
      <c r="CR313" s="25"/>
    </row>
    <row r="314" spans="1:96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8"/>
      <c r="M314" s="25"/>
      <c r="N314" s="25"/>
      <c r="O314" s="25"/>
      <c r="P314" s="25"/>
      <c r="Q314" s="25"/>
      <c r="R314" s="25"/>
      <c r="S314" s="25"/>
      <c r="T314" s="8"/>
      <c r="U314" s="8"/>
      <c r="V314" s="8"/>
      <c r="W314" s="8"/>
      <c r="X314" s="8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11"/>
      <c r="BN314" s="11"/>
      <c r="BO314" s="11"/>
      <c r="BP314" s="3"/>
      <c r="BQ314" s="3"/>
      <c r="BR314" s="3"/>
      <c r="BS314" s="3"/>
      <c r="BT314" s="25"/>
      <c r="BU314" s="25"/>
      <c r="BV314" s="25"/>
      <c r="BW314" s="25"/>
      <c r="BX314" s="2"/>
      <c r="BY314" s="11"/>
      <c r="BZ314" s="20"/>
      <c r="CA314" s="25"/>
      <c r="CB314" s="11"/>
      <c r="CC314" s="104"/>
      <c r="CD314" s="11"/>
      <c r="CE314" s="25"/>
      <c r="CF314" s="25"/>
      <c r="CG314" s="25"/>
      <c r="CH314" s="25"/>
      <c r="CI314" s="25"/>
      <c r="CJ314" s="25"/>
      <c r="CK314" s="25"/>
      <c r="CL314" s="20"/>
      <c r="CM314" s="25"/>
      <c r="CN314" s="25"/>
      <c r="CO314" s="25"/>
      <c r="CP314" s="20"/>
      <c r="CQ314" s="25"/>
      <c r="CR314" s="25"/>
    </row>
    <row r="315" spans="1:96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8"/>
      <c r="M315" s="25"/>
      <c r="N315" s="25"/>
      <c r="O315" s="25"/>
      <c r="P315" s="25"/>
      <c r="Q315" s="25"/>
      <c r="R315" s="25"/>
      <c r="S315" s="25"/>
      <c r="T315" s="8"/>
      <c r="U315" s="8"/>
      <c r="V315" s="8"/>
      <c r="W315" s="8"/>
      <c r="X315" s="8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11"/>
      <c r="BN315" s="11"/>
      <c r="BO315" s="11"/>
      <c r="BP315" s="3"/>
      <c r="BQ315" s="3"/>
      <c r="BR315" s="3"/>
      <c r="BS315" s="3"/>
      <c r="BT315" s="25"/>
      <c r="BU315" s="25"/>
      <c r="BV315" s="25"/>
      <c r="BW315" s="25"/>
      <c r="BX315" s="2"/>
      <c r="BY315" s="11"/>
      <c r="BZ315" s="20"/>
      <c r="CA315" s="25"/>
      <c r="CB315" s="11"/>
      <c r="CC315" s="104"/>
      <c r="CD315" s="11"/>
      <c r="CE315" s="25"/>
      <c r="CF315" s="25"/>
      <c r="CG315" s="25"/>
      <c r="CH315" s="25"/>
      <c r="CI315" s="25"/>
      <c r="CJ315" s="25"/>
      <c r="CK315" s="25"/>
      <c r="CL315" s="20"/>
      <c r="CM315" s="25"/>
      <c r="CN315" s="25"/>
      <c r="CO315" s="25"/>
      <c r="CP315" s="20"/>
      <c r="CQ315" s="25"/>
      <c r="CR315" s="25"/>
    </row>
    <row r="316" spans="1:96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8"/>
      <c r="M316" s="25"/>
      <c r="N316" s="25"/>
      <c r="O316" s="25"/>
      <c r="P316" s="25"/>
      <c r="Q316" s="25"/>
      <c r="R316" s="25"/>
      <c r="S316" s="25"/>
      <c r="T316" s="8"/>
      <c r="U316" s="8"/>
      <c r="V316" s="8"/>
      <c r="W316" s="8"/>
      <c r="X316" s="8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11"/>
      <c r="BN316" s="11"/>
      <c r="BO316" s="11"/>
      <c r="BP316" s="3"/>
      <c r="BQ316" s="3"/>
      <c r="BR316" s="3"/>
      <c r="BS316" s="3"/>
      <c r="BT316" s="25"/>
      <c r="BU316" s="25"/>
      <c r="BV316" s="25"/>
      <c r="BW316" s="25"/>
      <c r="BX316" s="2"/>
      <c r="BY316" s="11"/>
      <c r="BZ316" s="20"/>
      <c r="CA316" s="25"/>
      <c r="CB316" s="11"/>
      <c r="CC316" s="104"/>
      <c r="CD316" s="11"/>
      <c r="CE316" s="25"/>
      <c r="CF316" s="25"/>
      <c r="CG316" s="25"/>
      <c r="CH316" s="25"/>
      <c r="CI316" s="25"/>
      <c r="CJ316" s="25"/>
      <c r="CK316" s="25"/>
      <c r="CL316" s="20"/>
      <c r="CM316" s="25"/>
      <c r="CN316" s="25"/>
      <c r="CO316" s="25"/>
      <c r="CP316" s="20"/>
      <c r="CQ316" s="25"/>
      <c r="CR316" s="25"/>
    </row>
    <row r="317" spans="1:96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8"/>
      <c r="M317" s="25"/>
      <c r="N317" s="25"/>
      <c r="O317" s="25"/>
      <c r="P317" s="25"/>
      <c r="Q317" s="25"/>
      <c r="R317" s="25"/>
      <c r="S317" s="25"/>
      <c r="T317" s="8"/>
      <c r="U317" s="8"/>
      <c r="V317" s="8"/>
      <c r="W317" s="8"/>
      <c r="X317" s="8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11"/>
      <c r="BN317" s="11"/>
      <c r="BO317" s="11"/>
      <c r="BP317" s="3"/>
      <c r="BQ317" s="3"/>
      <c r="BR317" s="3"/>
      <c r="BS317" s="3"/>
      <c r="BT317" s="25"/>
      <c r="BU317" s="25"/>
      <c r="BV317" s="25"/>
      <c r="BW317" s="25"/>
      <c r="BX317" s="2"/>
      <c r="BY317" s="11"/>
      <c r="BZ317" s="20"/>
      <c r="CA317" s="25"/>
      <c r="CB317" s="11"/>
      <c r="CC317" s="104"/>
      <c r="CD317" s="11"/>
      <c r="CE317" s="25"/>
      <c r="CF317" s="25"/>
      <c r="CG317" s="25"/>
      <c r="CH317" s="25"/>
      <c r="CI317" s="25"/>
      <c r="CJ317" s="25"/>
      <c r="CK317" s="25"/>
      <c r="CL317" s="20"/>
      <c r="CM317" s="25"/>
      <c r="CN317" s="25"/>
      <c r="CO317" s="25"/>
      <c r="CP317" s="20"/>
      <c r="CQ317" s="25"/>
      <c r="CR317" s="25"/>
    </row>
    <row r="318" spans="1:96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8"/>
      <c r="M318" s="25"/>
      <c r="N318" s="25"/>
      <c r="O318" s="25"/>
      <c r="P318" s="25"/>
      <c r="Q318" s="25"/>
      <c r="R318" s="25"/>
      <c r="S318" s="25"/>
      <c r="T318" s="8"/>
      <c r="U318" s="8"/>
      <c r="V318" s="8"/>
      <c r="W318" s="8"/>
      <c r="X318" s="8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11"/>
      <c r="BN318" s="11"/>
      <c r="BO318" s="11"/>
      <c r="BP318" s="3"/>
      <c r="BQ318" s="3"/>
      <c r="BR318" s="3"/>
      <c r="BS318" s="3"/>
      <c r="BT318" s="25"/>
      <c r="BU318" s="25"/>
      <c r="BV318" s="25"/>
      <c r="BW318" s="25"/>
      <c r="BX318" s="2"/>
      <c r="BY318" s="11"/>
      <c r="BZ318" s="20"/>
      <c r="CA318" s="25"/>
      <c r="CB318" s="11"/>
      <c r="CC318" s="104"/>
      <c r="CD318" s="11"/>
      <c r="CE318" s="25"/>
      <c r="CF318" s="25"/>
      <c r="CG318" s="25"/>
      <c r="CH318" s="25"/>
      <c r="CI318" s="25"/>
      <c r="CJ318" s="25"/>
      <c r="CK318" s="25"/>
      <c r="CL318" s="20"/>
      <c r="CM318" s="25"/>
      <c r="CN318" s="25"/>
      <c r="CO318" s="25"/>
      <c r="CP318" s="20"/>
      <c r="CQ318" s="25"/>
      <c r="CR318" s="25"/>
    </row>
    <row r="319" spans="1:96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8"/>
      <c r="M319" s="25"/>
      <c r="N319" s="25"/>
      <c r="O319" s="25"/>
      <c r="P319" s="25"/>
      <c r="Q319" s="25"/>
      <c r="R319" s="25"/>
      <c r="S319" s="25"/>
      <c r="T319" s="8"/>
      <c r="U319" s="8"/>
      <c r="V319" s="8"/>
      <c r="W319" s="8"/>
      <c r="X319" s="8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11"/>
      <c r="BN319" s="11"/>
      <c r="BO319" s="11"/>
      <c r="BP319" s="3"/>
      <c r="BQ319" s="3"/>
      <c r="BR319" s="3"/>
      <c r="BS319" s="3"/>
      <c r="BT319" s="25"/>
      <c r="BU319" s="25"/>
      <c r="BV319" s="25"/>
      <c r="BW319" s="25"/>
      <c r="BX319" s="2"/>
      <c r="BY319" s="11"/>
      <c r="BZ319" s="20"/>
      <c r="CA319" s="25"/>
      <c r="CB319" s="11"/>
      <c r="CC319" s="104"/>
      <c r="CD319" s="11"/>
      <c r="CE319" s="25"/>
      <c r="CF319" s="25"/>
      <c r="CG319" s="25"/>
      <c r="CH319" s="25"/>
      <c r="CI319" s="25"/>
      <c r="CJ319" s="25"/>
      <c r="CK319" s="25"/>
      <c r="CL319" s="20"/>
      <c r="CM319" s="25"/>
      <c r="CN319" s="25"/>
      <c r="CO319" s="25"/>
      <c r="CP319" s="20"/>
      <c r="CQ319" s="25"/>
      <c r="CR319" s="25"/>
    </row>
    <row r="320" spans="1:96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8"/>
      <c r="M320" s="25"/>
      <c r="N320" s="25"/>
      <c r="O320" s="25"/>
      <c r="P320" s="25"/>
      <c r="Q320" s="25"/>
      <c r="R320" s="25"/>
      <c r="S320" s="25"/>
      <c r="T320" s="8"/>
      <c r="U320" s="8"/>
      <c r="V320" s="8"/>
      <c r="W320" s="8"/>
      <c r="X320" s="8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11"/>
      <c r="BN320" s="11"/>
      <c r="BO320" s="11"/>
      <c r="BP320" s="3"/>
      <c r="BQ320" s="3"/>
      <c r="BR320" s="3"/>
      <c r="BS320" s="3"/>
      <c r="BT320" s="25"/>
      <c r="BU320" s="25"/>
      <c r="BV320" s="25"/>
      <c r="BW320" s="25"/>
      <c r="BX320" s="2"/>
      <c r="BY320" s="11"/>
      <c r="BZ320" s="20"/>
      <c r="CA320" s="25"/>
      <c r="CB320" s="11"/>
      <c r="CC320" s="104"/>
      <c r="CD320" s="11"/>
      <c r="CE320" s="25"/>
      <c r="CF320" s="25"/>
      <c r="CG320" s="25"/>
      <c r="CH320" s="25"/>
      <c r="CI320" s="25"/>
      <c r="CJ320" s="25"/>
      <c r="CK320" s="25"/>
      <c r="CL320" s="20"/>
      <c r="CM320" s="25"/>
      <c r="CN320" s="25"/>
      <c r="CO320" s="25"/>
      <c r="CP320" s="20"/>
      <c r="CQ320" s="25"/>
      <c r="CR320" s="25"/>
    </row>
    <row r="321" spans="1:96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8"/>
      <c r="M321" s="25"/>
      <c r="N321" s="25"/>
      <c r="O321" s="25"/>
      <c r="P321" s="25"/>
      <c r="Q321" s="25"/>
      <c r="R321" s="25"/>
      <c r="S321" s="25"/>
      <c r="T321" s="8"/>
      <c r="U321" s="8"/>
      <c r="V321" s="8"/>
      <c r="W321" s="8"/>
      <c r="X321" s="8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11"/>
      <c r="BN321" s="11"/>
      <c r="BO321" s="11"/>
      <c r="BP321" s="3"/>
      <c r="BQ321" s="3"/>
      <c r="BR321" s="3"/>
      <c r="BS321" s="3"/>
      <c r="BT321" s="25"/>
      <c r="BU321" s="25"/>
      <c r="BV321" s="25"/>
      <c r="BW321" s="25"/>
      <c r="BX321" s="2"/>
      <c r="BY321" s="11"/>
      <c r="BZ321" s="20"/>
      <c r="CA321" s="25"/>
      <c r="CB321" s="11"/>
      <c r="CC321" s="104"/>
      <c r="CD321" s="11"/>
      <c r="CE321" s="25"/>
      <c r="CF321" s="25"/>
      <c r="CG321" s="25"/>
      <c r="CH321" s="25"/>
      <c r="CI321" s="25"/>
      <c r="CJ321" s="25"/>
      <c r="CK321" s="25"/>
      <c r="CL321" s="20"/>
      <c r="CM321" s="25"/>
      <c r="CN321" s="25"/>
      <c r="CO321" s="25"/>
      <c r="CP321" s="20"/>
      <c r="CQ321" s="25"/>
      <c r="CR321" s="25"/>
    </row>
    <row r="322" spans="1:96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8"/>
      <c r="M322" s="25"/>
      <c r="N322" s="25"/>
      <c r="O322" s="25"/>
      <c r="P322" s="25"/>
      <c r="Q322" s="25"/>
      <c r="R322" s="25"/>
      <c r="S322" s="25"/>
      <c r="T322" s="8"/>
      <c r="U322" s="8"/>
      <c r="V322" s="8"/>
      <c r="W322" s="8"/>
      <c r="X322" s="8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11"/>
      <c r="BN322" s="11"/>
      <c r="BO322" s="11"/>
      <c r="BP322" s="3"/>
      <c r="BQ322" s="3"/>
      <c r="BR322" s="3"/>
      <c r="BS322" s="3"/>
      <c r="BT322" s="25"/>
      <c r="BU322" s="25"/>
      <c r="BV322" s="25"/>
      <c r="BW322" s="25"/>
      <c r="BX322" s="2"/>
      <c r="BY322" s="11"/>
      <c r="BZ322" s="20"/>
      <c r="CA322" s="25"/>
      <c r="CB322" s="11"/>
      <c r="CC322" s="104"/>
      <c r="CD322" s="11"/>
      <c r="CE322" s="25"/>
      <c r="CF322" s="25"/>
      <c r="CG322" s="25"/>
      <c r="CH322" s="25"/>
      <c r="CI322" s="25"/>
      <c r="CJ322" s="25"/>
      <c r="CK322" s="25"/>
      <c r="CL322" s="20"/>
      <c r="CM322" s="25"/>
      <c r="CN322" s="25"/>
      <c r="CO322" s="25"/>
      <c r="CP322" s="20"/>
      <c r="CQ322" s="25"/>
      <c r="CR322" s="25"/>
    </row>
    <row r="323" spans="1:96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8"/>
      <c r="M323" s="25"/>
      <c r="N323" s="25"/>
      <c r="O323" s="25"/>
      <c r="P323" s="25"/>
      <c r="Q323" s="25"/>
      <c r="R323" s="25"/>
      <c r="S323" s="25"/>
      <c r="T323" s="8"/>
      <c r="U323" s="8"/>
      <c r="V323" s="8"/>
      <c r="W323" s="8"/>
      <c r="X323" s="8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11"/>
      <c r="BN323" s="11"/>
      <c r="BO323" s="11"/>
      <c r="BP323" s="3"/>
      <c r="BQ323" s="3"/>
      <c r="BR323" s="3"/>
      <c r="BS323" s="3"/>
      <c r="BT323" s="25"/>
      <c r="BU323" s="25"/>
      <c r="BV323" s="25"/>
      <c r="BW323" s="25"/>
      <c r="BX323" s="2"/>
      <c r="BY323" s="11"/>
      <c r="BZ323" s="20"/>
      <c r="CA323" s="25"/>
      <c r="CB323" s="11"/>
      <c r="CC323" s="104"/>
      <c r="CD323" s="11"/>
      <c r="CE323" s="25"/>
      <c r="CF323" s="25"/>
      <c r="CG323" s="25"/>
      <c r="CH323" s="25"/>
      <c r="CI323" s="25"/>
      <c r="CJ323" s="25"/>
      <c r="CK323" s="25"/>
      <c r="CL323" s="20"/>
      <c r="CM323" s="25"/>
      <c r="CN323" s="25"/>
      <c r="CO323" s="25"/>
      <c r="CP323" s="20"/>
      <c r="CQ323" s="25"/>
      <c r="CR323" s="25"/>
    </row>
    <row r="324" spans="1:96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8"/>
      <c r="M324" s="25"/>
      <c r="N324" s="25"/>
      <c r="O324" s="25"/>
      <c r="P324" s="25"/>
      <c r="Q324" s="25"/>
      <c r="R324" s="25"/>
      <c r="S324" s="25"/>
      <c r="T324" s="8"/>
      <c r="U324" s="8"/>
      <c r="V324" s="8"/>
      <c r="W324" s="8"/>
      <c r="X324" s="8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11"/>
      <c r="BN324" s="11"/>
      <c r="BO324" s="11"/>
      <c r="BP324" s="3"/>
      <c r="BQ324" s="3"/>
      <c r="BR324" s="3"/>
      <c r="BS324" s="3"/>
      <c r="BT324" s="25"/>
      <c r="BU324" s="25"/>
      <c r="BV324" s="25"/>
      <c r="BW324" s="25"/>
      <c r="BX324" s="2"/>
      <c r="BY324" s="11"/>
      <c r="BZ324" s="20"/>
      <c r="CA324" s="25"/>
      <c r="CB324" s="11"/>
      <c r="CC324" s="104"/>
      <c r="CD324" s="11"/>
      <c r="CE324" s="25"/>
      <c r="CF324" s="25"/>
      <c r="CG324" s="25"/>
      <c r="CH324" s="25"/>
      <c r="CI324" s="25"/>
      <c r="CJ324" s="25"/>
      <c r="CK324" s="25"/>
      <c r="CL324" s="20"/>
      <c r="CM324" s="25"/>
      <c r="CN324" s="25"/>
      <c r="CO324" s="25"/>
      <c r="CP324" s="20"/>
      <c r="CQ324" s="25"/>
      <c r="CR324" s="25"/>
    </row>
    <row r="325" spans="1:96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8"/>
      <c r="M325" s="25"/>
      <c r="N325" s="25"/>
      <c r="O325" s="25"/>
      <c r="P325" s="25"/>
      <c r="Q325" s="25"/>
      <c r="R325" s="25"/>
      <c r="S325" s="25"/>
      <c r="T325" s="8"/>
      <c r="U325" s="8"/>
      <c r="V325" s="8"/>
      <c r="W325" s="8"/>
      <c r="X325" s="8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11"/>
      <c r="BN325" s="11"/>
      <c r="BO325" s="11"/>
      <c r="BP325" s="3"/>
      <c r="BQ325" s="3"/>
      <c r="BR325" s="3"/>
      <c r="BS325" s="3"/>
      <c r="BT325" s="25"/>
      <c r="BU325" s="25"/>
      <c r="BV325" s="25"/>
      <c r="BW325" s="25"/>
      <c r="BX325" s="2"/>
      <c r="BY325" s="11"/>
      <c r="BZ325" s="20"/>
      <c r="CA325" s="25"/>
      <c r="CB325" s="11"/>
      <c r="CC325" s="104"/>
      <c r="CD325" s="11"/>
      <c r="CE325" s="25"/>
      <c r="CF325" s="25"/>
      <c r="CG325" s="25"/>
      <c r="CH325" s="25"/>
      <c r="CI325" s="25"/>
      <c r="CJ325" s="25"/>
      <c r="CK325" s="25"/>
      <c r="CL325" s="20"/>
      <c r="CM325" s="25"/>
      <c r="CN325" s="25"/>
      <c r="CO325" s="25"/>
      <c r="CP325" s="20"/>
      <c r="CQ325" s="25"/>
      <c r="CR325" s="25"/>
    </row>
    <row r="326" spans="1:96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8"/>
      <c r="M326" s="25"/>
      <c r="N326" s="25"/>
      <c r="O326" s="25"/>
      <c r="P326" s="25"/>
      <c r="Q326" s="25"/>
      <c r="R326" s="25"/>
      <c r="S326" s="25"/>
      <c r="T326" s="8"/>
      <c r="U326" s="8"/>
      <c r="V326" s="8"/>
      <c r="W326" s="8"/>
      <c r="X326" s="8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11"/>
      <c r="BN326" s="11"/>
      <c r="BO326" s="11"/>
      <c r="BP326" s="3"/>
      <c r="BQ326" s="3"/>
      <c r="BR326" s="3"/>
      <c r="BS326" s="3"/>
      <c r="BT326" s="25"/>
      <c r="BU326" s="25"/>
      <c r="BV326" s="25"/>
      <c r="BW326" s="25"/>
      <c r="BX326" s="2"/>
      <c r="BY326" s="11"/>
      <c r="BZ326" s="20"/>
      <c r="CA326" s="25"/>
      <c r="CB326" s="11"/>
      <c r="CC326" s="104"/>
      <c r="CD326" s="11"/>
      <c r="CE326" s="25"/>
      <c r="CF326" s="25"/>
      <c r="CG326" s="25"/>
      <c r="CH326" s="25"/>
      <c r="CI326" s="25"/>
      <c r="CJ326" s="25"/>
      <c r="CK326" s="25"/>
      <c r="CL326" s="20"/>
      <c r="CM326" s="25"/>
      <c r="CN326" s="25"/>
      <c r="CO326" s="25"/>
      <c r="CP326" s="20"/>
      <c r="CQ326" s="25"/>
      <c r="CR326" s="25"/>
    </row>
    <row r="327" spans="1:96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8"/>
      <c r="M327" s="25"/>
      <c r="N327" s="25"/>
      <c r="O327" s="25"/>
      <c r="P327" s="25"/>
      <c r="Q327" s="25"/>
      <c r="R327" s="25"/>
      <c r="S327" s="25"/>
      <c r="T327" s="8"/>
      <c r="U327" s="8"/>
      <c r="V327" s="8"/>
      <c r="W327" s="8"/>
      <c r="X327" s="8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11"/>
      <c r="BN327" s="11"/>
      <c r="BO327" s="11"/>
      <c r="BP327" s="3"/>
      <c r="BQ327" s="3"/>
      <c r="BR327" s="3"/>
      <c r="BS327" s="3"/>
      <c r="BT327" s="25"/>
      <c r="BU327" s="25"/>
      <c r="BV327" s="25"/>
      <c r="BW327" s="25"/>
      <c r="BX327" s="2"/>
      <c r="BY327" s="11"/>
      <c r="BZ327" s="20"/>
      <c r="CA327" s="25"/>
      <c r="CB327" s="11"/>
      <c r="CC327" s="104"/>
      <c r="CD327" s="11"/>
      <c r="CE327" s="25"/>
      <c r="CF327" s="25"/>
      <c r="CG327" s="25"/>
      <c r="CH327" s="25"/>
      <c r="CI327" s="25"/>
      <c r="CJ327" s="25"/>
      <c r="CK327" s="25"/>
      <c r="CL327" s="20"/>
      <c r="CM327" s="25"/>
      <c r="CN327" s="25"/>
      <c r="CO327" s="25"/>
      <c r="CP327" s="20"/>
      <c r="CQ327" s="25"/>
      <c r="CR327" s="25"/>
    </row>
    <row r="328" spans="1:96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8"/>
      <c r="M328" s="25"/>
      <c r="N328" s="25"/>
      <c r="O328" s="25"/>
      <c r="P328" s="25"/>
      <c r="Q328" s="25"/>
      <c r="R328" s="25"/>
      <c r="S328" s="25"/>
      <c r="T328" s="8"/>
      <c r="U328" s="8"/>
      <c r="V328" s="8"/>
      <c r="W328" s="8"/>
      <c r="X328" s="8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11"/>
      <c r="BN328" s="11"/>
      <c r="BO328" s="11"/>
      <c r="BP328" s="3"/>
      <c r="BQ328" s="3"/>
      <c r="BR328" s="3"/>
      <c r="BS328" s="3"/>
      <c r="BT328" s="25"/>
      <c r="BU328" s="25"/>
      <c r="BV328" s="25"/>
      <c r="BW328" s="25"/>
      <c r="BX328" s="2"/>
      <c r="BY328" s="11"/>
      <c r="BZ328" s="20"/>
      <c r="CA328" s="25"/>
      <c r="CB328" s="11"/>
      <c r="CC328" s="104"/>
      <c r="CD328" s="11"/>
      <c r="CE328" s="25"/>
      <c r="CF328" s="25"/>
      <c r="CG328" s="25"/>
      <c r="CH328" s="25"/>
      <c r="CI328" s="25"/>
      <c r="CJ328" s="25"/>
      <c r="CK328" s="25"/>
      <c r="CL328" s="20"/>
      <c r="CM328" s="25"/>
      <c r="CN328" s="25"/>
      <c r="CO328" s="25"/>
      <c r="CP328" s="20"/>
      <c r="CQ328" s="25"/>
      <c r="CR328" s="25"/>
    </row>
    <row r="329" spans="1:96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8"/>
      <c r="M329" s="25"/>
      <c r="N329" s="25"/>
      <c r="O329" s="25"/>
      <c r="P329" s="25"/>
      <c r="Q329" s="25"/>
      <c r="R329" s="25"/>
      <c r="S329" s="25"/>
      <c r="T329" s="8"/>
      <c r="U329" s="8"/>
      <c r="V329" s="8"/>
      <c r="W329" s="8"/>
      <c r="X329" s="8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11"/>
      <c r="BN329" s="11"/>
      <c r="BO329" s="11"/>
      <c r="BP329" s="3"/>
      <c r="BQ329" s="3"/>
      <c r="BR329" s="3"/>
      <c r="BS329" s="3"/>
      <c r="BT329" s="25"/>
      <c r="BU329" s="25"/>
      <c r="BV329" s="25"/>
      <c r="BW329" s="25"/>
      <c r="BX329" s="2"/>
      <c r="BY329" s="11"/>
      <c r="BZ329" s="20"/>
      <c r="CA329" s="25"/>
      <c r="CB329" s="11"/>
      <c r="CC329" s="104"/>
      <c r="CD329" s="11"/>
      <c r="CE329" s="25"/>
      <c r="CF329" s="25"/>
      <c r="CG329" s="25"/>
      <c r="CH329" s="25"/>
      <c r="CI329" s="25"/>
      <c r="CJ329" s="25"/>
      <c r="CK329" s="25"/>
      <c r="CL329" s="20"/>
      <c r="CM329" s="25"/>
      <c r="CN329" s="25"/>
      <c r="CO329" s="25"/>
      <c r="CP329" s="20"/>
      <c r="CQ329" s="25"/>
      <c r="CR329" s="25"/>
    </row>
    <row r="330" spans="1:96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8"/>
      <c r="M330" s="25"/>
      <c r="N330" s="25"/>
      <c r="O330" s="25"/>
      <c r="P330" s="25"/>
      <c r="Q330" s="25"/>
      <c r="R330" s="25"/>
      <c r="S330" s="25"/>
      <c r="T330" s="8"/>
      <c r="U330" s="8"/>
      <c r="V330" s="8"/>
      <c r="W330" s="8"/>
      <c r="X330" s="8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11"/>
      <c r="BN330" s="11"/>
      <c r="BO330" s="11"/>
      <c r="BP330" s="3"/>
      <c r="BQ330" s="3"/>
      <c r="BR330" s="3"/>
      <c r="BS330" s="3"/>
      <c r="BT330" s="25"/>
      <c r="BU330" s="25"/>
      <c r="BV330" s="25"/>
      <c r="BW330" s="25"/>
      <c r="BX330" s="2"/>
      <c r="BY330" s="11"/>
      <c r="BZ330" s="20"/>
      <c r="CA330" s="25"/>
      <c r="CB330" s="11"/>
      <c r="CC330" s="104"/>
      <c r="CD330" s="11"/>
      <c r="CE330" s="25"/>
      <c r="CF330" s="25"/>
      <c r="CG330" s="25"/>
      <c r="CH330" s="25"/>
      <c r="CI330" s="25"/>
      <c r="CJ330" s="25"/>
      <c r="CK330" s="25"/>
      <c r="CL330" s="20"/>
      <c r="CM330" s="25"/>
      <c r="CN330" s="25"/>
      <c r="CO330" s="25"/>
      <c r="CP330" s="20"/>
      <c r="CQ330" s="25"/>
      <c r="CR330" s="25"/>
    </row>
    <row r="331" spans="1:96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8"/>
      <c r="M331" s="25"/>
      <c r="N331" s="25"/>
      <c r="O331" s="25"/>
      <c r="P331" s="25"/>
      <c r="Q331" s="25"/>
      <c r="R331" s="25"/>
      <c r="S331" s="25"/>
      <c r="T331" s="8"/>
      <c r="U331" s="8"/>
      <c r="V331" s="8"/>
      <c r="W331" s="8"/>
      <c r="X331" s="8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11"/>
      <c r="BN331" s="11"/>
      <c r="BO331" s="11"/>
      <c r="BP331" s="3"/>
      <c r="BQ331" s="3"/>
      <c r="BR331" s="3"/>
      <c r="BS331" s="3"/>
      <c r="BT331" s="25"/>
      <c r="BU331" s="25"/>
      <c r="BV331" s="25"/>
      <c r="BW331" s="25"/>
      <c r="BX331" s="2"/>
      <c r="BY331" s="11"/>
      <c r="BZ331" s="20"/>
      <c r="CA331" s="25"/>
      <c r="CB331" s="11"/>
      <c r="CC331" s="104"/>
      <c r="CD331" s="11"/>
      <c r="CE331" s="25"/>
      <c r="CF331" s="25"/>
      <c r="CG331" s="25"/>
      <c r="CH331" s="25"/>
      <c r="CI331" s="25"/>
      <c r="CJ331" s="25"/>
      <c r="CK331" s="25"/>
      <c r="CL331" s="20"/>
      <c r="CM331" s="25"/>
      <c r="CN331" s="25"/>
      <c r="CO331" s="25"/>
      <c r="CP331" s="20"/>
      <c r="CQ331" s="25"/>
      <c r="CR331" s="25"/>
    </row>
    <row r="332" spans="1:96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8"/>
      <c r="M332" s="25"/>
      <c r="N332" s="25"/>
      <c r="O332" s="25"/>
      <c r="P332" s="25"/>
      <c r="Q332" s="25"/>
      <c r="R332" s="25"/>
      <c r="S332" s="25"/>
      <c r="T332" s="8"/>
      <c r="U332" s="8"/>
      <c r="V332" s="8"/>
      <c r="W332" s="8"/>
      <c r="X332" s="8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11"/>
      <c r="BN332" s="11"/>
      <c r="BO332" s="11"/>
      <c r="BP332" s="3"/>
      <c r="BQ332" s="3"/>
      <c r="BR332" s="3"/>
      <c r="BS332" s="3"/>
      <c r="BT332" s="25"/>
      <c r="BU332" s="25"/>
      <c r="BV332" s="25"/>
      <c r="BW332" s="25"/>
      <c r="BX332" s="2"/>
      <c r="BY332" s="11"/>
      <c r="BZ332" s="20"/>
      <c r="CA332" s="25"/>
      <c r="CB332" s="11"/>
      <c r="CC332" s="104"/>
      <c r="CD332" s="11"/>
      <c r="CE332" s="25"/>
      <c r="CF332" s="25"/>
      <c r="CG332" s="25"/>
      <c r="CH332" s="25"/>
      <c r="CI332" s="25"/>
      <c r="CJ332" s="25"/>
      <c r="CK332" s="25"/>
      <c r="CL332" s="20"/>
      <c r="CM332" s="25"/>
      <c r="CN332" s="25"/>
      <c r="CO332" s="25"/>
      <c r="CP332" s="20"/>
      <c r="CQ332" s="25"/>
      <c r="CR332" s="25"/>
    </row>
    <row r="333" spans="1:96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8"/>
      <c r="M333" s="25"/>
      <c r="N333" s="25"/>
      <c r="O333" s="25"/>
      <c r="P333" s="25"/>
      <c r="Q333" s="25"/>
      <c r="R333" s="25"/>
      <c r="S333" s="25"/>
      <c r="T333" s="8"/>
      <c r="U333" s="8"/>
      <c r="V333" s="8"/>
      <c r="W333" s="8"/>
      <c r="X333" s="8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11"/>
      <c r="BN333" s="11"/>
      <c r="BO333" s="11"/>
      <c r="BP333" s="3"/>
      <c r="BQ333" s="3"/>
      <c r="BR333" s="3"/>
      <c r="BS333" s="3"/>
      <c r="BT333" s="25"/>
      <c r="BU333" s="25"/>
      <c r="BV333" s="25"/>
      <c r="BW333" s="25"/>
      <c r="BX333" s="2"/>
      <c r="BY333" s="11"/>
      <c r="BZ333" s="20"/>
      <c r="CA333" s="25"/>
      <c r="CB333" s="11"/>
      <c r="CC333" s="104"/>
      <c r="CD333" s="11"/>
      <c r="CE333" s="25"/>
      <c r="CF333" s="25"/>
      <c r="CG333" s="25"/>
      <c r="CH333" s="25"/>
      <c r="CI333" s="25"/>
      <c r="CJ333" s="25"/>
      <c r="CK333" s="25"/>
      <c r="CL333" s="20"/>
      <c r="CM333" s="25"/>
      <c r="CN333" s="25"/>
      <c r="CO333" s="25"/>
      <c r="CP333" s="20"/>
      <c r="CQ333" s="25"/>
      <c r="CR333" s="25"/>
    </row>
    <row r="334" spans="1:96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8"/>
      <c r="M334" s="25"/>
      <c r="N334" s="25"/>
      <c r="O334" s="25"/>
      <c r="P334" s="25"/>
      <c r="Q334" s="25"/>
      <c r="R334" s="25"/>
      <c r="S334" s="25"/>
      <c r="T334" s="8"/>
      <c r="U334" s="8"/>
      <c r="V334" s="8"/>
      <c r="W334" s="8"/>
      <c r="X334" s="8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11"/>
      <c r="BN334" s="11"/>
      <c r="BO334" s="11"/>
      <c r="BP334" s="3"/>
      <c r="BQ334" s="3"/>
      <c r="BR334" s="3"/>
      <c r="BS334" s="3"/>
      <c r="BT334" s="25"/>
      <c r="BU334" s="25"/>
      <c r="BV334" s="25"/>
      <c r="BW334" s="25"/>
      <c r="BX334" s="2"/>
      <c r="BY334" s="11"/>
      <c r="BZ334" s="20"/>
      <c r="CA334" s="25"/>
      <c r="CB334" s="11"/>
      <c r="CC334" s="104"/>
      <c r="CD334" s="11"/>
      <c r="CE334" s="25"/>
      <c r="CF334" s="25"/>
      <c r="CG334" s="25"/>
      <c r="CH334" s="25"/>
      <c r="CI334" s="25"/>
      <c r="CJ334" s="25"/>
      <c r="CK334" s="25"/>
      <c r="CL334" s="20"/>
      <c r="CM334" s="25"/>
      <c r="CN334" s="25"/>
      <c r="CO334" s="25"/>
      <c r="CP334" s="20"/>
      <c r="CQ334" s="25"/>
      <c r="CR334" s="25"/>
    </row>
    <row r="335" spans="1:96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8"/>
      <c r="M335" s="25"/>
      <c r="N335" s="25"/>
      <c r="O335" s="25"/>
      <c r="P335" s="25"/>
      <c r="Q335" s="25"/>
      <c r="R335" s="25"/>
      <c r="S335" s="25"/>
      <c r="T335" s="8"/>
      <c r="U335" s="8"/>
      <c r="V335" s="8"/>
      <c r="W335" s="8"/>
      <c r="X335" s="8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11"/>
      <c r="BN335" s="11"/>
      <c r="BO335" s="11"/>
      <c r="BP335" s="3"/>
      <c r="BQ335" s="3"/>
      <c r="BR335" s="3"/>
      <c r="BS335" s="3"/>
      <c r="BT335" s="25"/>
      <c r="BU335" s="25"/>
      <c r="BV335" s="25"/>
      <c r="BW335" s="25"/>
      <c r="BX335" s="2"/>
      <c r="BY335" s="11"/>
      <c r="BZ335" s="20"/>
      <c r="CA335" s="25"/>
      <c r="CB335" s="11"/>
      <c r="CC335" s="104"/>
      <c r="CD335" s="11"/>
      <c r="CE335" s="25"/>
      <c r="CF335" s="25"/>
      <c r="CG335" s="25"/>
      <c r="CH335" s="25"/>
      <c r="CI335" s="25"/>
      <c r="CJ335" s="25"/>
      <c r="CK335" s="25"/>
      <c r="CL335" s="20"/>
      <c r="CM335" s="25"/>
      <c r="CN335" s="25"/>
      <c r="CO335" s="25"/>
      <c r="CP335" s="20"/>
      <c r="CQ335" s="25"/>
      <c r="CR335" s="25"/>
    </row>
    <row r="336" spans="1:96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8"/>
      <c r="M336" s="25"/>
      <c r="N336" s="25"/>
      <c r="O336" s="25"/>
      <c r="P336" s="25"/>
      <c r="Q336" s="25"/>
      <c r="R336" s="25"/>
      <c r="S336" s="25"/>
      <c r="T336" s="8"/>
      <c r="U336" s="8"/>
      <c r="V336" s="8"/>
      <c r="W336" s="8"/>
      <c r="X336" s="8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11"/>
      <c r="BN336" s="11"/>
      <c r="BO336" s="11"/>
      <c r="BP336" s="3"/>
      <c r="BQ336" s="3"/>
      <c r="BR336" s="3"/>
      <c r="BS336" s="3"/>
      <c r="BT336" s="25"/>
      <c r="BU336" s="25"/>
      <c r="BV336" s="25"/>
      <c r="BW336" s="25"/>
      <c r="BX336" s="2"/>
      <c r="BY336" s="11"/>
      <c r="BZ336" s="20"/>
      <c r="CA336" s="25"/>
      <c r="CB336" s="11"/>
      <c r="CC336" s="104"/>
      <c r="CD336" s="11"/>
      <c r="CE336" s="25"/>
      <c r="CF336" s="25"/>
      <c r="CG336" s="25"/>
      <c r="CH336" s="25"/>
      <c r="CI336" s="25"/>
      <c r="CJ336" s="25"/>
      <c r="CK336" s="25"/>
      <c r="CL336" s="20"/>
      <c r="CM336" s="25"/>
      <c r="CN336" s="25"/>
      <c r="CO336" s="25"/>
      <c r="CP336" s="20"/>
      <c r="CQ336" s="25"/>
      <c r="CR336" s="25"/>
    </row>
    <row r="337" spans="1:96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8"/>
      <c r="M337" s="25"/>
      <c r="N337" s="25"/>
      <c r="O337" s="25"/>
      <c r="P337" s="25"/>
      <c r="Q337" s="25"/>
      <c r="R337" s="25"/>
      <c r="S337" s="25"/>
      <c r="T337" s="8"/>
      <c r="U337" s="8"/>
      <c r="V337" s="8"/>
      <c r="W337" s="8"/>
      <c r="X337" s="8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11"/>
      <c r="BN337" s="11"/>
      <c r="BO337" s="11"/>
      <c r="BP337" s="3"/>
      <c r="BQ337" s="3"/>
      <c r="BR337" s="3"/>
      <c r="BS337" s="3"/>
      <c r="BT337" s="25"/>
      <c r="BU337" s="25"/>
      <c r="BV337" s="25"/>
      <c r="BW337" s="25"/>
      <c r="BX337" s="2"/>
      <c r="BY337" s="11"/>
      <c r="BZ337" s="20"/>
      <c r="CA337" s="25"/>
      <c r="CB337" s="11"/>
      <c r="CC337" s="104"/>
      <c r="CD337" s="11"/>
      <c r="CE337" s="25"/>
      <c r="CF337" s="25"/>
      <c r="CG337" s="25"/>
      <c r="CH337" s="25"/>
      <c r="CI337" s="25"/>
      <c r="CJ337" s="25"/>
      <c r="CK337" s="25"/>
      <c r="CL337" s="20"/>
      <c r="CM337" s="25"/>
      <c r="CN337" s="25"/>
      <c r="CO337" s="25"/>
      <c r="CP337" s="20"/>
      <c r="CQ337" s="25"/>
      <c r="CR337" s="25"/>
    </row>
    <row r="338" spans="1:96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8"/>
      <c r="M338" s="25"/>
      <c r="N338" s="25"/>
      <c r="O338" s="25"/>
      <c r="P338" s="25"/>
      <c r="Q338" s="25"/>
      <c r="R338" s="25"/>
      <c r="S338" s="25"/>
      <c r="T338" s="8"/>
      <c r="U338" s="8"/>
      <c r="V338" s="8"/>
      <c r="W338" s="8"/>
      <c r="X338" s="8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11"/>
      <c r="BN338" s="11"/>
      <c r="BO338" s="11"/>
      <c r="BP338" s="3"/>
      <c r="BQ338" s="3"/>
      <c r="BR338" s="3"/>
      <c r="BS338" s="3"/>
      <c r="BT338" s="25"/>
      <c r="BU338" s="25"/>
      <c r="BV338" s="25"/>
      <c r="BW338" s="25"/>
      <c r="BX338" s="2"/>
      <c r="BY338" s="11"/>
      <c r="BZ338" s="20"/>
      <c r="CA338" s="25"/>
      <c r="CB338" s="11"/>
      <c r="CC338" s="104"/>
      <c r="CD338" s="11"/>
      <c r="CE338" s="25"/>
      <c r="CF338" s="25"/>
      <c r="CG338" s="25"/>
      <c r="CH338" s="25"/>
      <c r="CI338" s="25"/>
      <c r="CJ338" s="25"/>
      <c r="CK338" s="25"/>
      <c r="CL338" s="20"/>
      <c r="CM338" s="25"/>
      <c r="CN338" s="25"/>
      <c r="CO338" s="25"/>
      <c r="CP338" s="20"/>
      <c r="CQ338" s="25"/>
      <c r="CR338" s="25"/>
    </row>
    <row r="339" spans="1:96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8"/>
      <c r="M339" s="25"/>
      <c r="N339" s="25"/>
      <c r="O339" s="25"/>
      <c r="P339" s="25"/>
      <c r="Q339" s="25"/>
      <c r="R339" s="25"/>
      <c r="S339" s="25"/>
      <c r="T339" s="8"/>
      <c r="U339" s="8"/>
      <c r="V339" s="8"/>
      <c r="W339" s="8"/>
      <c r="X339" s="8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11"/>
      <c r="BN339" s="11"/>
      <c r="BO339" s="11"/>
      <c r="BP339" s="3"/>
      <c r="BQ339" s="3"/>
      <c r="BR339" s="3"/>
      <c r="BS339" s="3"/>
      <c r="BT339" s="25"/>
      <c r="BU339" s="25"/>
      <c r="BV339" s="25"/>
      <c r="BW339" s="25"/>
      <c r="BX339" s="2"/>
      <c r="BY339" s="11"/>
      <c r="BZ339" s="20"/>
      <c r="CA339" s="25"/>
      <c r="CB339" s="11"/>
      <c r="CC339" s="104"/>
      <c r="CD339" s="11"/>
      <c r="CE339" s="25"/>
      <c r="CF339" s="25"/>
      <c r="CG339" s="25"/>
      <c r="CH339" s="25"/>
      <c r="CI339" s="25"/>
      <c r="CJ339" s="25"/>
      <c r="CK339" s="25"/>
      <c r="CL339" s="20"/>
      <c r="CM339" s="25"/>
      <c r="CN339" s="25"/>
      <c r="CO339" s="25"/>
      <c r="CP339" s="20"/>
      <c r="CQ339" s="25"/>
      <c r="CR339" s="25"/>
    </row>
    <row r="340" spans="1:96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8"/>
      <c r="M340" s="25"/>
      <c r="N340" s="25"/>
      <c r="O340" s="25"/>
      <c r="P340" s="25"/>
      <c r="Q340" s="25"/>
      <c r="R340" s="25"/>
      <c r="S340" s="25"/>
      <c r="T340" s="8"/>
      <c r="U340" s="8"/>
      <c r="V340" s="8"/>
      <c r="W340" s="8"/>
      <c r="X340" s="8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11"/>
      <c r="BN340" s="11"/>
      <c r="BO340" s="11"/>
      <c r="BP340" s="3"/>
      <c r="BQ340" s="3"/>
      <c r="BR340" s="3"/>
      <c r="BS340" s="3"/>
      <c r="BT340" s="25"/>
      <c r="BU340" s="25"/>
      <c r="BV340" s="25"/>
      <c r="BW340" s="25"/>
      <c r="BX340" s="2"/>
      <c r="BY340" s="11"/>
      <c r="BZ340" s="20"/>
      <c r="CA340" s="25"/>
      <c r="CB340" s="11"/>
      <c r="CC340" s="104"/>
      <c r="CD340" s="11"/>
      <c r="CE340" s="25"/>
      <c r="CF340" s="25"/>
      <c r="CG340" s="25"/>
      <c r="CH340" s="25"/>
      <c r="CI340" s="25"/>
      <c r="CJ340" s="25"/>
      <c r="CK340" s="25"/>
      <c r="CL340" s="20"/>
      <c r="CM340" s="25"/>
      <c r="CN340" s="25"/>
      <c r="CO340" s="25"/>
      <c r="CP340" s="20"/>
      <c r="CQ340" s="25"/>
      <c r="CR340" s="25"/>
    </row>
    <row r="341" spans="1:96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8"/>
      <c r="M341" s="25"/>
      <c r="N341" s="25"/>
      <c r="O341" s="25"/>
      <c r="P341" s="25"/>
      <c r="Q341" s="25"/>
      <c r="R341" s="25"/>
      <c r="S341" s="25"/>
      <c r="T341" s="8"/>
      <c r="U341" s="8"/>
      <c r="V341" s="8"/>
      <c r="W341" s="8"/>
      <c r="X341" s="8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11"/>
      <c r="BN341" s="11"/>
      <c r="BO341" s="11"/>
      <c r="BP341" s="3"/>
      <c r="BQ341" s="3"/>
      <c r="BR341" s="3"/>
      <c r="BS341" s="3"/>
      <c r="BT341" s="25"/>
      <c r="BU341" s="25"/>
      <c r="BV341" s="25"/>
      <c r="BW341" s="25"/>
      <c r="BX341" s="2"/>
      <c r="BY341" s="11"/>
      <c r="BZ341" s="20"/>
      <c r="CA341" s="25"/>
      <c r="CB341" s="11"/>
      <c r="CC341" s="104"/>
      <c r="CD341" s="11"/>
      <c r="CE341" s="25"/>
      <c r="CF341" s="25"/>
      <c r="CG341" s="25"/>
      <c r="CH341" s="25"/>
      <c r="CI341" s="25"/>
      <c r="CJ341" s="25"/>
      <c r="CK341" s="25"/>
      <c r="CL341" s="20"/>
      <c r="CM341" s="25"/>
      <c r="CN341" s="25"/>
      <c r="CO341" s="25"/>
      <c r="CP341" s="20"/>
      <c r="CQ341" s="25"/>
      <c r="CR341" s="25"/>
    </row>
    <row r="342" spans="1:96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8"/>
      <c r="M342" s="25"/>
      <c r="N342" s="25"/>
      <c r="O342" s="25"/>
      <c r="P342" s="25"/>
      <c r="Q342" s="25"/>
      <c r="R342" s="25"/>
      <c r="S342" s="25"/>
      <c r="T342" s="8"/>
      <c r="U342" s="8"/>
      <c r="V342" s="8"/>
      <c r="W342" s="8"/>
      <c r="X342" s="8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11"/>
      <c r="BN342" s="11"/>
      <c r="BO342" s="11"/>
      <c r="BP342" s="3"/>
      <c r="BQ342" s="3"/>
      <c r="BR342" s="3"/>
      <c r="BS342" s="3"/>
      <c r="BT342" s="25"/>
      <c r="BU342" s="25"/>
      <c r="BV342" s="25"/>
      <c r="BW342" s="25"/>
      <c r="BX342" s="2"/>
      <c r="BY342" s="11"/>
      <c r="BZ342" s="20"/>
      <c r="CA342" s="25"/>
      <c r="CB342" s="11"/>
      <c r="CC342" s="104"/>
      <c r="CD342" s="11"/>
      <c r="CE342" s="25"/>
      <c r="CF342" s="25"/>
      <c r="CG342" s="25"/>
      <c r="CH342" s="25"/>
      <c r="CI342" s="25"/>
      <c r="CJ342" s="25"/>
      <c r="CK342" s="25"/>
      <c r="CL342" s="20"/>
      <c r="CM342" s="25"/>
      <c r="CN342" s="25"/>
      <c r="CO342" s="25"/>
      <c r="CP342" s="20"/>
      <c r="CQ342" s="25"/>
      <c r="CR342" s="25"/>
    </row>
    <row r="343" spans="1:96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8"/>
      <c r="M343" s="25"/>
      <c r="N343" s="25"/>
      <c r="O343" s="25"/>
      <c r="P343" s="25"/>
      <c r="Q343" s="25"/>
      <c r="R343" s="25"/>
      <c r="S343" s="25"/>
      <c r="T343" s="8"/>
      <c r="U343" s="8"/>
      <c r="V343" s="8"/>
      <c r="W343" s="8"/>
      <c r="X343" s="8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11"/>
      <c r="BN343" s="11"/>
      <c r="BO343" s="11"/>
      <c r="BP343" s="3"/>
      <c r="BQ343" s="3"/>
      <c r="BR343" s="3"/>
      <c r="BS343" s="3"/>
      <c r="BT343" s="25"/>
      <c r="BU343" s="25"/>
      <c r="BV343" s="25"/>
      <c r="BW343" s="25"/>
      <c r="BX343" s="2"/>
      <c r="BY343" s="11"/>
      <c r="BZ343" s="20"/>
      <c r="CA343" s="25"/>
      <c r="CB343" s="11"/>
      <c r="CC343" s="104"/>
      <c r="CD343" s="11"/>
      <c r="CE343" s="25"/>
      <c r="CF343" s="25"/>
      <c r="CG343" s="25"/>
      <c r="CH343" s="25"/>
      <c r="CI343" s="25"/>
      <c r="CJ343" s="25"/>
      <c r="CK343" s="25"/>
      <c r="CL343" s="20"/>
      <c r="CM343" s="25"/>
      <c r="CN343" s="25"/>
      <c r="CO343" s="25"/>
      <c r="CP343" s="20"/>
      <c r="CQ343" s="25"/>
      <c r="CR343" s="25"/>
    </row>
    <row r="344" spans="1:96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8"/>
      <c r="M344" s="25"/>
      <c r="N344" s="25"/>
      <c r="O344" s="25"/>
      <c r="P344" s="25"/>
      <c r="Q344" s="25"/>
      <c r="R344" s="25"/>
      <c r="S344" s="25"/>
      <c r="T344" s="8"/>
      <c r="U344" s="8"/>
      <c r="V344" s="8"/>
      <c r="W344" s="8"/>
      <c r="X344" s="8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11"/>
      <c r="BN344" s="11"/>
      <c r="BO344" s="11"/>
      <c r="BP344" s="3"/>
      <c r="BQ344" s="3"/>
      <c r="BR344" s="3"/>
      <c r="BS344" s="3"/>
      <c r="BT344" s="25"/>
      <c r="BU344" s="25"/>
      <c r="BV344" s="25"/>
      <c r="BW344" s="25"/>
      <c r="BX344" s="2"/>
      <c r="BY344" s="11"/>
      <c r="BZ344" s="20"/>
      <c r="CA344" s="25"/>
      <c r="CB344" s="11"/>
      <c r="CC344" s="104"/>
      <c r="CD344" s="11"/>
      <c r="CE344" s="25"/>
      <c r="CF344" s="25"/>
      <c r="CG344" s="25"/>
      <c r="CH344" s="25"/>
      <c r="CI344" s="25"/>
      <c r="CJ344" s="25"/>
      <c r="CK344" s="25"/>
      <c r="CL344" s="20"/>
      <c r="CM344" s="25"/>
      <c r="CN344" s="25"/>
      <c r="CO344" s="25"/>
      <c r="CP344" s="20"/>
      <c r="CQ344" s="25"/>
      <c r="CR344" s="25"/>
    </row>
    <row r="345" spans="1:96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8"/>
      <c r="M345" s="25"/>
      <c r="N345" s="25"/>
      <c r="O345" s="25"/>
      <c r="P345" s="25"/>
      <c r="Q345" s="25"/>
      <c r="R345" s="25"/>
      <c r="S345" s="25"/>
      <c r="T345" s="8"/>
      <c r="U345" s="8"/>
      <c r="V345" s="8"/>
      <c r="W345" s="8"/>
      <c r="X345" s="8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11"/>
      <c r="BN345" s="11"/>
      <c r="BO345" s="11"/>
      <c r="BP345" s="3"/>
      <c r="BQ345" s="3"/>
      <c r="BR345" s="3"/>
      <c r="BS345" s="3"/>
      <c r="BT345" s="25"/>
      <c r="BU345" s="25"/>
      <c r="BV345" s="25"/>
      <c r="BW345" s="25"/>
      <c r="BX345" s="2"/>
      <c r="BY345" s="11"/>
      <c r="BZ345" s="20"/>
      <c r="CA345" s="25"/>
      <c r="CB345" s="11"/>
      <c r="CC345" s="104"/>
      <c r="CD345" s="11"/>
      <c r="CE345" s="25"/>
      <c r="CF345" s="25"/>
      <c r="CG345" s="25"/>
      <c r="CH345" s="25"/>
      <c r="CI345" s="25"/>
      <c r="CJ345" s="25"/>
      <c r="CK345" s="25"/>
      <c r="CL345" s="20"/>
      <c r="CM345" s="25"/>
      <c r="CN345" s="25"/>
      <c r="CO345" s="25"/>
      <c r="CP345" s="20"/>
      <c r="CQ345" s="25"/>
      <c r="CR345" s="25"/>
    </row>
    <row r="346" spans="1:96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8"/>
      <c r="M346" s="25"/>
      <c r="N346" s="25"/>
      <c r="O346" s="25"/>
      <c r="P346" s="25"/>
      <c r="Q346" s="25"/>
      <c r="R346" s="25"/>
      <c r="S346" s="25"/>
      <c r="T346" s="8"/>
      <c r="U346" s="8"/>
      <c r="V346" s="8"/>
      <c r="W346" s="8"/>
      <c r="X346" s="8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11"/>
      <c r="BN346" s="11"/>
      <c r="BO346" s="11"/>
      <c r="BP346" s="3"/>
      <c r="BQ346" s="3"/>
      <c r="BR346" s="3"/>
      <c r="BS346" s="3"/>
      <c r="BT346" s="25"/>
      <c r="BU346" s="25"/>
      <c r="BV346" s="25"/>
      <c r="BW346" s="25"/>
      <c r="BX346" s="2"/>
      <c r="BY346" s="11"/>
      <c r="BZ346" s="20"/>
      <c r="CA346" s="25"/>
      <c r="CB346" s="11"/>
      <c r="CC346" s="104"/>
      <c r="CD346" s="11"/>
      <c r="CE346" s="25"/>
      <c r="CF346" s="25"/>
      <c r="CG346" s="25"/>
      <c r="CH346" s="25"/>
      <c r="CI346" s="25"/>
      <c r="CJ346" s="25"/>
      <c r="CK346" s="25"/>
      <c r="CL346" s="20"/>
      <c r="CM346" s="25"/>
      <c r="CN346" s="25"/>
      <c r="CO346" s="25"/>
      <c r="CP346" s="20"/>
      <c r="CQ346" s="25"/>
      <c r="CR346" s="25"/>
    </row>
    <row r="347" spans="1:96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8"/>
      <c r="M347" s="25"/>
      <c r="N347" s="25"/>
      <c r="O347" s="25"/>
      <c r="P347" s="25"/>
      <c r="Q347" s="25"/>
      <c r="R347" s="25"/>
      <c r="S347" s="25"/>
      <c r="T347" s="8"/>
      <c r="U347" s="8"/>
      <c r="V347" s="8"/>
      <c r="W347" s="8"/>
      <c r="X347" s="8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11"/>
      <c r="BN347" s="11"/>
      <c r="BO347" s="11"/>
      <c r="BP347" s="3"/>
      <c r="BQ347" s="3"/>
      <c r="BR347" s="3"/>
      <c r="BS347" s="3"/>
      <c r="BT347" s="25"/>
      <c r="BU347" s="25"/>
      <c r="BV347" s="25"/>
      <c r="BW347" s="25"/>
      <c r="BX347" s="2"/>
      <c r="BY347" s="11"/>
      <c r="BZ347" s="20"/>
      <c r="CA347" s="25"/>
      <c r="CB347" s="11"/>
      <c r="CC347" s="104"/>
      <c r="CD347" s="11"/>
      <c r="CE347" s="25"/>
      <c r="CF347" s="25"/>
      <c r="CG347" s="25"/>
      <c r="CH347" s="25"/>
      <c r="CI347" s="25"/>
      <c r="CJ347" s="25"/>
      <c r="CK347" s="25"/>
      <c r="CL347" s="20"/>
      <c r="CM347" s="25"/>
      <c r="CN347" s="25"/>
      <c r="CO347" s="25"/>
      <c r="CP347" s="20"/>
      <c r="CQ347" s="25"/>
      <c r="CR347" s="25"/>
    </row>
    <row r="348" spans="1:96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8"/>
      <c r="M348" s="25"/>
      <c r="N348" s="25"/>
      <c r="O348" s="25"/>
      <c r="P348" s="25"/>
      <c r="Q348" s="25"/>
      <c r="R348" s="25"/>
      <c r="S348" s="25"/>
      <c r="T348" s="8"/>
      <c r="U348" s="8"/>
      <c r="V348" s="8"/>
      <c r="W348" s="8"/>
      <c r="X348" s="8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11"/>
      <c r="BN348" s="11"/>
      <c r="BO348" s="11"/>
      <c r="BP348" s="3"/>
      <c r="BQ348" s="3"/>
      <c r="BR348" s="3"/>
      <c r="BS348" s="3"/>
      <c r="BT348" s="25"/>
      <c r="BU348" s="25"/>
      <c r="BV348" s="25"/>
      <c r="BW348" s="25"/>
      <c r="BX348" s="2"/>
      <c r="BY348" s="11"/>
      <c r="BZ348" s="20"/>
      <c r="CA348" s="25"/>
      <c r="CB348" s="11"/>
      <c r="CC348" s="104"/>
      <c r="CD348" s="11"/>
      <c r="CE348" s="25"/>
      <c r="CF348" s="25"/>
      <c r="CG348" s="25"/>
      <c r="CH348" s="25"/>
      <c r="CI348" s="25"/>
      <c r="CJ348" s="25"/>
      <c r="CK348" s="25"/>
      <c r="CL348" s="20"/>
      <c r="CM348" s="25"/>
      <c r="CN348" s="25"/>
      <c r="CO348" s="25"/>
      <c r="CP348" s="20"/>
      <c r="CQ348" s="25"/>
      <c r="CR348" s="25"/>
    </row>
    <row r="349" spans="1:96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8"/>
      <c r="M349" s="25"/>
      <c r="N349" s="25"/>
      <c r="O349" s="25"/>
      <c r="P349" s="25"/>
      <c r="Q349" s="25"/>
      <c r="R349" s="25"/>
      <c r="S349" s="25"/>
      <c r="T349" s="8"/>
      <c r="U349" s="8"/>
      <c r="V349" s="8"/>
      <c r="W349" s="8"/>
      <c r="X349" s="8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11"/>
      <c r="BN349" s="11"/>
      <c r="BO349" s="11"/>
      <c r="BP349" s="3"/>
      <c r="BQ349" s="3"/>
      <c r="BR349" s="3"/>
      <c r="BS349" s="3"/>
      <c r="BT349" s="25"/>
      <c r="BU349" s="25"/>
      <c r="BV349" s="25"/>
      <c r="BW349" s="25"/>
      <c r="BX349" s="2"/>
      <c r="BY349" s="11"/>
      <c r="BZ349" s="20"/>
      <c r="CA349" s="25"/>
      <c r="CB349" s="11"/>
      <c r="CC349" s="104"/>
      <c r="CD349" s="11"/>
      <c r="CE349" s="25"/>
      <c r="CF349" s="25"/>
      <c r="CG349" s="25"/>
      <c r="CH349" s="25"/>
      <c r="CI349" s="25"/>
      <c r="CJ349" s="25"/>
      <c r="CK349" s="25"/>
      <c r="CL349" s="20"/>
      <c r="CM349" s="25"/>
      <c r="CN349" s="25"/>
      <c r="CO349" s="25"/>
      <c r="CP349" s="20"/>
      <c r="CQ349" s="25"/>
      <c r="CR349" s="25"/>
    </row>
    <row r="350" spans="1:96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8"/>
      <c r="M350" s="25"/>
      <c r="N350" s="25"/>
      <c r="O350" s="25"/>
      <c r="P350" s="25"/>
      <c r="Q350" s="25"/>
      <c r="R350" s="25"/>
      <c r="S350" s="25"/>
      <c r="T350" s="8"/>
      <c r="U350" s="8"/>
      <c r="V350" s="8"/>
      <c r="W350" s="8"/>
      <c r="X350" s="8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11"/>
      <c r="BN350" s="11"/>
      <c r="BO350" s="11"/>
      <c r="BP350" s="3"/>
      <c r="BQ350" s="3"/>
      <c r="BR350" s="3"/>
      <c r="BS350" s="3"/>
      <c r="BT350" s="25"/>
      <c r="BU350" s="25"/>
      <c r="BV350" s="25"/>
      <c r="BW350" s="25"/>
      <c r="BX350" s="2"/>
      <c r="BY350" s="11"/>
      <c r="BZ350" s="20"/>
      <c r="CA350" s="25"/>
      <c r="CB350" s="11"/>
      <c r="CC350" s="104"/>
      <c r="CD350" s="11"/>
      <c r="CE350" s="25"/>
      <c r="CF350" s="25"/>
      <c r="CG350" s="25"/>
      <c r="CH350" s="25"/>
      <c r="CI350" s="25"/>
      <c r="CJ350" s="25"/>
      <c r="CK350" s="25"/>
      <c r="CL350" s="20"/>
      <c r="CM350" s="25"/>
      <c r="CN350" s="25"/>
      <c r="CO350" s="25"/>
      <c r="CP350" s="20"/>
      <c r="CQ350" s="25"/>
      <c r="CR350" s="25"/>
    </row>
    <row r="351" spans="1:96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8"/>
      <c r="M351" s="25"/>
      <c r="N351" s="25"/>
      <c r="O351" s="25"/>
      <c r="P351" s="25"/>
      <c r="Q351" s="25"/>
      <c r="R351" s="25"/>
      <c r="S351" s="25"/>
      <c r="T351" s="8"/>
      <c r="U351" s="8"/>
      <c r="V351" s="8"/>
      <c r="W351" s="8"/>
      <c r="X351" s="8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11"/>
      <c r="BN351" s="11"/>
      <c r="BO351" s="11"/>
      <c r="BP351" s="3"/>
      <c r="BQ351" s="3"/>
      <c r="BR351" s="3"/>
      <c r="BS351" s="3"/>
      <c r="BT351" s="25"/>
      <c r="BU351" s="25"/>
      <c r="BV351" s="25"/>
      <c r="BW351" s="25"/>
      <c r="BX351" s="2"/>
      <c r="BY351" s="11"/>
      <c r="BZ351" s="20"/>
      <c r="CA351" s="25"/>
      <c r="CB351" s="11"/>
      <c r="CC351" s="104"/>
      <c r="CD351" s="11"/>
      <c r="CE351" s="25"/>
      <c r="CF351" s="25"/>
      <c r="CG351" s="25"/>
      <c r="CH351" s="25"/>
      <c r="CI351" s="25"/>
      <c r="CJ351" s="25"/>
      <c r="CK351" s="25"/>
      <c r="CL351" s="20"/>
      <c r="CM351" s="25"/>
      <c r="CN351" s="25"/>
      <c r="CO351" s="25"/>
      <c r="CP351" s="20"/>
      <c r="CQ351" s="25"/>
      <c r="CR351" s="25"/>
    </row>
    <row r="352" spans="1:96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8"/>
      <c r="M352" s="25"/>
      <c r="N352" s="25"/>
      <c r="O352" s="25"/>
      <c r="P352" s="25"/>
      <c r="Q352" s="25"/>
      <c r="R352" s="25"/>
      <c r="S352" s="25"/>
      <c r="T352" s="8"/>
      <c r="U352" s="8"/>
      <c r="V352" s="8"/>
      <c r="W352" s="8"/>
      <c r="X352" s="8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11"/>
      <c r="BN352" s="11"/>
      <c r="BO352" s="11"/>
      <c r="BP352" s="3"/>
      <c r="BQ352" s="3"/>
      <c r="BR352" s="3"/>
      <c r="BS352" s="3"/>
      <c r="BT352" s="25"/>
      <c r="BU352" s="25"/>
      <c r="BV352" s="25"/>
      <c r="BW352" s="25"/>
      <c r="BX352" s="2"/>
      <c r="BY352" s="11"/>
      <c r="BZ352" s="20"/>
      <c r="CA352" s="25"/>
      <c r="CB352" s="11"/>
      <c r="CC352" s="104"/>
      <c r="CD352" s="11"/>
      <c r="CE352" s="25"/>
      <c r="CF352" s="25"/>
      <c r="CG352" s="25"/>
      <c r="CH352" s="25"/>
      <c r="CI352" s="25"/>
      <c r="CJ352" s="25"/>
      <c r="CK352" s="25"/>
      <c r="CL352" s="20"/>
      <c r="CM352" s="25"/>
      <c r="CN352" s="25"/>
      <c r="CO352" s="25"/>
      <c r="CP352" s="20"/>
      <c r="CQ352" s="25"/>
      <c r="CR352" s="25"/>
    </row>
    <row r="353" spans="1:96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8"/>
      <c r="M353" s="25"/>
      <c r="N353" s="25"/>
      <c r="O353" s="25"/>
      <c r="P353" s="25"/>
      <c r="Q353" s="25"/>
      <c r="R353" s="25"/>
      <c r="S353" s="25"/>
      <c r="T353" s="8"/>
      <c r="U353" s="8"/>
      <c r="V353" s="8"/>
      <c r="W353" s="8"/>
      <c r="X353" s="8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11"/>
      <c r="BN353" s="11"/>
      <c r="BO353" s="11"/>
      <c r="BP353" s="3"/>
      <c r="BQ353" s="3"/>
      <c r="BR353" s="3"/>
      <c r="BS353" s="3"/>
      <c r="BT353" s="25"/>
      <c r="BU353" s="25"/>
      <c r="BV353" s="25"/>
      <c r="BW353" s="25"/>
      <c r="BX353" s="2"/>
      <c r="BY353" s="11"/>
      <c r="BZ353" s="20"/>
      <c r="CA353" s="25"/>
      <c r="CB353" s="11"/>
      <c r="CC353" s="104"/>
      <c r="CD353" s="11"/>
      <c r="CE353" s="25"/>
      <c r="CF353" s="25"/>
      <c r="CG353" s="25"/>
      <c r="CH353" s="25"/>
      <c r="CI353" s="25"/>
      <c r="CJ353" s="25"/>
      <c r="CK353" s="25"/>
      <c r="CL353" s="20"/>
      <c r="CM353" s="25"/>
      <c r="CN353" s="25"/>
      <c r="CO353" s="25"/>
      <c r="CP353" s="20"/>
      <c r="CQ353" s="25"/>
      <c r="CR353" s="25"/>
    </row>
    <row r="354" spans="1:96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8"/>
      <c r="M354" s="25"/>
      <c r="N354" s="25"/>
      <c r="O354" s="25"/>
      <c r="P354" s="25"/>
      <c r="Q354" s="25"/>
      <c r="R354" s="25"/>
      <c r="S354" s="25"/>
      <c r="T354" s="8"/>
      <c r="U354" s="8"/>
      <c r="V354" s="8"/>
      <c r="W354" s="8"/>
      <c r="X354" s="8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11"/>
      <c r="BN354" s="11"/>
      <c r="BO354" s="11"/>
      <c r="BP354" s="3"/>
      <c r="BQ354" s="3"/>
      <c r="BR354" s="3"/>
      <c r="BS354" s="3"/>
      <c r="BT354" s="25"/>
      <c r="BU354" s="25"/>
      <c r="BV354" s="25"/>
      <c r="BW354" s="25"/>
      <c r="BX354" s="2"/>
      <c r="BY354" s="11"/>
      <c r="BZ354" s="20"/>
      <c r="CA354" s="25"/>
      <c r="CB354" s="11"/>
      <c r="CC354" s="104"/>
      <c r="CD354" s="11"/>
      <c r="CE354" s="25"/>
      <c r="CF354" s="25"/>
      <c r="CG354" s="25"/>
      <c r="CH354" s="25"/>
      <c r="CI354" s="25"/>
      <c r="CJ354" s="25"/>
      <c r="CK354" s="25"/>
      <c r="CL354" s="20"/>
      <c r="CM354" s="25"/>
      <c r="CN354" s="25"/>
      <c r="CO354" s="25"/>
      <c r="CP354" s="20"/>
      <c r="CQ354" s="25"/>
      <c r="CR354" s="25"/>
    </row>
    <row r="355" spans="1:96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8"/>
      <c r="M355" s="25"/>
      <c r="N355" s="25"/>
      <c r="O355" s="25"/>
      <c r="P355" s="25"/>
      <c r="Q355" s="25"/>
      <c r="R355" s="25"/>
      <c r="S355" s="25"/>
      <c r="T355" s="8"/>
      <c r="U355" s="8"/>
      <c r="V355" s="8"/>
      <c r="W355" s="8"/>
      <c r="X355" s="8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11"/>
      <c r="BN355" s="11"/>
      <c r="BO355" s="11"/>
      <c r="BP355" s="3"/>
      <c r="BQ355" s="3"/>
      <c r="BR355" s="3"/>
      <c r="BS355" s="3"/>
      <c r="BT355" s="25"/>
      <c r="BU355" s="25"/>
      <c r="BV355" s="25"/>
      <c r="BW355" s="25"/>
      <c r="BX355" s="2"/>
      <c r="BY355" s="11"/>
      <c r="BZ355" s="20"/>
      <c r="CA355" s="25"/>
      <c r="CB355" s="11"/>
      <c r="CC355" s="104"/>
      <c r="CD355" s="11"/>
      <c r="CE355" s="25"/>
      <c r="CF355" s="25"/>
      <c r="CG355" s="25"/>
      <c r="CH355" s="25"/>
      <c r="CI355" s="25"/>
      <c r="CJ355" s="25"/>
      <c r="CK355" s="25"/>
      <c r="CL355" s="20"/>
      <c r="CM355" s="25"/>
      <c r="CN355" s="25"/>
      <c r="CO355" s="25"/>
      <c r="CP355" s="20"/>
      <c r="CQ355" s="25"/>
      <c r="CR355" s="25"/>
    </row>
    <row r="356" spans="1:96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8"/>
      <c r="M356" s="25"/>
      <c r="N356" s="25"/>
      <c r="O356" s="25"/>
      <c r="P356" s="25"/>
      <c r="Q356" s="25"/>
      <c r="R356" s="25"/>
      <c r="S356" s="25"/>
      <c r="T356" s="8"/>
      <c r="U356" s="8"/>
      <c r="V356" s="8"/>
      <c r="W356" s="8"/>
      <c r="X356" s="8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11"/>
      <c r="BN356" s="11"/>
      <c r="BO356" s="11"/>
      <c r="BP356" s="3"/>
      <c r="BQ356" s="3"/>
      <c r="BR356" s="3"/>
      <c r="BS356" s="3"/>
      <c r="BT356" s="25"/>
      <c r="BU356" s="25"/>
      <c r="BV356" s="25"/>
      <c r="BW356" s="25"/>
      <c r="BX356" s="2"/>
      <c r="BY356" s="11"/>
      <c r="BZ356" s="20"/>
      <c r="CA356" s="25"/>
      <c r="CB356" s="11"/>
      <c r="CC356" s="104"/>
      <c r="CD356" s="11"/>
      <c r="CE356" s="25"/>
      <c r="CF356" s="25"/>
      <c r="CG356" s="25"/>
      <c r="CH356" s="25"/>
      <c r="CI356" s="25"/>
      <c r="CJ356" s="25"/>
      <c r="CK356" s="25"/>
      <c r="CL356" s="20"/>
      <c r="CM356" s="25"/>
      <c r="CN356" s="25"/>
      <c r="CO356" s="25"/>
      <c r="CP356" s="20"/>
      <c r="CQ356" s="25"/>
      <c r="CR356" s="25"/>
    </row>
    <row r="357" spans="1:96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8"/>
      <c r="M357" s="25"/>
      <c r="N357" s="25"/>
      <c r="O357" s="25"/>
      <c r="P357" s="25"/>
      <c r="Q357" s="25"/>
      <c r="R357" s="25"/>
      <c r="S357" s="25"/>
      <c r="T357" s="8"/>
      <c r="U357" s="8"/>
      <c r="V357" s="8"/>
      <c r="W357" s="8"/>
      <c r="X357" s="8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11"/>
      <c r="BN357" s="11"/>
      <c r="BO357" s="11"/>
      <c r="BP357" s="3"/>
      <c r="BQ357" s="3"/>
      <c r="BR357" s="3"/>
      <c r="BS357" s="3"/>
      <c r="BT357" s="25"/>
      <c r="BU357" s="25"/>
      <c r="BV357" s="25"/>
      <c r="BW357" s="25"/>
      <c r="BX357" s="2"/>
      <c r="BY357" s="11"/>
      <c r="BZ357" s="20"/>
      <c r="CA357" s="25"/>
      <c r="CB357" s="11"/>
      <c r="CC357" s="104"/>
      <c r="CD357" s="11"/>
      <c r="CE357" s="25"/>
      <c r="CF357" s="25"/>
      <c r="CG357" s="25"/>
      <c r="CH357" s="25"/>
      <c r="CI357" s="25"/>
      <c r="CJ357" s="25"/>
      <c r="CK357" s="25"/>
      <c r="CL357" s="20"/>
      <c r="CM357" s="25"/>
      <c r="CN357" s="25"/>
      <c r="CO357" s="25"/>
      <c r="CP357" s="20"/>
      <c r="CQ357" s="25"/>
      <c r="CR357" s="25"/>
    </row>
    <row r="358" spans="1:96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8"/>
      <c r="M358" s="25"/>
      <c r="N358" s="25"/>
      <c r="O358" s="25"/>
      <c r="P358" s="25"/>
      <c r="Q358" s="25"/>
      <c r="R358" s="25"/>
      <c r="S358" s="25"/>
      <c r="T358" s="8"/>
      <c r="U358" s="8"/>
      <c r="V358" s="8"/>
      <c r="W358" s="8"/>
      <c r="X358" s="8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11"/>
      <c r="BN358" s="11"/>
      <c r="BO358" s="11"/>
      <c r="BP358" s="3"/>
      <c r="BQ358" s="3"/>
      <c r="BR358" s="3"/>
      <c r="BS358" s="3"/>
      <c r="BT358" s="25"/>
      <c r="BU358" s="25"/>
      <c r="BV358" s="25"/>
      <c r="BW358" s="25"/>
      <c r="BX358" s="2"/>
      <c r="BY358" s="11"/>
      <c r="BZ358" s="20"/>
      <c r="CA358" s="25"/>
      <c r="CB358" s="11"/>
      <c r="CC358" s="104"/>
      <c r="CD358" s="11"/>
      <c r="CE358" s="25"/>
      <c r="CF358" s="25"/>
      <c r="CG358" s="25"/>
      <c r="CH358" s="25"/>
      <c r="CI358" s="25"/>
      <c r="CJ358" s="25"/>
      <c r="CK358" s="25"/>
      <c r="CL358" s="20"/>
      <c r="CM358" s="25"/>
      <c r="CN358" s="25"/>
      <c r="CO358" s="25"/>
      <c r="CP358" s="20"/>
      <c r="CQ358" s="25"/>
      <c r="CR358" s="25"/>
    </row>
    <row r="359" spans="1:96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8"/>
      <c r="M359" s="25"/>
      <c r="N359" s="25"/>
      <c r="O359" s="25"/>
      <c r="P359" s="25"/>
      <c r="Q359" s="25"/>
      <c r="R359" s="25"/>
      <c r="S359" s="25"/>
      <c r="T359" s="8"/>
      <c r="U359" s="8"/>
      <c r="V359" s="8"/>
      <c r="W359" s="8"/>
      <c r="X359" s="8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11"/>
      <c r="BN359" s="11"/>
      <c r="BO359" s="11"/>
      <c r="BP359" s="3"/>
      <c r="BQ359" s="3"/>
      <c r="BR359" s="3"/>
      <c r="BS359" s="3"/>
      <c r="BT359" s="25"/>
      <c r="BU359" s="25"/>
      <c r="BV359" s="25"/>
      <c r="BW359" s="25"/>
      <c r="BX359" s="2"/>
      <c r="BY359" s="11"/>
      <c r="BZ359" s="20"/>
      <c r="CA359" s="25"/>
      <c r="CB359" s="11"/>
      <c r="CC359" s="104"/>
      <c r="CD359" s="11"/>
      <c r="CE359" s="25"/>
      <c r="CF359" s="25"/>
      <c r="CG359" s="25"/>
      <c r="CH359" s="25"/>
      <c r="CI359" s="25"/>
      <c r="CJ359" s="25"/>
      <c r="CK359" s="25"/>
      <c r="CL359" s="20"/>
      <c r="CM359" s="25"/>
      <c r="CN359" s="25"/>
      <c r="CO359" s="25"/>
      <c r="CP359" s="20"/>
      <c r="CQ359" s="25"/>
      <c r="CR359" s="25"/>
    </row>
    <row r="360" spans="1:96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8"/>
      <c r="M360" s="25"/>
      <c r="N360" s="25"/>
      <c r="O360" s="25"/>
      <c r="P360" s="25"/>
      <c r="Q360" s="25"/>
      <c r="R360" s="25"/>
      <c r="S360" s="25"/>
      <c r="T360" s="8"/>
      <c r="U360" s="8"/>
      <c r="V360" s="8"/>
      <c r="W360" s="8"/>
      <c r="X360" s="8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11"/>
      <c r="BN360" s="11"/>
      <c r="BO360" s="11"/>
      <c r="BP360" s="3"/>
      <c r="BQ360" s="3"/>
      <c r="BR360" s="3"/>
      <c r="BS360" s="3"/>
      <c r="BT360" s="25"/>
      <c r="BU360" s="25"/>
      <c r="BV360" s="25"/>
      <c r="BW360" s="25"/>
      <c r="BX360" s="2"/>
      <c r="BY360" s="11"/>
      <c r="BZ360" s="20"/>
      <c r="CA360" s="25"/>
      <c r="CB360" s="11"/>
      <c r="CC360" s="104"/>
      <c r="CD360" s="11"/>
      <c r="CE360" s="25"/>
      <c r="CF360" s="25"/>
      <c r="CG360" s="25"/>
      <c r="CH360" s="25"/>
      <c r="CI360" s="25"/>
      <c r="CJ360" s="25"/>
      <c r="CK360" s="25"/>
      <c r="CL360" s="20"/>
      <c r="CM360" s="25"/>
      <c r="CN360" s="25"/>
      <c r="CO360" s="25"/>
      <c r="CP360" s="20"/>
      <c r="CQ360" s="25"/>
      <c r="CR360" s="25"/>
    </row>
    <row r="361" spans="1:96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8"/>
      <c r="M361" s="25"/>
      <c r="N361" s="25"/>
      <c r="O361" s="25"/>
      <c r="P361" s="25"/>
      <c r="Q361" s="25"/>
      <c r="R361" s="25"/>
      <c r="S361" s="25"/>
      <c r="T361" s="8"/>
      <c r="U361" s="8"/>
      <c r="V361" s="8"/>
      <c r="W361" s="8"/>
      <c r="X361" s="8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11"/>
      <c r="BN361" s="11"/>
      <c r="BO361" s="11"/>
      <c r="BP361" s="3"/>
      <c r="BQ361" s="3"/>
      <c r="BR361" s="3"/>
      <c r="BS361" s="3"/>
      <c r="BT361" s="25"/>
      <c r="BU361" s="25"/>
      <c r="BV361" s="25"/>
      <c r="BW361" s="25"/>
      <c r="BX361" s="2"/>
      <c r="BY361" s="11"/>
      <c r="BZ361" s="20"/>
      <c r="CA361" s="25"/>
      <c r="CB361" s="11"/>
      <c r="CC361" s="104"/>
      <c r="CD361" s="11"/>
      <c r="CE361" s="25"/>
      <c r="CF361" s="25"/>
      <c r="CG361" s="25"/>
      <c r="CH361" s="25"/>
      <c r="CI361" s="25"/>
      <c r="CJ361" s="25"/>
      <c r="CK361" s="25"/>
      <c r="CL361" s="20"/>
      <c r="CM361" s="25"/>
      <c r="CN361" s="25"/>
      <c r="CO361" s="25"/>
      <c r="CP361" s="20"/>
      <c r="CQ361" s="25"/>
      <c r="CR361" s="25"/>
    </row>
    <row r="362" spans="1:96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8"/>
      <c r="M362" s="25"/>
      <c r="N362" s="25"/>
      <c r="O362" s="25"/>
      <c r="P362" s="25"/>
      <c r="Q362" s="25"/>
      <c r="R362" s="25"/>
      <c r="S362" s="25"/>
      <c r="T362" s="8"/>
      <c r="U362" s="8"/>
      <c r="V362" s="8"/>
      <c r="W362" s="8"/>
      <c r="X362" s="8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11"/>
      <c r="BN362" s="11"/>
      <c r="BO362" s="11"/>
      <c r="BP362" s="3"/>
      <c r="BQ362" s="3"/>
      <c r="BR362" s="3"/>
      <c r="BS362" s="3"/>
      <c r="BT362" s="25"/>
      <c r="BU362" s="25"/>
      <c r="BV362" s="25"/>
      <c r="BW362" s="25"/>
      <c r="BX362" s="2"/>
      <c r="BY362" s="11"/>
      <c r="BZ362" s="20"/>
      <c r="CA362" s="25"/>
      <c r="CB362" s="11"/>
      <c r="CC362" s="104"/>
      <c r="CD362" s="11"/>
      <c r="CE362" s="25"/>
      <c r="CF362" s="25"/>
      <c r="CG362" s="25"/>
      <c r="CH362" s="25"/>
      <c r="CI362" s="25"/>
      <c r="CJ362" s="25"/>
      <c r="CK362" s="25"/>
      <c r="CL362" s="20"/>
      <c r="CM362" s="25"/>
      <c r="CN362" s="25"/>
      <c r="CO362" s="25"/>
      <c r="CP362" s="20"/>
      <c r="CQ362" s="25"/>
      <c r="CR362" s="25"/>
    </row>
    <row r="363" spans="1:96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8"/>
      <c r="M363" s="25"/>
      <c r="N363" s="25"/>
      <c r="O363" s="25"/>
      <c r="P363" s="25"/>
      <c r="Q363" s="25"/>
      <c r="R363" s="25"/>
      <c r="S363" s="25"/>
      <c r="T363" s="8"/>
      <c r="U363" s="8"/>
      <c r="V363" s="8"/>
      <c r="W363" s="8"/>
      <c r="X363" s="8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11"/>
      <c r="BN363" s="11"/>
      <c r="BO363" s="11"/>
      <c r="BP363" s="3"/>
      <c r="BQ363" s="3"/>
      <c r="BR363" s="3"/>
      <c r="BS363" s="3"/>
      <c r="BT363" s="25"/>
      <c r="BU363" s="25"/>
      <c r="BV363" s="25"/>
      <c r="BW363" s="25"/>
      <c r="BX363" s="2"/>
      <c r="BY363" s="11"/>
      <c r="BZ363" s="20"/>
      <c r="CA363" s="25"/>
      <c r="CB363" s="11"/>
      <c r="CC363" s="104"/>
      <c r="CD363" s="11"/>
      <c r="CE363" s="25"/>
      <c r="CF363" s="25"/>
      <c r="CG363" s="25"/>
      <c r="CH363" s="25"/>
      <c r="CI363" s="25"/>
      <c r="CJ363" s="25"/>
      <c r="CK363" s="25"/>
      <c r="CL363" s="20"/>
      <c r="CM363" s="25"/>
      <c r="CN363" s="25"/>
      <c r="CO363" s="25"/>
      <c r="CP363" s="20"/>
      <c r="CQ363" s="25"/>
      <c r="CR363" s="25"/>
    </row>
    <row r="364" spans="1:96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8"/>
      <c r="M364" s="25"/>
      <c r="N364" s="25"/>
      <c r="O364" s="25"/>
      <c r="P364" s="25"/>
      <c r="Q364" s="25"/>
      <c r="R364" s="25"/>
      <c r="S364" s="25"/>
      <c r="T364" s="8"/>
      <c r="U364" s="8"/>
      <c r="V364" s="8"/>
      <c r="W364" s="8"/>
      <c r="X364" s="8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11"/>
      <c r="BN364" s="11"/>
      <c r="BO364" s="11"/>
      <c r="BP364" s="3"/>
      <c r="BQ364" s="3"/>
      <c r="BR364" s="3"/>
      <c r="BS364" s="3"/>
      <c r="BT364" s="25"/>
      <c r="BU364" s="25"/>
      <c r="BV364" s="25"/>
      <c r="BW364" s="25"/>
      <c r="BX364" s="2"/>
      <c r="BY364" s="11"/>
      <c r="BZ364" s="20"/>
      <c r="CA364" s="25"/>
      <c r="CB364" s="11"/>
      <c r="CC364" s="104"/>
      <c r="CD364" s="11"/>
      <c r="CE364" s="25"/>
      <c r="CF364" s="25"/>
      <c r="CG364" s="25"/>
      <c r="CH364" s="25"/>
      <c r="CI364" s="25"/>
      <c r="CJ364" s="25"/>
      <c r="CK364" s="25"/>
      <c r="CL364" s="20"/>
      <c r="CM364" s="25"/>
      <c r="CN364" s="25"/>
      <c r="CO364" s="25"/>
      <c r="CP364" s="20"/>
      <c r="CQ364" s="25"/>
      <c r="CR364" s="25"/>
    </row>
    <row r="365" spans="1:96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8"/>
      <c r="M365" s="25"/>
      <c r="N365" s="25"/>
      <c r="O365" s="25"/>
      <c r="P365" s="25"/>
      <c r="Q365" s="25"/>
      <c r="R365" s="25"/>
      <c r="S365" s="25"/>
      <c r="T365" s="8"/>
      <c r="U365" s="8"/>
      <c r="V365" s="8"/>
      <c r="W365" s="8"/>
      <c r="X365" s="8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11"/>
      <c r="BN365" s="11"/>
      <c r="BO365" s="11"/>
      <c r="BP365" s="3"/>
      <c r="BQ365" s="3"/>
      <c r="BR365" s="3"/>
      <c r="BS365" s="3"/>
      <c r="BT365" s="25"/>
      <c r="BU365" s="25"/>
      <c r="BV365" s="25"/>
      <c r="BW365" s="25"/>
      <c r="BX365" s="2"/>
      <c r="BY365" s="11"/>
      <c r="BZ365" s="20"/>
      <c r="CA365" s="25"/>
      <c r="CB365" s="11"/>
      <c r="CC365" s="104"/>
      <c r="CD365" s="11"/>
      <c r="CE365" s="25"/>
      <c r="CF365" s="25"/>
      <c r="CG365" s="25"/>
      <c r="CH365" s="25"/>
      <c r="CI365" s="25"/>
      <c r="CJ365" s="25"/>
      <c r="CK365" s="25"/>
      <c r="CL365" s="20"/>
      <c r="CM365" s="25"/>
      <c r="CN365" s="25"/>
      <c r="CO365" s="25"/>
      <c r="CP365" s="20"/>
      <c r="CQ365" s="25"/>
      <c r="CR365" s="25"/>
    </row>
    <row r="366" spans="1:96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8"/>
      <c r="M366" s="25"/>
      <c r="N366" s="25"/>
      <c r="O366" s="25"/>
      <c r="P366" s="25"/>
      <c r="Q366" s="25"/>
      <c r="R366" s="25"/>
      <c r="S366" s="25"/>
      <c r="T366" s="8"/>
      <c r="U366" s="8"/>
      <c r="V366" s="8"/>
      <c r="W366" s="8"/>
      <c r="X366" s="8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11"/>
      <c r="BN366" s="11"/>
      <c r="BO366" s="11"/>
      <c r="BP366" s="3"/>
      <c r="BQ366" s="3"/>
      <c r="BR366" s="3"/>
      <c r="BS366" s="3"/>
      <c r="BT366" s="25"/>
      <c r="BU366" s="25"/>
      <c r="BV366" s="25"/>
      <c r="BW366" s="25"/>
      <c r="BX366" s="2"/>
      <c r="BY366" s="11"/>
      <c r="BZ366" s="20"/>
      <c r="CA366" s="25"/>
      <c r="CB366" s="11"/>
      <c r="CC366" s="104"/>
      <c r="CD366" s="11"/>
      <c r="CE366" s="25"/>
      <c r="CF366" s="25"/>
      <c r="CG366" s="25"/>
      <c r="CH366" s="25"/>
      <c r="CI366" s="25"/>
      <c r="CJ366" s="25"/>
      <c r="CK366" s="25"/>
      <c r="CL366" s="20"/>
      <c r="CM366" s="25"/>
      <c r="CN366" s="25"/>
      <c r="CO366" s="25"/>
      <c r="CP366" s="20"/>
      <c r="CQ366" s="25"/>
      <c r="CR366" s="25"/>
    </row>
    <row r="367" spans="1:96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8"/>
      <c r="M367" s="25"/>
      <c r="N367" s="25"/>
      <c r="O367" s="25"/>
      <c r="P367" s="25"/>
      <c r="Q367" s="25"/>
      <c r="R367" s="25"/>
      <c r="S367" s="25"/>
      <c r="T367" s="8"/>
      <c r="U367" s="8"/>
      <c r="V367" s="8"/>
      <c r="W367" s="8"/>
      <c r="X367" s="8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11"/>
      <c r="BN367" s="11"/>
      <c r="BO367" s="11"/>
      <c r="BP367" s="3"/>
      <c r="BQ367" s="3"/>
      <c r="BR367" s="3"/>
      <c r="BS367" s="3"/>
      <c r="BT367" s="25"/>
      <c r="BU367" s="25"/>
      <c r="BV367" s="25"/>
      <c r="BW367" s="25"/>
      <c r="BX367" s="2"/>
      <c r="BY367" s="11"/>
      <c r="BZ367" s="20"/>
      <c r="CA367" s="25"/>
      <c r="CB367" s="11"/>
      <c r="CC367" s="104"/>
      <c r="CD367" s="11"/>
      <c r="CE367" s="25"/>
      <c r="CF367" s="25"/>
      <c r="CG367" s="25"/>
      <c r="CH367" s="25"/>
      <c r="CI367" s="25"/>
      <c r="CJ367" s="25"/>
      <c r="CK367" s="25"/>
      <c r="CL367" s="20"/>
      <c r="CM367" s="25"/>
      <c r="CN367" s="25"/>
      <c r="CO367" s="25"/>
      <c r="CP367" s="20"/>
      <c r="CQ367" s="25"/>
      <c r="CR367" s="25"/>
    </row>
    <row r="368" spans="1:96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8"/>
      <c r="M368" s="25"/>
      <c r="N368" s="25"/>
      <c r="O368" s="25"/>
      <c r="P368" s="25"/>
      <c r="Q368" s="25"/>
      <c r="R368" s="25"/>
      <c r="S368" s="25"/>
      <c r="T368" s="8"/>
      <c r="U368" s="8"/>
      <c r="V368" s="8"/>
      <c r="W368" s="8"/>
      <c r="X368" s="8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11"/>
      <c r="BN368" s="11"/>
      <c r="BO368" s="11"/>
      <c r="BP368" s="3"/>
      <c r="BQ368" s="3"/>
      <c r="BR368" s="3"/>
      <c r="BS368" s="3"/>
      <c r="BT368" s="25"/>
      <c r="BU368" s="25"/>
      <c r="BV368" s="25"/>
      <c r="BW368" s="25"/>
      <c r="BX368" s="2"/>
      <c r="BY368" s="11"/>
      <c r="BZ368" s="20"/>
      <c r="CA368" s="25"/>
      <c r="CB368" s="11"/>
      <c r="CC368" s="104"/>
      <c r="CD368" s="11"/>
      <c r="CE368" s="25"/>
      <c r="CF368" s="25"/>
      <c r="CG368" s="25"/>
      <c r="CH368" s="25"/>
      <c r="CI368" s="25"/>
      <c r="CJ368" s="25"/>
      <c r="CK368" s="25"/>
      <c r="CL368" s="20"/>
      <c r="CM368" s="25"/>
      <c r="CN368" s="25"/>
      <c r="CO368" s="25"/>
      <c r="CP368" s="20"/>
      <c r="CQ368" s="25"/>
      <c r="CR368" s="25"/>
    </row>
    <row r="369" spans="1:96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8"/>
      <c r="M369" s="25"/>
      <c r="N369" s="25"/>
      <c r="O369" s="25"/>
      <c r="P369" s="25"/>
      <c r="Q369" s="25"/>
      <c r="R369" s="25"/>
      <c r="S369" s="25"/>
      <c r="T369" s="8"/>
      <c r="U369" s="8"/>
      <c r="V369" s="8"/>
      <c r="W369" s="8"/>
      <c r="X369" s="8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11"/>
      <c r="BN369" s="11"/>
      <c r="BO369" s="11"/>
      <c r="BP369" s="3"/>
      <c r="BQ369" s="3"/>
      <c r="BR369" s="3"/>
      <c r="BS369" s="3"/>
      <c r="BT369" s="25"/>
      <c r="BU369" s="25"/>
      <c r="BV369" s="25"/>
      <c r="BW369" s="25"/>
      <c r="BX369" s="2"/>
      <c r="BY369" s="11"/>
      <c r="BZ369" s="20"/>
      <c r="CA369" s="25"/>
      <c r="CB369" s="11"/>
      <c r="CC369" s="104"/>
      <c r="CD369" s="11"/>
      <c r="CE369" s="25"/>
      <c r="CF369" s="25"/>
      <c r="CG369" s="25"/>
      <c r="CH369" s="25"/>
      <c r="CI369" s="25"/>
      <c r="CJ369" s="25"/>
      <c r="CK369" s="25"/>
      <c r="CL369" s="20"/>
      <c r="CM369" s="25"/>
      <c r="CN369" s="25"/>
      <c r="CO369" s="25"/>
      <c r="CP369" s="20"/>
      <c r="CQ369" s="25"/>
      <c r="CR369" s="25"/>
    </row>
    <row r="370" spans="1:96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8"/>
      <c r="M370" s="25"/>
      <c r="N370" s="25"/>
      <c r="O370" s="25"/>
      <c r="P370" s="25"/>
      <c r="Q370" s="25"/>
      <c r="R370" s="25"/>
      <c r="S370" s="25"/>
      <c r="T370" s="8"/>
      <c r="U370" s="8"/>
      <c r="V370" s="8"/>
      <c r="W370" s="8"/>
      <c r="X370" s="8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11"/>
      <c r="BN370" s="11"/>
      <c r="BO370" s="11"/>
      <c r="BP370" s="3"/>
      <c r="BQ370" s="3"/>
      <c r="BR370" s="3"/>
      <c r="BS370" s="3"/>
      <c r="BT370" s="25"/>
      <c r="BU370" s="25"/>
      <c r="BV370" s="25"/>
      <c r="BW370" s="25"/>
      <c r="BX370" s="2"/>
      <c r="BY370" s="11"/>
      <c r="BZ370" s="20"/>
      <c r="CA370" s="25"/>
      <c r="CB370" s="11"/>
      <c r="CC370" s="104"/>
      <c r="CD370" s="11"/>
      <c r="CE370" s="25"/>
      <c r="CF370" s="25"/>
      <c r="CG370" s="25"/>
      <c r="CH370" s="25"/>
      <c r="CI370" s="25"/>
      <c r="CJ370" s="25"/>
      <c r="CK370" s="25"/>
      <c r="CL370" s="20"/>
      <c r="CM370" s="25"/>
      <c r="CN370" s="25"/>
      <c r="CO370" s="25"/>
      <c r="CP370" s="20"/>
      <c r="CQ370" s="25"/>
      <c r="CR370" s="25"/>
    </row>
    <row r="371" spans="1:96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8"/>
      <c r="M371" s="25"/>
      <c r="N371" s="25"/>
      <c r="O371" s="25"/>
      <c r="P371" s="25"/>
      <c r="Q371" s="25"/>
      <c r="R371" s="25"/>
      <c r="S371" s="25"/>
      <c r="T371" s="8"/>
      <c r="U371" s="8"/>
      <c r="V371" s="8"/>
      <c r="W371" s="8"/>
      <c r="X371" s="8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11"/>
      <c r="BN371" s="11"/>
      <c r="BO371" s="11"/>
      <c r="BP371" s="3"/>
      <c r="BQ371" s="3"/>
      <c r="BR371" s="3"/>
      <c r="BS371" s="3"/>
      <c r="BT371" s="25"/>
      <c r="BU371" s="25"/>
      <c r="BV371" s="25"/>
      <c r="BW371" s="25"/>
      <c r="BX371" s="2"/>
      <c r="BY371" s="11"/>
      <c r="BZ371" s="20"/>
      <c r="CA371" s="25"/>
      <c r="CB371" s="11"/>
      <c r="CC371" s="104"/>
      <c r="CD371" s="11"/>
      <c r="CE371" s="25"/>
      <c r="CF371" s="25"/>
      <c r="CG371" s="25"/>
      <c r="CH371" s="25"/>
      <c r="CI371" s="25"/>
      <c r="CJ371" s="25"/>
      <c r="CK371" s="25"/>
      <c r="CL371" s="20"/>
      <c r="CM371" s="25"/>
      <c r="CN371" s="25"/>
      <c r="CO371" s="25"/>
      <c r="CP371" s="20"/>
      <c r="CQ371" s="25"/>
      <c r="CR371" s="25"/>
    </row>
    <row r="372" spans="1:96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8"/>
      <c r="M372" s="25"/>
      <c r="N372" s="25"/>
      <c r="O372" s="25"/>
      <c r="P372" s="25"/>
      <c r="Q372" s="25"/>
      <c r="R372" s="25"/>
      <c r="S372" s="25"/>
      <c r="T372" s="8"/>
      <c r="U372" s="8"/>
      <c r="V372" s="8"/>
      <c r="W372" s="8"/>
      <c r="X372" s="8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11"/>
      <c r="BN372" s="11"/>
      <c r="BO372" s="11"/>
      <c r="BP372" s="3"/>
      <c r="BQ372" s="3"/>
      <c r="BR372" s="3"/>
      <c r="BS372" s="3"/>
      <c r="BT372" s="25"/>
      <c r="BU372" s="25"/>
      <c r="BV372" s="25"/>
      <c r="BW372" s="25"/>
      <c r="BX372" s="2"/>
      <c r="BY372" s="11"/>
      <c r="BZ372" s="20"/>
      <c r="CA372" s="25"/>
      <c r="CB372" s="11"/>
      <c r="CC372" s="104"/>
      <c r="CD372" s="11"/>
      <c r="CE372" s="25"/>
      <c r="CF372" s="25"/>
      <c r="CG372" s="25"/>
      <c r="CH372" s="25"/>
      <c r="CI372" s="25"/>
      <c r="CJ372" s="25"/>
      <c r="CK372" s="25"/>
      <c r="CL372" s="20"/>
      <c r="CM372" s="25"/>
      <c r="CN372" s="25"/>
      <c r="CO372" s="25"/>
      <c r="CP372" s="20"/>
      <c r="CQ372" s="25"/>
      <c r="CR372" s="25"/>
    </row>
    <row r="373" spans="1:96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8"/>
      <c r="M373" s="25"/>
      <c r="N373" s="25"/>
      <c r="O373" s="25"/>
      <c r="P373" s="25"/>
      <c r="Q373" s="25"/>
      <c r="R373" s="25"/>
      <c r="S373" s="25"/>
      <c r="T373" s="8"/>
      <c r="U373" s="8"/>
      <c r="V373" s="8"/>
      <c r="W373" s="8"/>
      <c r="X373" s="8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11"/>
      <c r="BN373" s="11"/>
      <c r="BO373" s="11"/>
      <c r="BP373" s="3"/>
      <c r="BQ373" s="3"/>
      <c r="BR373" s="3"/>
      <c r="BS373" s="3"/>
      <c r="BT373" s="25"/>
      <c r="BU373" s="25"/>
      <c r="BV373" s="25"/>
      <c r="BW373" s="25"/>
      <c r="BX373" s="2"/>
      <c r="BY373" s="11"/>
      <c r="BZ373" s="20"/>
      <c r="CA373" s="25"/>
      <c r="CB373" s="11"/>
      <c r="CC373" s="104"/>
      <c r="CD373" s="11"/>
      <c r="CE373" s="25"/>
      <c r="CF373" s="25"/>
      <c r="CG373" s="25"/>
      <c r="CH373" s="25"/>
      <c r="CI373" s="25"/>
      <c r="CJ373" s="25"/>
      <c r="CK373" s="25"/>
      <c r="CL373" s="20"/>
      <c r="CM373" s="25"/>
      <c r="CN373" s="25"/>
      <c r="CO373" s="25"/>
      <c r="CP373" s="20"/>
      <c r="CQ373" s="25"/>
      <c r="CR373" s="25"/>
    </row>
    <row r="374" spans="1:96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8"/>
      <c r="M374" s="25"/>
      <c r="N374" s="25"/>
      <c r="O374" s="25"/>
      <c r="P374" s="25"/>
      <c r="Q374" s="25"/>
      <c r="R374" s="25"/>
      <c r="S374" s="25"/>
      <c r="T374" s="8"/>
      <c r="U374" s="8"/>
      <c r="V374" s="8"/>
      <c r="W374" s="8"/>
      <c r="X374" s="8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11"/>
      <c r="BN374" s="11"/>
      <c r="BO374" s="11"/>
      <c r="BP374" s="3"/>
      <c r="BQ374" s="3"/>
      <c r="BR374" s="3"/>
      <c r="BS374" s="3"/>
      <c r="BT374" s="25"/>
      <c r="BU374" s="25"/>
      <c r="BV374" s="25"/>
      <c r="BW374" s="25"/>
      <c r="BX374" s="2"/>
      <c r="BY374" s="11"/>
      <c r="BZ374" s="20"/>
      <c r="CA374" s="25"/>
      <c r="CB374" s="11"/>
      <c r="CC374" s="104"/>
      <c r="CD374" s="11"/>
      <c r="CE374" s="25"/>
      <c r="CF374" s="25"/>
      <c r="CG374" s="25"/>
      <c r="CH374" s="25"/>
      <c r="CI374" s="25"/>
      <c r="CJ374" s="25"/>
      <c r="CK374" s="25"/>
      <c r="CL374" s="20"/>
      <c r="CM374" s="25"/>
      <c r="CN374" s="25"/>
      <c r="CO374" s="25"/>
      <c r="CP374" s="20"/>
      <c r="CQ374" s="25"/>
      <c r="CR374" s="25"/>
    </row>
    <row r="375" spans="1:96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8"/>
      <c r="M375" s="25"/>
      <c r="N375" s="25"/>
      <c r="O375" s="25"/>
      <c r="P375" s="25"/>
      <c r="Q375" s="25"/>
      <c r="R375" s="25"/>
      <c r="S375" s="25"/>
      <c r="T375" s="8"/>
      <c r="U375" s="8"/>
      <c r="V375" s="8"/>
      <c r="W375" s="8"/>
      <c r="X375" s="8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11"/>
      <c r="BN375" s="11"/>
      <c r="BO375" s="11"/>
      <c r="BP375" s="3"/>
      <c r="BQ375" s="3"/>
      <c r="BR375" s="3"/>
      <c r="BS375" s="3"/>
      <c r="BT375" s="25"/>
      <c r="BU375" s="25"/>
      <c r="BV375" s="25"/>
      <c r="BW375" s="25"/>
      <c r="BX375" s="2"/>
      <c r="BY375" s="11"/>
      <c r="BZ375" s="20"/>
      <c r="CA375" s="25"/>
      <c r="CB375" s="11"/>
      <c r="CC375" s="104"/>
      <c r="CD375" s="11"/>
      <c r="CE375" s="25"/>
      <c r="CF375" s="25"/>
      <c r="CG375" s="25"/>
      <c r="CH375" s="25"/>
      <c r="CI375" s="25"/>
      <c r="CJ375" s="25"/>
      <c r="CK375" s="25"/>
      <c r="CL375" s="20"/>
      <c r="CM375" s="25"/>
      <c r="CN375" s="25"/>
      <c r="CO375" s="25"/>
      <c r="CP375" s="20"/>
      <c r="CQ375" s="25"/>
      <c r="CR375" s="25"/>
    </row>
    <row r="376" spans="1:96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8"/>
      <c r="M376" s="25"/>
      <c r="N376" s="25"/>
      <c r="O376" s="25"/>
      <c r="P376" s="25"/>
      <c r="Q376" s="25"/>
      <c r="R376" s="25"/>
      <c r="S376" s="25"/>
      <c r="T376" s="8"/>
      <c r="U376" s="8"/>
      <c r="V376" s="8"/>
      <c r="W376" s="8"/>
      <c r="X376" s="8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11"/>
      <c r="BN376" s="11"/>
      <c r="BO376" s="11"/>
      <c r="BP376" s="3"/>
      <c r="BQ376" s="3"/>
      <c r="BR376" s="3"/>
      <c r="BS376" s="3"/>
      <c r="BT376" s="25"/>
      <c r="BU376" s="25"/>
      <c r="BV376" s="25"/>
      <c r="BW376" s="25"/>
      <c r="BX376" s="2"/>
      <c r="BY376" s="11"/>
      <c r="BZ376" s="20"/>
      <c r="CA376" s="25"/>
      <c r="CB376" s="11"/>
      <c r="CC376" s="104"/>
      <c r="CD376" s="11"/>
      <c r="CE376" s="25"/>
      <c r="CF376" s="25"/>
      <c r="CG376" s="25"/>
      <c r="CH376" s="25"/>
      <c r="CI376" s="25"/>
      <c r="CJ376" s="25"/>
      <c r="CK376" s="25"/>
      <c r="CL376" s="20"/>
      <c r="CM376" s="25"/>
      <c r="CN376" s="25"/>
      <c r="CO376" s="25"/>
      <c r="CP376" s="20"/>
      <c r="CQ376" s="25"/>
      <c r="CR376" s="25"/>
    </row>
    <row r="377" spans="1:96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8"/>
      <c r="M377" s="25"/>
      <c r="N377" s="25"/>
      <c r="O377" s="25"/>
      <c r="P377" s="25"/>
      <c r="Q377" s="25"/>
      <c r="R377" s="25"/>
      <c r="S377" s="25"/>
      <c r="T377" s="8"/>
      <c r="U377" s="8"/>
      <c r="V377" s="8"/>
      <c r="W377" s="8"/>
      <c r="X377" s="8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11"/>
      <c r="BN377" s="11"/>
      <c r="BO377" s="11"/>
      <c r="BP377" s="3"/>
      <c r="BQ377" s="3"/>
      <c r="BR377" s="3"/>
      <c r="BS377" s="3"/>
      <c r="BT377" s="25"/>
      <c r="BU377" s="25"/>
      <c r="BV377" s="25"/>
      <c r="BW377" s="25"/>
      <c r="BX377" s="2"/>
      <c r="BY377" s="11"/>
      <c r="BZ377" s="20"/>
      <c r="CA377" s="25"/>
      <c r="CB377" s="11"/>
      <c r="CC377" s="104"/>
      <c r="CD377" s="11"/>
      <c r="CE377" s="25"/>
      <c r="CF377" s="25"/>
      <c r="CG377" s="25"/>
      <c r="CH377" s="25"/>
      <c r="CI377" s="25"/>
      <c r="CJ377" s="25"/>
      <c r="CK377" s="25"/>
      <c r="CL377" s="20"/>
      <c r="CM377" s="25"/>
      <c r="CN377" s="25"/>
      <c r="CO377" s="25"/>
      <c r="CP377" s="20"/>
      <c r="CQ377" s="25"/>
      <c r="CR377" s="25"/>
    </row>
    <row r="378" spans="1:96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8"/>
      <c r="M378" s="25"/>
      <c r="N378" s="25"/>
      <c r="O378" s="25"/>
      <c r="P378" s="25"/>
      <c r="Q378" s="25"/>
      <c r="R378" s="25"/>
      <c r="S378" s="25"/>
      <c r="T378" s="8"/>
      <c r="U378" s="8"/>
      <c r="V378" s="8"/>
      <c r="W378" s="8"/>
      <c r="X378" s="8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11"/>
      <c r="BN378" s="11"/>
      <c r="BO378" s="11"/>
      <c r="BP378" s="3"/>
      <c r="BQ378" s="3"/>
      <c r="BR378" s="3"/>
      <c r="BS378" s="3"/>
      <c r="BT378" s="25"/>
      <c r="BU378" s="25"/>
      <c r="BV378" s="25"/>
      <c r="BW378" s="25"/>
      <c r="BX378" s="2"/>
      <c r="BY378" s="11"/>
      <c r="BZ378" s="20"/>
      <c r="CA378" s="25"/>
      <c r="CB378" s="11"/>
      <c r="CC378" s="104"/>
      <c r="CD378" s="11"/>
      <c r="CE378" s="25"/>
      <c r="CF378" s="25"/>
      <c r="CG378" s="25"/>
      <c r="CH378" s="25"/>
      <c r="CI378" s="25"/>
      <c r="CJ378" s="25"/>
      <c r="CK378" s="25"/>
      <c r="CL378" s="20"/>
      <c r="CM378" s="25"/>
      <c r="CN378" s="25"/>
      <c r="CO378" s="25"/>
      <c r="CP378" s="20"/>
      <c r="CQ378" s="25"/>
      <c r="CR378" s="25"/>
    </row>
    <row r="379" spans="1:96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8"/>
      <c r="M379" s="25"/>
      <c r="N379" s="25"/>
      <c r="O379" s="25"/>
      <c r="P379" s="25"/>
      <c r="Q379" s="25"/>
      <c r="R379" s="25"/>
      <c r="S379" s="25"/>
      <c r="T379" s="8"/>
      <c r="U379" s="8"/>
      <c r="V379" s="8"/>
      <c r="W379" s="8"/>
      <c r="X379" s="8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11"/>
      <c r="BN379" s="11"/>
      <c r="BO379" s="11"/>
      <c r="BP379" s="3"/>
      <c r="BQ379" s="3"/>
      <c r="BR379" s="3"/>
      <c r="BS379" s="3"/>
      <c r="BT379" s="25"/>
      <c r="BU379" s="25"/>
      <c r="BV379" s="25"/>
      <c r="BW379" s="25"/>
      <c r="BX379" s="2"/>
      <c r="BY379" s="11"/>
      <c r="BZ379" s="20"/>
      <c r="CA379" s="25"/>
      <c r="CB379" s="11"/>
      <c r="CC379" s="104"/>
      <c r="CD379" s="11"/>
      <c r="CE379" s="25"/>
      <c r="CF379" s="25"/>
      <c r="CG379" s="25"/>
      <c r="CH379" s="25"/>
      <c r="CI379" s="25"/>
      <c r="CJ379" s="25"/>
      <c r="CK379" s="25"/>
      <c r="CL379" s="20"/>
      <c r="CM379" s="25"/>
      <c r="CN379" s="25"/>
      <c r="CO379" s="25"/>
      <c r="CP379" s="20"/>
      <c r="CQ379" s="25"/>
      <c r="CR379" s="25"/>
    </row>
    <row r="380" spans="1:96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8"/>
      <c r="M380" s="25"/>
      <c r="N380" s="25"/>
      <c r="O380" s="25"/>
      <c r="P380" s="25"/>
      <c r="Q380" s="25"/>
      <c r="R380" s="25"/>
      <c r="S380" s="25"/>
      <c r="T380" s="8"/>
      <c r="U380" s="8"/>
      <c r="V380" s="8"/>
      <c r="W380" s="8"/>
      <c r="X380" s="8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11"/>
      <c r="BN380" s="11"/>
      <c r="BO380" s="11"/>
      <c r="BP380" s="3"/>
      <c r="BQ380" s="3"/>
      <c r="BR380" s="3"/>
      <c r="BS380" s="3"/>
      <c r="BT380" s="25"/>
      <c r="BU380" s="25"/>
      <c r="BV380" s="25"/>
      <c r="BW380" s="25"/>
      <c r="BX380" s="2"/>
      <c r="BY380" s="11"/>
      <c r="BZ380" s="20"/>
      <c r="CA380" s="25"/>
      <c r="CB380" s="11"/>
      <c r="CC380" s="104"/>
      <c r="CD380" s="11"/>
      <c r="CE380" s="25"/>
      <c r="CF380" s="25"/>
      <c r="CG380" s="25"/>
      <c r="CH380" s="25"/>
      <c r="CI380" s="25"/>
      <c r="CJ380" s="25"/>
      <c r="CK380" s="25"/>
      <c r="CL380" s="20"/>
      <c r="CM380" s="25"/>
      <c r="CN380" s="25"/>
      <c r="CO380" s="25"/>
      <c r="CP380" s="20"/>
      <c r="CQ380" s="25"/>
      <c r="CR380" s="25"/>
    </row>
    <row r="381" spans="1:96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8"/>
      <c r="M381" s="25"/>
      <c r="N381" s="25"/>
      <c r="O381" s="25"/>
      <c r="P381" s="25"/>
      <c r="Q381" s="25"/>
      <c r="R381" s="25"/>
      <c r="S381" s="25"/>
      <c r="T381" s="8"/>
      <c r="U381" s="8"/>
      <c r="V381" s="8"/>
      <c r="W381" s="8"/>
      <c r="X381" s="8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11"/>
      <c r="BN381" s="11"/>
      <c r="BO381" s="11"/>
      <c r="BP381" s="3"/>
      <c r="BQ381" s="3"/>
      <c r="BR381" s="3"/>
      <c r="BS381" s="3"/>
      <c r="BT381" s="25"/>
      <c r="BU381" s="25"/>
      <c r="BV381" s="25"/>
      <c r="BW381" s="25"/>
      <c r="BX381" s="2"/>
      <c r="BY381" s="11"/>
      <c r="BZ381" s="20"/>
      <c r="CA381" s="25"/>
      <c r="CB381" s="11"/>
      <c r="CC381" s="104"/>
      <c r="CD381" s="11"/>
      <c r="CE381" s="25"/>
      <c r="CF381" s="25"/>
      <c r="CG381" s="25"/>
      <c r="CH381" s="25"/>
      <c r="CI381" s="25"/>
      <c r="CJ381" s="25"/>
      <c r="CK381" s="25"/>
      <c r="CL381" s="20"/>
      <c r="CM381" s="25"/>
      <c r="CN381" s="25"/>
      <c r="CO381" s="25"/>
      <c r="CP381" s="20"/>
      <c r="CQ381" s="25"/>
      <c r="CR381" s="25"/>
    </row>
    <row r="382" spans="1:96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8"/>
      <c r="M382" s="25"/>
      <c r="N382" s="25"/>
      <c r="O382" s="25"/>
      <c r="P382" s="25"/>
      <c r="Q382" s="25"/>
      <c r="R382" s="25"/>
      <c r="S382" s="25"/>
      <c r="T382" s="8"/>
      <c r="U382" s="8"/>
      <c r="V382" s="8"/>
      <c r="W382" s="8"/>
      <c r="X382" s="8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11"/>
      <c r="BN382" s="11"/>
      <c r="BO382" s="11"/>
      <c r="BP382" s="3"/>
      <c r="BQ382" s="3"/>
      <c r="BR382" s="3"/>
      <c r="BS382" s="3"/>
      <c r="BT382" s="25"/>
      <c r="BU382" s="25"/>
      <c r="BV382" s="25"/>
      <c r="BW382" s="25"/>
      <c r="BX382" s="2"/>
      <c r="BY382" s="11"/>
      <c r="BZ382" s="20"/>
      <c r="CA382" s="25"/>
      <c r="CB382" s="11"/>
      <c r="CC382" s="104"/>
      <c r="CD382" s="11"/>
      <c r="CE382" s="25"/>
      <c r="CF382" s="25"/>
      <c r="CG382" s="25"/>
      <c r="CH382" s="25"/>
      <c r="CI382" s="25"/>
      <c r="CJ382" s="25"/>
      <c r="CK382" s="25"/>
      <c r="CL382" s="20"/>
      <c r="CM382" s="25"/>
      <c r="CN382" s="25"/>
      <c r="CO382" s="25"/>
      <c r="CP382" s="20"/>
      <c r="CQ382" s="25"/>
      <c r="CR382" s="25"/>
    </row>
    <row r="383" spans="1:96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8"/>
      <c r="M383" s="25"/>
      <c r="N383" s="25"/>
      <c r="O383" s="25"/>
      <c r="P383" s="25"/>
      <c r="Q383" s="25"/>
      <c r="R383" s="25"/>
      <c r="S383" s="25"/>
      <c r="T383" s="8"/>
      <c r="U383" s="8"/>
      <c r="V383" s="8"/>
      <c r="W383" s="8"/>
      <c r="X383" s="8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11"/>
      <c r="BN383" s="11"/>
      <c r="BO383" s="11"/>
      <c r="BP383" s="3"/>
      <c r="BQ383" s="3"/>
      <c r="BR383" s="3"/>
      <c r="BS383" s="3"/>
      <c r="BT383" s="25"/>
      <c r="BU383" s="25"/>
      <c r="BV383" s="25"/>
      <c r="BW383" s="25"/>
      <c r="BX383" s="2"/>
      <c r="BY383" s="11"/>
      <c r="BZ383" s="20"/>
      <c r="CA383" s="25"/>
      <c r="CB383" s="11"/>
      <c r="CC383" s="104"/>
      <c r="CD383" s="11"/>
      <c r="CE383" s="25"/>
      <c r="CF383" s="25"/>
      <c r="CG383" s="25"/>
      <c r="CH383" s="25"/>
      <c r="CI383" s="25"/>
      <c r="CJ383" s="25"/>
      <c r="CK383" s="25"/>
      <c r="CL383" s="20"/>
      <c r="CM383" s="25"/>
      <c r="CN383" s="25"/>
      <c r="CO383" s="25"/>
      <c r="CP383" s="20"/>
      <c r="CQ383" s="25"/>
      <c r="CR383" s="25"/>
    </row>
    <row r="384" spans="1:96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8"/>
      <c r="M384" s="25"/>
      <c r="N384" s="25"/>
      <c r="O384" s="25"/>
      <c r="P384" s="25"/>
      <c r="Q384" s="25"/>
      <c r="R384" s="25"/>
      <c r="S384" s="25"/>
      <c r="T384" s="8"/>
      <c r="U384" s="8"/>
      <c r="V384" s="8"/>
      <c r="W384" s="8"/>
      <c r="X384" s="8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11"/>
      <c r="BN384" s="11"/>
      <c r="BO384" s="11"/>
      <c r="BP384" s="3"/>
      <c r="BQ384" s="3"/>
      <c r="BR384" s="3"/>
      <c r="BS384" s="3"/>
      <c r="BT384" s="25"/>
      <c r="BU384" s="25"/>
      <c r="BV384" s="25"/>
      <c r="BW384" s="25"/>
      <c r="BX384" s="2"/>
      <c r="BY384" s="11"/>
      <c r="BZ384" s="20"/>
      <c r="CA384" s="25"/>
      <c r="CB384" s="11"/>
      <c r="CC384" s="104"/>
      <c r="CD384" s="11"/>
      <c r="CE384" s="25"/>
      <c r="CF384" s="25"/>
      <c r="CG384" s="25"/>
      <c r="CH384" s="25"/>
      <c r="CI384" s="25"/>
      <c r="CJ384" s="25"/>
      <c r="CK384" s="25"/>
      <c r="CL384" s="20"/>
      <c r="CM384" s="25"/>
      <c r="CN384" s="25"/>
      <c r="CO384" s="25"/>
      <c r="CP384" s="20"/>
      <c r="CQ384" s="25"/>
      <c r="CR384" s="25"/>
    </row>
    <row r="385" spans="1:96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8"/>
      <c r="M385" s="25"/>
      <c r="N385" s="25"/>
      <c r="O385" s="25"/>
      <c r="P385" s="25"/>
      <c r="Q385" s="25"/>
      <c r="R385" s="25"/>
      <c r="S385" s="25"/>
      <c r="T385" s="8"/>
      <c r="U385" s="8"/>
      <c r="V385" s="8"/>
      <c r="W385" s="8"/>
      <c r="X385" s="8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11"/>
      <c r="BN385" s="11"/>
      <c r="BO385" s="11"/>
      <c r="BP385" s="3"/>
      <c r="BQ385" s="3"/>
      <c r="BR385" s="3"/>
      <c r="BS385" s="3"/>
      <c r="BT385" s="25"/>
      <c r="BU385" s="25"/>
      <c r="BV385" s="25"/>
      <c r="BW385" s="25"/>
      <c r="BX385" s="2"/>
      <c r="BY385" s="11"/>
      <c r="BZ385" s="20"/>
      <c r="CA385" s="25"/>
      <c r="CB385" s="11"/>
      <c r="CC385" s="104"/>
      <c r="CD385" s="11"/>
      <c r="CE385" s="25"/>
      <c r="CF385" s="25"/>
      <c r="CG385" s="25"/>
      <c r="CH385" s="25"/>
      <c r="CI385" s="25"/>
      <c r="CJ385" s="25"/>
      <c r="CK385" s="25"/>
      <c r="CL385" s="20"/>
      <c r="CM385" s="25"/>
      <c r="CN385" s="25"/>
      <c r="CO385" s="25"/>
      <c r="CP385" s="20"/>
      <c r="CQ385" s="25"/>
      <c r="CR385" s="25"/>
    </row>
    <row r="386" spans="1:96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8"/>
      <c r="M386" s="25"/>
      <c r="N386" s="25"/>
      <c r="O386" s="25"/>
      <c r="P386" s="25"/>
      <c r="Q386" s="25"/>
      <c r="R386" s="25"/>
      <c r="S386" s="25"/>
      <c r="T386" s="8"/>
      <c r="U386" s="8"/>
      <c r="V386" s="8"/>
      <c r="W386" s="8"/>
      <c r="X386" s="8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11"/>
      <c r="BN386" s="11"/>
      <c r="BO386" s="11"/>
      <c r="BP386" s="3"/>
      <c r="BQ386" s="3"/>
      <c r="BR386" s="3"/>
      <c r="BS386" s="3"/>
      <c r="BT386" s="25"/>
      <c r="BU386" s="25"/>
      <c r="BV386" s="25"/>
      <c r="BW386" s="25"/>
      <c r="BX386" s="2"/>
      <c r="BY386" s="11"/>
      <c r="BZ386" s="20"/>
      <c r="CA386" s="25"/>
      <c r="CB386" s="11"/>
      <c r="CC386" s="104"/>
      <c r="CD386" s="11"/>
      <c r="CE386" s="25"/>
      <c r="CF386" s="25"/>
      <c r="CG386" s="25"/>
      <c r="CH386" s="25"/>
      <c r="CI386" s="25"/>
      <c r="CJ386" s="25"/>
      <c r="CK386" s="25"/>
      <c r="CL386" s="20"/>
      <c r="CM386" s="25"/>
      <c r="CN386" s="25"/>
      <c r="CO386" s="25"/>
      <c r="CP386" s="20"/>
      <c r="CQ386" s="25"/>
      <c r="CR386" s="25"/>
    </row>
    <row r="387" spans="1:96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8"/>
      <c r="M387" s="25"/>
      <c r="N387" s="25"/>
      <c r="O387" s="25"/>
      <c r="P387" s="25"/>
      <c r="Q387" s="25"/>
      <c r="R387" s="25"/>
      <c r="S387" s="25"/>
      <c r="T387" s="8"/>
      <c r="U387" s="8"/>
      <c r="V387" s="8"/>
      <c r="W387" s="8"/>
      <c r="X387" s="8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11"/>
      <c r="BN387" s="11"/>
      <c r="BO387" s="11"/>
      <c r="BP387" s="3"/>
      <c r="BQ387" s="3"/>
      <c r="BR387" s="3"/>
      <c r="BS387" s="3"/>
      <c r="BT387" s="25"/>
      <c r="BU387" s="25"/>
      <c r="BV387" s="25"/>
      <c r="BW387" s="25"/>
      <c r="BX387" s="2"/>
      <c r="BY387" s="11"/>
      <c r="BZ387" s="20"/>
      <c r="CA387" s="25"/>
      <c r="CB387" s="11"/>
      <c r="CC387" s="104"/>
      <c r="CD387" s="11"/>
      <c r="CE387" s="25"/>
      <c r="CF387" s="25"/>
      <c r="CG387" s="25"/>
      <c r="CH387" s="25"/>
      <c r="CI387" s="25"/>
      <c r="CJ387" s="25"/>
      <c r="CK387" s="25"/>
      <c r="CL387" s="20"/>
      <c r="CM387" s="25"/>
      <c r="CN387" s="25"/>
      <c r="CO387" s="25"/>
      <c r="CP387" s="20"/>
      <c r="CQ387" s="25"/>
      <c r="CR387" s="25"/>
    </row>
    <row r="388" spans="1:96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8"/>
      <c r="M388" s="25"/>
      <c r="N388" s="25"/>
      <c r="O388" s="25"/>
      <c r="P388" s="25"/>
      <c r="Q388" s="25"/>
      <c r="R388" s="25"/>
      <c r="S388" s="25"/>
      <c r="T388" s="8"/>
      <c r="U388" s="8"/>
      <c r="V388" s="8"/>
      <c r="W388" s="8"/>
      <c r="X388" s="8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11"/>
      <c r="BN388" s="11"/>
      <c r="BO388" s="11"/>
      <c r="BP388" s="3"/>
      <c r="BQ388" s="3"/>
      <c r="BR388" s="3"/>
      <c r="BS388" s="3"/>
      <c r="BT388" s="25"/>
      <c r="BU388" s="25"/>
      <c r="BV388" s="25"/>
      <c r="BW388" s="25"/>
      <c r="BX388" s="2"/>
      <c r="BY388" s="11"/>
      <c r="BZ388" s="20"/>
      <c r="CA388" s="25"/>
      <c r="CB388" s="11"/>
      <c r="CC388" s="104"/>
      <c r="CD388" s="11"/>
      <c r="CE388" s="25"/>
      <c r="CF388" s="25"/>
      <c r="CG388" s="25"/>
      <c r="CH388" s="25"/>
      <c r="CI388" s="25"/>
      <c r="CJ388" s="25"/>
      <c r="CK388" s="25"/>
      <c r="CL388" s="20"/>
      <c r="CM388" s="25"/>
      <c r="CN388" s="25"/>
      <c r="CO388" s="25"/>
      <c r="CP388" s="20"/>
      <c r="CQ388" s="25"/>
      <c r="CR388" s="25"/>
    </row>
    <row r="389" spans="1:96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8"/>
      <c r="M389" s="25"/>
      <c r="N389" s="25"/>
      <c r="O389" s="25"/>
      <c r="P389" s="25"/>
      <c r="Q389" s="25"/>
      <c r="R389" s="25"/>
      <c r="S389" s="25"/>
      <c r="T389" s="8"/>
      <c r="U389" s="8"/>
      <c r="V389" s="8"/>
      <c r="W389" s="8"/>
      <c r="X389" s="8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11"/>
      <c r="BN389" s="11"/>
      <c r="BO389" s="11"/>
      <c r="BP389" s="3"/>
      <c r="BQ389" s="3"/>
      <c r="BR389" s="3"/>
      <c r="BS389" s="3"/>
      <c r="BT389" s="25"/>
      <c r="BU389" s="25"/>
      <c r="BV389" s="25"/>
      <c r="BW389" s="25"/>
      <c r="BX389" s="2"/>
      <c r="BY389" s="11"/>
      <c r="BZ389" s="20"/>
      <c r="CA389" s="25"/>
      <c r="CB389" s="11"/>
      <c r="CC389" s="104"/>
      <c r="CD389" s="11"/>
      <c r="CE389" s="25"/>
      <c r="CF389" s="25"/>
      <c r="CG389" s="25"/>
      <c r="CH389" s="25"/>
      <c r="CI389" s="25"/>
      <c r="CJ389" s="25"/>
      <c r="CK389" s="25"/>
      <c r="CL389" s="20"/>
      <c r="CM389" s="25"/>
      <c r="CN389" s="25"/>
      <c r="CO389" s="25"/>
      <c r="CP389" s="20"/>
      <c r="CQ389" s="25"/>
      <c r="CR389" s="25"/>
    </row>
    <row r="390" spans="1:96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8"/>
      <c r="M390" s="25"/>
      <c r="N390" s="25"/>
      <c r="O390" s="25"/>
      <c r="P390" s="25"/>
      <c r="Q390" s="25"/>
      <c r="R390" s="25"/>
      <c r="S390" s="25"/>
      <c r="T390" s="8"/>
      <c r="U390" s="8"/>
      <c r="V390" s="8"/>
      <c r="W390" s="8"/>
      <c r="X390" s="8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11"/>
      <c r="BN390" s="11"/>
      <c r="BO390" s="11"/>
      <c r="BP390" s="3"/>
      <c r="BQ390" s="3"/>
      <c r="BR390" s="3"/>
      <c r="BS390" s="3"/>
      <c r="BT390" s="25"/>
      <c r="BU390" s="25"/>
      <c r="BV390" s="25"/>
      <c r="BW390" s="25"/>
      <c r="BX390" s="2"/>
      <c r="BY390" s="11"/>
      <c r="BZ390" s="20"/>
      <c r="CA390" s="25"/>
      <c r="CB390" s="11"/>
      <c r="CC390" s="104"/>
      <c r="CD390" s="11"/>
      <c r="CE390" s="25"/>
      <c r="CF390" s="25"/>
      <c r="CG390" s="25"/>
      <c r="CH390" s="25"/>
      <c r="CI390" s="25"/>
      <c r="CJ390" s="25"/>
      <c r="CK390" s="25"/>
      <c r="CL390" s="20"/>
      <c r="CM390" s="25"/>
      <c r="CN390" s="25"/>
      <c r="CO390" s="25"/>
      <c r="CP390" s="20"/>
      <c r="CQ390" s="25"/>
      <c r="CR390" s="25"/>
    </row>
    <row r="391" spans="1:96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8"/>
      <c r="M391" s="25"/>
      <c r="N391" s="25"/>
      <c r="O391" s="25"/>
      <c r="P391" s="25"/>
      <c r="Q391" s="25"/>
      <c r="R391" s="25"/>
      <c r="S391" s="25"/>
      <c r="T391" s="8"/>
      <c r="U391" s="8"/>
      <c r="V391" s="8"/>
      <c r="W391" s="8"/>
      <c r="X391" s="8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11"/>
      <c r="BN391" s="11"/>
      <c r="BO391" s="11"/>
      <c r="BP391" s="3"/>
      <c r="BQ391" s="3"/>
      <c r="BR391" s="3"/>
      <c r="BS391" s="3"/>
      <c r="BT391" s="25"/>
      <c r="BU391" s="25"/>
      <c r="BV391" s="25"/>
      <c r="BW391" s="25"/>
      <c r="BX391" s="2"/>
      <c r="BY391" s="11"/>
      <c r="BZ391" s="20"/>
      <c r="CA391" s="25"/>
      <c r="CB391" s="11"/>
      <c r="CC391" s="104"/>
      <c r="CD391" s="11"/>
      <c r="CE391" s="25"/>
      <c r="CF391" s="25"/>
      <c r="CG391" s="25"/>
      <c r="CH391" s="25"/>
      <c r="CI391" s="25"/>
      <c r="CJ391" s="25"/>
      <c r="CK391" s="25"/>
      <c r="CL391" s="20"/>
      <c r="CM391" s="25"/>
      <c r="CN391" s="25"/>
      <c r="CO391" s="25"/>
      <c r="CP391" s="20"/>
      <c r="CQ391" s="25"/>
      <c r="CR391" s="25"/>
    </row>
    <row r="392" spans="1:96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8"/>
      <c r="M392" s="25"/>
      <c r="N392" s="25"/>
      <c r="O392" s="25"/>
      <c r="P392" s="25"/>
      <c r="Q392" s="25"/>
      <c r="R392" s="25"/>
      <c r="S392" s="25"/>
      <c r="T392" s="8"/>
      <c r="U392" s="8"/>
      <c r="V392" s="8"/>
      <c r="W392" s="8"/>
      <c r="X392" s="8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11"/>
      <c r="BN392" s="11"/>
      <c r="BO392" s="11"/>
      <c r="BP392" s="3"/>
      <c r="BQ392" s="3"/>
      <c r="BR392" s="3"/>
      <c r="BS392" s="3"/>
      <c r="BT392" s="25"/>
      <c r="BU392" s="25"/>
      <c r="BV392" s="25"/>
      <c r="BW392" s="25"/>
      <c r="BX392" s="2"/>
      <c r="BY392" s="11"/>
      <c r="BZ392" s="20"/>
      <c r="CA392" s="25"/>
      <c r="CB392" s="11"/>
      <c r="CC392" s="104"/>
      <c r="CD392" s="11"/>
      <c r="CE392" s="25"/>
      <c r="CF392" s="25"/>
      <c r="CG392" s="25"/>
      <c r="CH392" s="25"/>
      <c r="CI392" s="25"/>
      <c r="CJ392" s="25"/>
      <c r="CK392" s="25"/>
      <c r="CL392" s="20"/>
      <c r="CM392" s="25"/>
      <c r="CN392" s="25"/>
      <c r="CO392" s="25"/>
      <c r="CP392" s="20"/>
      <c r="CQ392" s="25"/>
      <c r="CR392" s="25"/>
    </row>
    <row r="393" spans="1:96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8"/>
      <c r="M393" s="25"/>
      <c r="N393" s="25"/>
      <c r="O393" s="25"/>
      <c r="P393" s="25"/>
      <c r="Q393" s="25"/>
      <c r="R393" s="25"/>
      <c r="S393" s="25"/>
      <c r="T393" s="8"/>
      <c r="U393" s="8"/>
      <c r="V393" s="8"/>
      <c r="W393" s="8"/>
      <c r="X393" s="8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11"/>
      <c r="BN393" s="11"/>
      <c r="BO393" s="11"/>
      <c r="BP393" s="3"/>
      <c r="BQ393" s="3"/>
      <c r="BR393" s="3"/>
      <c r="BS393" s="3"/>
      <c r="BT393" s="25"/>
      <c r="BU393" s="25"/>
      <c r="BV393" s="25"/>
      <c r="BW393" s="25"/>
      <c r="BX393" s="2"/>
      <c r="BY393" s="11"/>
      <c r="BZ393" s="20"/>
      <c r="CA393" s="25"/>
      <c r="CB393" s="11"/>
      <c r="CC393" s="104"/>
      <c r="CD393" s="11"/>
      <c r="CE393" s="25"/>
      <c r="CF393" s="25"/>
      <c r="CG393" s="25"/>
      <c r="CH393" s="25"/>
      <c r="CI393" s="25"/>
      <c r="CJ393" s="25"/>
      <c r="CK393" s="25"/>
      <c r="CL393" s="20"/>
      <c r="CM393" s="25"/>
      <c r="CN393" s="25"/>
      <c r="CO393" s="25"/>
      <c r="CP393" s="20"/>
      <c r="CQ393" s="25"/>
      <c r="CR393" s="25"/>
    </row>
    <row r="394" spans="1:96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8"/>
      <c r="M394" s="25"/>
      <c r="N394" s="25"/>
      <c r="O394" s="25"/>
      <c r="P394" s="25"/>
      <c r="Q394" s="25"/>
      <c r="R394" s="25"/>
      <c r="S394" s="25"/>
      <c r="T394" s="8"/>
      <c r="U394" s="8"/>
      <c r="V394" s="8"/>
      <c r="W394" s="8"/>
      <c r="X394" s="8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11"/>
      <c r="BN394" s="11"/>
      <c r="BO394" s="11"/>
      <c r="BP394" s="3"/>
      <c r="BQ394" s="3"/>
      <c r="BR394" s="3"/>
      <c r="BS394" s="3"/>
      <c r="BT394" s="25"/>
      <c r="BU394" s="25"/>
      <c r="BV394" s="25"/>
      <c r="BW394" s="25"/>
      <c r="BX394" s="2"/>
      <c r="BY394" s="11"/>
      <c r="BZ394" s="20"/>
      <c r="CA394" s="25"/>
      <c r="CB394" s="11"/>
      <c r="CC394" s="104"/>
      <c r="CD394" s="11"/>
      <c r="CE394" s="25"/>
      <c r="CF394" s="25"/>
      <c r="CG394" s="25"/>
      <c r="CH394" s="25"/>
      <c r="CI394" s="25"/>
      <c r="CJ394" s="25"/>
      <c r="CK394" s="25"/>
      <c r="CL394" s="20"/>
      <c r="CM394" s="25"/>
      <c r="CN394" s="25"/>
      <c r="CO394" s="25"/>
      <c r="CP394" s="20"/>
      <c r="CQ394" s="25"/>
      <c r="CR394" s="25"/>
    </row>
    <row r="395" spans="1:96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8"/>
      <c r="M395" s="25"/>
      <c r="N395" s="25"/>
      <c r="O395" s="25"/>
      <c r="P395" s="25"/>
      <c r="Q395" s="25"/>
      <c r="R395" s="25"/>
      <c r="S395" s="25"/>
      <c r="T395" s="8"/>
      <c r="U395" s="8"/>
      <c r="V395" s="8"/>
      <c r="W395" s="8"/>
      <c r="X395" s="8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11"/>
      <c r="BN395" s="11"/>
      <c r="BO395" s="11"/>
      <c r="BP395" s="3"/>
      <c r="BQ395" s="3"/>
      <c r="BR395" s="3"/>
      <c r="BS395" s="3"/>
      <c r="BT395" s="25"/>
      <c r="BU395" s="25"/>
      <c r="BV395" s="25"/>
      <c r="BW395" s="25"/>
      <c r="BX395" s="2"/>
      <c r="BY395" s="11"/>
      <c r="BZ395" s="20"/>
      <c r="CA395" s="25"/>
      <c r="CB395" s="11"/>
      <c r="CC395" s="104"/>
      <c r="CD395" s="11"/>
      <c r="CE395" s="25"/>
      <c r="CF395" s="25"/>
      <c r="CG395" s="25"/>
      <c r="CH395" s="25"/>
      <c r="CI395" s="25"/>
      <c r="CJ395" s="25"/>
      <c r="CK395" s="25"/>
      <c r="CL395" s="20"/>
      <c r="CM395" s="25"/>
      <c r="CN395" s="25"/>
      <c r="CO395" s="25"/>
      <c r="CP395" s="20"/>
      <c r="CQ395" s="25"/>
      <c r="CR395" s="25"/>
    </row>
    <row r="396" spans="1:96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8"/>
      <c r="M396" s="25"/>
      <c r="N396" s="25"/>
      <c r="O396" s="25"/>
      <c r="P396" s="25"/>
      <c r="Q396" s="25"/>
      <c r="R396" s="25"/>
      <c r="S396" s="25"/>
      <c r="T396" s="8"/>
      <c r="U396" s="8"/>
      <c r="V396" s="8"/>
      <c r="W396" s="8"/>
      <c r="X396" s="8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11"/>
      <c r="BN396" s="11"/>
      <c r="BO396" s="11"/>
      <c r="BP396" s="3"/>
      <c r="BQ396" s="3"/>
      <c r="BR396" s="3"/>
      <c r="BS396" s="3"/>
      <c r="BT396" s="25"/>
      <c r="BU396" s="25"/>
      <c r="BV396" s="25"/>
      <c r="BW396" s="25"/>
      <c r="BX396" s="2"/>
      <c r="BY396" s="11"/>
      <c r="BZ396" s="20"/>
      <c r="CA396" s="25"/>
      <c r="CB396" s="11"/>
      <c r="CC396" s="104"/>
      <c r="CD396" s="11"/>
      <c r="CE396" s="25"/>
      <c r="CF396" s="25"/>
      <c r="CG396" s="25"/>
      <c r="CH396" s="25"/>
      <c r="CI396" s="25"/>
      <c r="CJ396" s="25"/>
      <c r="CK396" s="25"/>
      <c r="CL396" s="20"/>
      <c r="CM396" s="25"/>
      <c r="CN396" s="25"/>
      <c r="CO396" s="25"/>
      <c r="CP396" s="20"/>
      <c r="CQ396" s="25"/>
      <c r="CR396" s="25"/>
    </row>
    <row r="397" spans="1:96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8"/>
      <c r="M397" s="25"/>
      <c r="N397" s="25"/>
      <c r="O397" s="25"/>
      <c r="P397" s="25"/>
      <c r="Q397" s="25"/>
      <c r="R397" s="25"/>
      <c r="S397" s="25"/>
      <c r="T397" s="8"/>
      <c r="U397" s="8"/>
      <c r="V397" s="8"/>
      <c r="W397" s="8"/>
      <c r="X397" s="8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11"/>
      <c r="BN397" s="11"/>
      <c r="BO397" s="11"/>
      <c r="BP397" s="3"/>
      <c r="BQ397" s="3"/>
      <c r="BR397" s="3"/>
      <c r="BS397" s="3"/>
      <c r="BT397" s="25"/>
      <c r="BU397" s="25"/>
      <c r="BV397" s="25"/>
      <c r="BW397" s="25"/>
      <c r="BX397" s="2"/>
      <c r="BY397" s="11"/>
      <c r="BZ397" s="20"/>
      <c r="CA397" s="25"/>
      <c r="CB397" s="11"/>
      <c r="CC397" s="104"/>
      <c r="CD397" s="11"/>
      <c r="CE397" s="25"/>
      <c r="CF397" s="25"/>
      <c r="CG397" s="25"/>
      <c r="CH397" s="25"/>
      <c r="CI397" s="25"/>
      <c r="CJ397" s="25"/>
      <c r="CK397" s="25"/>
      <c r="CL397" s="20"/>
      <c r="CM397" s="25"/>
      <c r="CN397" s="25"/>
      <c r="CO397" s="25"/>
      <c r="CP397" s="20"/>
      <c r="CQ397" s="25"/>
      <c r="CR397" s="25"/>
    </row>
    <row r="398" spans="1:96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8"/>
      <c r="M398" s="25"/>
      <c r="N398" s="25"/>
      <c r="O398" s="25"/>
      <c r="P398" s="25"/>
      <c r="Q398" s="25"/>
      <c r="R398" s="25"/>
      <c r="S398" s="25"/>
      <c r="T398" s="8"/>
      <c r="U398" s="8"/>
      <c r="V398" s="8"/>
      <c r="W398" s="8"/>
      <c r="X398" s="8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11"/>
      <c r="BN398" s="11"/>
      <c r="BO398" s="11"/>
      <c r="BP398" s="3"/>
      <c r="BQ398" s="3"/>
      <c r="BR398" s="3"/>
      <c r="BS398" s="3"/>
      <c r="BT398" s="25"/>
      <c r="BU398" s="25"/>
      <c r="BV398" s="25"/>
      <c r="BW398" s="25"/>
      <c r="BX398" s="2"/>
      <c r="BY398" s="11"/>
      <c r="BZ398" s="20"/>
      <c r="CA398" s="25"/>
      <c r="CB398" s="11"/>
      <c r="CC398" s="104"/>
      <c r="CD398" s="11"/>
      <c r="CE398" s="25"/>
      <c r="CF398" s="25"/>
      <c r="CG398" s="25"/>
      <c r="CH398" s="25"/>
      <c r="CI398" s="25"/>
      <c r="CJ398" s="25"/>
      <c r="CK398" s="25"/>
      <c r="CL398" s="20"/>
      <c r="CM398" s="25"/>
      <c r="CN398" s="25"/>
      <c r="CO398" s="25"/>
      <c r="CP398" s="20"/>
      <c r="CQ398" s="25"/>
      <c r="CR398" s="25"/>
    </row>
    <row r="399" spans="1:96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8"/>
      <c r="M399" s="25"/>
      <c r="N399" s="25"/>
      <c r="O399" s="25"/>
      <c r="P399" s="25"/>
      <c r="Q399" s="25"/>
      <c r="R399" s="25"/>
      <c r="S399" s="25"/>
      <c r="T399" s="8"/>
      <c r="U399" s="8"/>
      <c r="V399" s="8"/>
      <c r="W399" s="8"/>
      <c r="X399" s="8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11"/>
      <c r="BN399" s="11"/>
      <c r="BO399" s="11"/>
      <c r="BP399" s="3"/>
      <c r="BQ399" s="3"/>
      <c r="BR399" s="3"/>
      <c r="BS399" s="3"/>
      <c r="BT399" s="25"/>
      <c r="BU399" s="25"/>
      <c r="BV399" s="25"/>
      <c r="BW399" s="25"/>
      <c r="BX399" s="2"/>
      <c r="BY399" s="11"/>
      <c r="BZ399" s="20"/>
      <c r="CA399" s="25"/>
      <c r="CB399" s="11"/>
      <c r="CC399" s="104"/>
      <c r="CD399" s="11"/>
      <c r="CE399" s="25"/>
      <c r="CF399" s="25"/>
      <c r="CG399" s="25"/>
      <c r="CH399" s="25"/>
      <c r="CI399" s="25"/>
      <c r="CJ399" s="25"/>
      <c r="CK399" s="25"/>
      <c r="CL399" s="20"/>
      <c r="CM399" s="25"/>
      <c r="CN399" s="25"/>
      <c r="CO399" s="25"/>
      <c r="CP399" s="20"/>
      <c r="CQ399" s="25"/>
      <c r="CR399" s="25"/>
    </row>
    <row r="400" spans="1:96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8"/>
      <c r="M400" s="25"/>
      <c r="N400" s="25"/>
      <c r="O400" s="25"/>
      <c r="P400" s="25"/>
      <c r="Q400" s="25"/>
      <c r="R400" s="25"/>
      <c r="S400" s="25"/>
      <c r="T400" s="8"/>
      <c r="U400" s="8"/>
      <c r="V400" s="8"/>
      <c r="W400" s="8"/>
      <c r="X400" s="8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11"/>
      <c r="BN400" s="11"/>
      <c r="BO400" s="11"/>
      <c r="BP400" s="3"/>
      <c r="BQ400" s="3"/>
      <c r="BR400" s="3"/>
      <c r="BS400" s="3"/>
      <c r="BT400" s="25"/>
      <c r="BU400" s="25"/>
      <c r="BV400" s="25"/>
      <c r="BW400" s="25"/>
      <c r="BX400" s="2"/>
      <c r="BY400" s="11"/>
      <c r="BZ400" s="20"/>
      <c r="CA400" s="25"/>
      <c r="CB400" s="11"/>
      <c r="CC400" s="104"/>
      <c r="CD400" s="11"/>
      <c r="CE400" s="25"/>
      <c r="CF400" s="25"/>
      <c r="CG400" s="25"/>
      <c r="CH400" s="25"/>
      <c r="CI400" s="25"/>
      <c r="CJ400" s="25"/>
      <c r="CK400" s="25"/>
      <c r="CL400" s="20"/>
      <c r="CM400" s="25"/>
      <c r="CN400" s="25"/>
      <c r="CO400" s="25"/>
      <c r="CP400" s="20"/>
      <c r="CQ400" s="25"/>
      <c r="CR400" s="25"/>
    </row>
    <row r="401" spans="1:96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8"/>
      <c r="M401" s="25"/>
      <c r="N401" s="25"/>
      <c r="O401" s="25"/>
      <c r="P401" s="25"/>
      <c r="Q401" s="25"/>
      <c r="R401" s="25"/>
      <c r="S401" s="25"/>
      <c r="T401" s="8"/>
      <c r="U401" s="8"/>
      <c r="V401" s="8"/>
      <c r="W401" s="8"/>
      <c r="X401" s="8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11"/>
      <c r="BN401" s="11"/>
      <c r="BO401" s="11"/>
      <c r="BP401" s="3"/>
      <c r="BQ401" s="3"/>
      <c r="BR401" s="3"/>
      <c r="BS401" s="3"/>
      <c r="BT401" s="25"/>
      <c r="BU401" s="25"/>
      <c r="BV401" s="25"/>
      <c r="BW401" s="25"/>
      <c r="BX401" s="2"/>
      <c r="BY401" s="11"/>
      <c r="BZ401" s="20"/>
      <c r="CA401" s="25"/>
      <c r="CB401" s="11"/>
      <c r="CC401" s="104"/>
      <c r="CD401" s="11"/>
      <c r="CE401" s="25"/>
      <c r="CF401" s="25"/>
      <c r="CG401" s="25"/>
      <c r="CH401" s="25"/>
      <c r="CI401" s="25"/>
      <c r="CJ401" s="25"/>
      <c r="CK401" s="25"/>
      <c r="CL401" s="20"/>
      <c r="CM401" s="25"/>
      <c r="CN401" s="25"/>
      <c r="CO401" s="25"/>
      <c r="CP401" s="20"/>
      <c r="CQ401" s="25"/>
      <c r="CR401" s="25"/>
    </row>
    <row r="402" spans="1:96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8"/>
      <c r="M402" s="25"/>
      <c r="N402" s="25"/>
      <c r="O402" s="25"/>
      <c r="P402" s="25"/>
      <c r="Q402" s="25"/>
      <c r="R402" s="25"/>
      <c r="S402" s="25"/>
      <c r="T402" s="8"/>
      <c r="U402" s="8"/>
      <c r="V402" s="8"/>
      <c r="W402" s="8"/>
      <c r="X402" s="8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11"/>
      <c r="BN402" s="11"/>
      <c r="BO402" s="11"/>
      <c r="BP402" s="3"/>
      <c r="BQ402" s="3"/>
      <c r="BR402" s="3"/>
      <c r="BS402" s="3"/>
      <c r="BT402" s="25"/>
      <c r="BU402" s="25"/>
      <c r="BV402" s="25"/>
      <c r="BW402" s="25"/>
      <c r="BX402" s="2"/>
      <c r="BY402" s="11"/>
      <c r="BZ402" s="20"/>
      <c r="CA402" s="25"/>
      <c r="CB402" s="11"/>
      <c r="CC402" s="104"/>
      <c r="CD402" s="11"/>
      <c r="CE402" s="25"/>
      <c r="CF402" s="25"/>
      <c r="CG402" s="25"/>
      <c r="CH402" s="25"/>
      <c r="CI402" s="25"/>
      <c r="CJ402" s="25"/>
      <c r="CK402" s="25"/>
      <c r="CL402" s="20"/>
      <c r="CM402" s="25"/>
      <c r="CN402" s="25"/>
      <c r="CO402" s="25"/>
      <c r="CP402" s="20"/>
      <c r="CQ402" s="25"/>
      <c r="CR402" s="25"/>
    </row>
    <row r="403" spans="1:96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8"/>
      <c r="M403" s="25"/>
      <c r="N403" s="25"/>
      <c r="O403" s="25"/>
      <c r="P403" s="25"/>
      <c r="Q403" s="25"/>
      <c r="R403" s="25"/>
      <c r="S403" s="25"/>
      <c r="T403" s="8"/>
      <c r="U403" s="8"/>
      <c r="V403" s="8"/>
      <c r="W403" s="8"/>
      <c r="X403" s="8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11"/>
      <c r="BN403" s="11"/>
      <c r="BO403" s="11"/>
      <c r="BP403" s="3"/>
      <c r="BQ403" s="3"/>
      <c r="BR403" s="3"/>
      <c r="BS403" s="3"/>
      <c r="BT403" s="25"/>
      <c r="BU403" s="25"/>
      <c r="BV403" s="25"/>
      <c r="BW403" s="25"/>
      <c r="BX403" s="2"/>
      <c r="BY403" s="11"/>
      <c r="BZ403" s="20"/>
      <c r="CA403" s="25"/>
      <c r="CB403" s="11"/>
      <c r="CC403" s="104"/>
      <c r="CD403" s="11"/>
      <c r="CE403" s="25"/>
      <c r="CF403" s="25"/>
      <c r="CG403" s="25"/>
      <c r="CH403" s="25"/>
      <c r="CI403" s="25"/>
      <c r="CJ403" s="25"/>
      <c r="CK403" s="25"/>
      <c r="CL403" s="20"/>
      <c r="CM403" s="25"/>
      <c r="CN403" s="25"/>
      <c r="CO403" s="25"/>
      <c r="CP403" s="20"/>
      <c r="CQ403" s="25"/>
      <c r="CR403" s="25"/>
    </row>
    <row r="404" spans="1:96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8"/>
      <c r="M404" s="25"/>
      <c r="N404" s="25"/>
      <c r="O404" s="25"/>
      <c r="P404" s="25"/>
      <c r="Q404" s="25"/>
      <c r="R404" s="25"/>
      <c r="S404" s="25"/>
      <c r="T404" s="8"/>
      <c r="U404" s="8"/>
      <c r="V404" s="8"/>
      <c r="W404" s="8"/>
      <c r="X404" s="8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11"/>
      <c r="BN404" s="11"/>
      <c r="BO404" s="11"/>
      <c r="BP404" s="3"/>
      <c r="BQ404" s="3"/>
      <c r="BR404" s="3"/>
      <c r="BS404" s="3"/>
      <c r="BT404" s="25"/>
      <c r="BU404" s="25"/>
      <c r="BV404" s="25"/>
      <c r="BW404" s="25"/>
      <c r="BX404" s="2"/>
      <c r="BY404" s="11"/>
      <c r="BZ404" s="20"/>
      <c r="CA404" s="25"/>
      <c r="CB404" s="11"/>
      <c r="CC404" s="104"/>
      <c r="CD404" s="11"/>
      <c r="CE404" s="25"/>
      <c r="CF404" s="25"/>
      <c r="CG404" s="25"/>
      <c r="CH404" s="25"/>
      <c r="CI404" s="25"/>
      <c r="CJ404" s="25"/>
      <c r="CK404" s="25"/>
      <c r="CL404" s="20"/>
      <c r="CM404" s="25"/>
      <c r="CN404" s="25"/>
      <c r="CO404" s="25"/>
      <c r="CP404" s="20"/>
      <c r="CQ404" s="25"/>
      <c r="CR404" s="25"/>
    </row>
    <row r="405" spans="1:96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8"/>
      <c r="M405" s="25"/>
      <c r="N405" s="25"/>
      <c r="O405" s="25"/>
      <c r="P405" s="25"/>
      <c r="Q405" s="25"/>
      <c r="R405" s="25"/>
      <c r="S405" s="25"/>
      <c r="T405" s="8"/>
      <c r="U405" s="8"/>
      <c r="V405" s="8"/>
      <c r="W405" s="8"/>
      <c r="X405" s="8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11"/>
      <c r="BN405" s="11"/>
      <c r="BO405" s="11"/>
      <c r="BP405" s="3"/>
      <c r="BQ405" s="3"/>
      <c r="BR405" s="3"/>
      <c r="BS405" s="3"/>
      <c r="BT405" s="25"/>
      <c r="BU405" s="25"/>
      <c r="BV405" s="25"/>
      <c r="BW405" s="25"/>
      <c r="BX405" s="2"/>
      <c r="BY405" s="11"/>
      <c r="BZ405" s="20"/>
      <c r="CA405" s="25"/>
      <c r="CB405" s="11"/>
      <c r="CC405" s="104"/>
      <c r="CD405" s="11"/>
      <c r="CE405" s="25"/>
      <c r="CF405" s="25"/>
      <c r="CG405" s="25"/>
      <c r="CH405" s="25"/>
      <c r="CI405" s="25"/>
      <c r="CJ405" s="25"/>
      <c r="CK405" s="25"/>
      <c r="CL405" s="20"/>
      <c r="CM405" s="25"/>
      <c r="CN405" s="25"/>
      <c r="CO405" s="25"/>
      <c r="CP405" s="20"/>
      <c r="CQ405" s="25"/>
      <c r="CR405" s="25"/>
    </row>
    <row r="406" spans="1:96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8"/>
      <c r="M406" s="25"/>
      <c r="N406" s="25"/>
      <c r="O406" s="25"/>
      <c r="P406" s="25"/>
      <c r="Q406" s="25"/>
      <c r="R406" s="25"/>
      <c r="S406" s="25"/>
      <c r="T406" s="8"/>
      <c r="U406" s="8"/>
      <c r="V406" s="8"/>
      <c r="W406" s="8"/>
      <c r="X406" s="8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11"/>
      <c r="BN406" s="11"/>
      <c r="BO406" s="11"/>
      <c r="BP406" s="3"/>
      <c r="BQ406" s="3"/>
      <c r="BR406" s="3"/>
      <c r="BS406" s="3"/>
      <c r="BT406" s="25"/>
      <c r="BU406" s="25"/>
      <c r="BV406" s="25"/>
      <c r="BW406" s="25"/>
      <c r="BX406" s="2"/>
      <c r="BY406" s="11"/>
      <c r="BZ406" s="20"/>
      <c r="CA406" s="25"/>
      <c r="CB406" s="11"/>
      <c r="CC406" s="104"/>
      <c r="CD406" s="11"/>
      <c r="CE406" s="25"/>
      <c r="CF406" s="25"/>
      <c r="CG406" s="25"/>
      <c r="CH406" s="25"/>
      <c r="CI406" s="25"/>
      <c r="CJ406" s="25"/>
      <c r="CK406" s="25"/>
      <c r="CL406" s="20"/>
      <c r="CM406" s="25"/>
      <c r="CN406" s="25"/>
      <c r="CO406" s="25"/>
      <c r="CP406" s="20"/>
      <c r="CQ406" s="25"/>
      <c r="CR406" s="25"/>
    </row>
    <row r="407" spans="1:96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8"/>
      <c r="M407" s="25"/>
      <c r="N407" s="25"/>
      <c r="O407" s="25"/>
      <c r="P407" s="25"/>
      <c r="Q407" s="25"/>
      <c r="R407" s="25"/>
      <c r="S407" s="25"/>
      <c r="T407" s="8"/>
      <c r="U407" s="8"/>
      <c r="V407" s="8"/>
      <c r="W407" s="8"/>
      <c r="X407" s="8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11"/>
      <c r="BN407" s="11"/>
      <c r="BO407" s="11"/>
      <c r="BP407" s="3"/>
      <c r="BQ407" s="3"/>
      <c r="BR407" s="3"/>
      <c r="BS407" s="3"/>
      <c r="BT407" s="25"/>
      <c r="BU407" s="25"/>
      <c r="BV407" s="25"/>
      <c r="BW407" s="25"/>
      <c r="BX407" s="2"/>
      <c r="BY407" s="11"/>
      <c r="BZ407" s="20"/>
      <c r="CA407" s="25"/>
      <c r="CB407" s="11"/>
      <c r="CC407" s="104"/>
      <c r="CD407" s="11"/>
      <c r="CE407" s="25"/>
      <c r="CF407" s="25"/>
      <c r="CG407" s="25"/>
      <c r="CH407" s="25"/>
      <c r="CI407" s="25"/>
      <c r="CJ407" s="25"/>
      <c r="CK407" s="25"/>
      <c r="CL407" s="20"/>
      <c r="CM407" s="25"/>
      <c r="CN407" s="25"/>
      <c r="CO407" s="25"/>
      <c r="CP407" s="20"/>
      <c r="CQ407" s="25"/>
      <c r="CR407" s="25"/>
    </row>
    <row r="408" spans="1:96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8"/>
      <c r="M408" s="25"/>
      <c r="N408" s="25"/>
      <c r="O408" s="25"/>
      <c r="P408" s="25"/>
      <c r="Q408" s="25"/>
      <c r="R408" s="25"/>
      <c r="S408" s="25"/>
      <c r="T408" s="8"/>
      <c r="U408" s="8"/>
      <c r="V408" s="8"/>
      <c r="W408" s="8"/>
      <c r="X408" s="8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11"/>
      <c r="BN408" s="11"/>
      <c r="BO408" s="11"/>
      <c r="BP408" s="3"/>
      <c r="BQ408" s="3"/>
      <c r="BR408" s="3"/>
      <c r="BS408" s="3"/>
      <c r="BT408" s="25"/>
      <c r="BU408" s="25"/>
      <c r="BV408" s="25"/>
      <c r="BW408" s="25"/>
      <c r="BX408" s="2"/>
      <c r="BY408" s="11"/>
      <c r="BZ408" s="20"/>
      <c r="CA408" s="25"/>
      <c r="CB408" s="11"/>
      <c r="CC408" s="104"/>
      <c r="CD408" s="11"/>
      <c r="CE408" s="25"/>
      <c r="CF408" s="25"/>
      <c r="CG408" s="25"/>
      <c r="CH408" s="25"/>
      <c r="CI408" s="25"/>
      <c r="CJ408" s="25"/>
      <c r="CK408" s="25"/>
      <c r="CL408" s="20"/>
      <c r="CM408" s="25"/>
      <c r="CN408" s="25"/>
      <c r="CO408" s="25"/>
      <c r="CP408" s="20"/>
      <c r="CQ408" s="25"/>
      <c r="CR408" s="25"/>
    </row>
    <row r="409" spans="1:96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8"/>
      <c r="M409" s="25"/>
      <c r="N409" s="25"/>
      <c r="O409" s="25"/>
      <c r="P409" s="25"/>
      <c r="Q409" s="25"/>
      <c r="R409" s="25"/>
      <c r="S409" s="25"/>
      <c r="T409" s="8"/>
      <c r="U409" s="8"/>
      <c r="V409" s="8"/>
      <c r="W409" s="8"/>
      <c r="X409" s="8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11"/>
      <c r="BN409" s="11"/>
      <c r="BO409" s="11"/>
      <c r="BP409" s="3"/>
      <c r="BQ409" s="3"/>
      <c r="BR409" s="3"/>
      <c r="BS409" s="3"/>
      <c r="BT409" s="25"/>
      <c r="BU409" s="25"/>
      <c r="BV409" s="25"/>
      <c r="BW409" s="25"/>
      <c r="BX409" s="2"/>
      <c r="BY409" s="11"/>
      <c r="BZ409" s="20"/>
      <c r="CA409" s="25"/>
      <c r="CB409" s="11"/>
      <c r="CC409" s="104"/>
      <c r="CD409" s="11"/>
      <c r="CE409" s="25"/>
      <c r="CF409" s="25"/>
      <c r="CG409" s="25"/>
      <c r="CH409" s="25"/>
      <c r="CI409" s="25"/>
      <c r="CJ409" s="25"/>
      <c r="CK409" s="25"/>
      <c r="CL409" s="20"/>
      <c r="CM409" s="25"/>
      <c r="CN409" s="25"/>
      <c r="CO409" s="25"/>
      <c r="CP409" s="20"/>
      <c r="CQ409" s="25"/>
      <c r="CR409" s="25"/>
    </row>
    <row r="410" spans="1:96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8"/>
      <c r="M410" s="25"/>
      <c r="N410" s="25"/>
      <c r="O410" s="25"/>
      <c r="P410" s="25"/>
      <c r="Q410" s="25"/>
      <c r="R410" s="25"/>
      <c r="S410" s="25"/>
      <c r="T410" s="8"/>
      <c r="U410" s="8"/>
      <c r="V410" s="8"/>
      <c r="W410" s="8"/>
      <c r="X410" s="8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11"/>
      <c r="BN410" s="11"/>
      <c r="BO410" s="11"/>
      <c r="BP410" s="3"/>
      <c r="BQ410" s="3"/>
      <c r="BR410" s="3"/>
      <c r="BS410" s="3"/>
      <c r="BT410" s="25"/>
      <c r="BU410" s="25"/>
      <c r="BV410" s="25"/>
      <c r="BW410" s="25"/>
      <c r="BX410" s="2"/>
      <c r="BY410" s="11"/>
      <c r="BZ410" s="20"/>
      <c r="CA410" s="25"/>
      <c r="CB410" s="11"/>
      <c r="CC410" s="104"/>
      <c r="CD410" s="11"/>
      <c r="CE410" s="25"/>
      <c r="CF410" s="25"/>
      <c r="CG410" s="25"/>
      <c r="CH410" s="25"/>
      <c r="CI410" s="25"/>
      <c r="CJ410" s="25"/>
      <c r="CK410" s="25"/>
      <c r="CL410" s="20"/>
      <c r="CM410" s="25"/>
      <c r="CN410" s="25"/>
      <c r="CO410" s="25"/>
      <c r="CP410" s="20"/>
      <c r="CQ410" s="25"/>
      <c r="CR410" s="25"/>
    </row>
    <row r="411" spans="1:96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8"/>
      <c r="M411" s="25"/>
      <c r="N411" s="25"/>
      <c r="O411" s="25"/>
      <c r="P411" s="25"/>
      <c r="Q411" s="25"/>
      <c r="R411" s="25"/>
      <c r="S411" s="25"/>
      <c r="T411" s="8"/>
      <c r="U411" s="8"/>
      <c r="V411" s="8"/>
      <c r="W411" s="8"/>
      <c r="X411" s="8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11"/>
      <c r="BN411" s="11"/>
      <c r="BO411" s="11"/>
      <c r="BP411" s="3"/>
      <c r="BQ411" s="3"/>
      <c r="BR411" s="3"/>
      <c r="BS411" s="3"/>
      <c r="BT411" s="25"/>
      <c r="BU411" s="25"/>
      <c r="BV411" s="25"/>
      <c r="BW411" s="25"/>
      <c r="BX411" s="2"/>
      <c r="BY411" s="11"/>
      <c r="BZ411" s="20"/>
      <c r="CA411" s="25"/>
      <c r="CB411" s="11"/>
      <c r="CC411" s="104"/>
      <c r="CD411" s="11"/>
      <c r="CE411" s="25"/>
      <c r="CF411" s="25"/>
      <c r="CG411" s="25"/>
      <c r="CH411" s="25"/>
      <c r="CI411" s="25"/>
      <c r="CJ411" s="25"/>
      <c r="CK411" s="25"/>
      <c r="CL411" s="20"/>
      <c r="CM411" s="25"/>
      <c r="CN411" s="25"/>
      <c r="CO411" s="25"/>
      <c r="CP411" s="20"/>
      <c r="CQ411" s="25"/>
      <c r="CR411" s="25"/>
    </row>
    <row r="412" spans="1:96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8"/>
      <c r="M412" s="25"/>
      <c r="N412" s="25"/>
      <c r="O412" s="25"/>
      <c r="P412" s="25"/>
      <c r="Q412" s="25"/>
      <c r="R412" s="25"/>
      <c r="S412" s="25"/>
      <c r="T412" s="8"/>
      <c r="U412" s="8"/>
      <c r="V412" s="8"/>
      <c r="W412" s="8"/>
      <c r="X412" s="8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11"/>
      <c r="BN412" s="11"/>
      <c r="BO412" s="11"/>
      <c r="BP412" s="3"/>
      <c r="BQ412" s="3"/>
      <c r="BR412" s="3"/>
      <c r="BS412" s="3"/>
      <c r="BT412" s="25"/>
      <c r="BU412" s="25"/>
      <c r="BV412" s="25"/>
      <c r="BW412" s="25"/>
      <c r="BX412" s="2"/>
      <c r="BY412" s="11"/>
      <c r="BZ412" s="20"/>
      <c r="CA412" s="25"/>
      <c r="CB412" s="11"/>
      <c r="CC412" s="104"/>
      <c r="CD412" s="11"/>
      <c r="CE412" s="25"/>
      <c r="CF412" s="25"/>
      <c r="CG412" s="25"/>
      <c r="CH412" s="25"/>
      <c r="CI412" s="25"/>
      <c r="CJ412" s="25"/>
      <c r="CK412" s="25"/>
      <c r="CL412" s="20"/>
      <c r="CM412" s="25"/>
      <c r="CN412" s="25"/>
      <c r="CO412" s="25"/>
      <c r="CP412" s="20"/>
      <c r="CQ412" s="25"/>
      <c r="CR412" s="25"/>
    </row>
    <row r="413" spans="1:96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8"/>
      <c r="M413" s="25"/>
      <c r="N413" s="25"/>
      <c r="O413" s="25"/>
      <c r="P413" s="25"/>
      <c r="Q413" s="25"/>
      <c r="R413" s="25"/>
      <c r="S413" s="25"/>
      <c r="T413" s="8"/>
      <c r="U413" s="8"/>
      <c r="V413" s="8"/>
      <c r="W413" s="8"/>
      <c r="X413" s="8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11"/>
      <c r="BN413" s="11"/>
      <c r="BO413" s="11"/>
      <c r="BP413" s="3"/>
      <c r="BQ413" s="3"/>
      <c r="BR413" s="3"/>
      <c r="BS413" s="3"/>
      <c r="BT413" s="25"/>
      <c r="BU413" s="25"/>
      <c r="BV413" s="25"/>
      <c r="BW413" s="25"/>
      <c r="BX413" s="2"/>
      <c r="BY413" s="11"/>
      <c r="BZ413" s="20"/>
      <c r="CA413" s="25"/>
      <c r="CB413" s="11"/>
      <c r="CC413" s="104"/>
      <c r="CD413" s="11"/>
      <c r="CE413" s="25"/>
      <c r="CF413" s="25"/>
      <c r="CG413" s="25"/>
      <c r="CH413" s="25"/>
      <c r="CI413" s="25"/>
      <c r="CJ413" s="25"/>
      <c r="CK413" s="25"/>
      <c r="CL413" s="20"/>
      <c r="CM413" s="25"/>
      <c r="CN413" s="25"/>
      <c r="CO413" s="25"/>
      <c r="CP413" s="20"/>
      <c r="CQ413" s="25"/>
      <c r="CR413" s="25"/>
    </row>
    <row r="414" spans="1:96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8"/>
      <c r="M414" s="25"/>
      <c r="N414" s="25"/>
      <c r="O414" s="25"/>
      <c r="P414" s="25"/>
      <c r="Q414" s="25"/>
      <c r="R414" s="25"/>
      <c r="S414" s="25"/>
      <c r="T414" s="8"/>
      <c r="U414" s="8"/>
      <c r="V414" s="8"/>
      <c r="W414" s="8"/>
      <c r="X414" s="8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11"/>
      <c r="BN414" s="11"/>
      <c r="BO414" s="11"/>
      <c r="BP414" s="3"/>
      <c r="BQ414" s="3"/>
      <c r="BR414" s="3"/>
      <c r="BS414" s="3"/>
      <c r="BT414" s="25"/>
      <c r="BU414" s="25"/>
      <c r="BV414" s="25"/>
      <c r="BW414" s="25"/>
      <c r="BX414" s="2"/>
      <c r="BY414" s="11"/>
      <c r="BZ414" s="20"/>
      <c r="CA414" s="25"/>
      <c r="CB414" s="11"/>
      <c r="CC414" s="104"/>
      <c r="CD414" s="11"/>
      <c r="CE414" s="25"/>
      <c r="CF414" s="25"/>
      <c r="CG414" s="25"/>
      <c r="CH414" s="25"/>
      <c r="CI414" s="25"/>
      <c r="CJ414" s="25"/>
      <c r="CK414" s="25"/>
      <c r="CL414" s="20"/>
      <c r="CM414" s="25"/>
      <c r="CN414" s="25"/>
      <c r="CO414" s="25"/>
      <c r="CP414" s="20"/>
      <c r="CQ414" s="25"/>
      <c r="CR414" s="25"/>
    </row>
    <row r="415" spans="1:96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8"/>
      <c r="M415" s="25"/>
      <c r="N415" s="25"/>
      <c r="O415" s="25"/>
      <c r="P415" s="25"/>
      <c r="Q415" s="25"/>
      <c r="R415" s="25"/>
      <c r="S415" s="25"/>
      <c r="T415" s="8"/>
      <c r="U415" s="8"/>
      <c r="V415" s="8"/>
      <c r="W415" s="8"/>
      <c r="X415" s="8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11"/>
      <c r="BN415" s="11"/>
      <c r="BO415" s="11"/>
      <c r="BP415" s="3"/>
      <c r="BQ415" s="3"/>
      <c r="BR415" s="3"/>
      <c r="BS415" s="3"/>
      <c r="BT415" s="25"/>
      <c r="BU415" s="25"/>
      <c r="BV415" s="25"/>
      <c r="BW415" s="25"/>
      <c r="BX415" s="2"/>
      <c r="BY415" s="11"/>
      <c r="BZ415" s="20"/>
      <c r="CA415" s="25"/>
      <c r="CB415" s="11"/>
      <c r="CC415" s="104"/>
      <c r="CD415" s="11"/>
      <c r="CE415" s="25"/>
      <c r="CF415" s="25"/>
      <c r="CG415" s="25"/>
      <c r="CH415" s="25"/>
      <c r="CI415" s="25"/>
      <c r="CJ415" s="25"/>
      <c r="CK415" s="25"/>
      <c r="CL415" s="20"/>
      <c r="CM415" s="25"/>
      <c r="CN415" s="25"/>
      <c r="CO415" s="25"/>
      <c r="CP415" s="20"/>
      <c r="CQ415" s="25"/>
      <c r="CR415" s="25"/>
    </row>
    <row r="416" spans="1:96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8"/>
      <c r="M416" s="25"/>
      <c r="N416" s="25"/>
      <c r="O416" s="25"/>
      <c r="P416" s="25"/>
      <c r="Q416" s="25"/>
      <c r="R416" s="25"/>
      <c r="S416" s="25"/>
      <c r="T416" s="8"/>
      <c r="U416" s="8"/>
      <c r="V416" s="8"/>
      <c r="W416" s="8"/>
      <c r="X416" s="8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11"/>
      <c r="BN416" s="11"/>
      <c r="BO416" s="11"/>
      <c r="BP416" s="3"/>
      <c r="BQ416" s="3"/>
      <c r="BR416" s="3"/>
      <c r="BS416" s="3"/>
      <c r="BT416" s="25"/>
      <c r="BU416" s="25"/>
      <c r="BV416" s="25"/>
      <c r="BW416" s="25"/>
      <c r="BX416" s="2"/>
      <c r="BY416" s="11"/>
      <c r="BZ416" s="20"/>
      <c r="CA416" s="25"/>
      <c r="CB416" s="11"/>
      <c r="CC416" s="104"/>
      <c r="CD416" s="11"/>
      <c r="CE416" s="25"/>
      <c r="CF416" s="25"/>
      <c r="CG416" s="25"/>
      <c r="CH416" s="25"/>
      <c r="CI416" s="25"/>
      <c r="CJ416" s="25"/>
      <c r="CK416" s="25"/>
      <c r="CL416" s="20"/>
      <c r="CM416" s="25"/>
      <c r="CN416" s="25"/>
      <c r="CO416" s="25"/>
      <c r="CP416" s="20"/>
      <c r="CQ416" s="25"/>
      <c r="CR416" s="25"/>
    </row>
    <row r="417" spans="1:96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8"/>
      <c r="M417" s="25"/>
      <c r="N417" s="25"/>
      <c r="O417" s="25"/>
      <c r="P417" s="25"/>
      <c r="Q417" s="25"/>
      <c r="R417" s="25"/>
      <c r="S417" s="25"/>
      <c r="T417" s="8"/>
      <c r="U417" s="8"/>
      <c r="V417" s="8"/>
      <c r="W417" s="8"/>
      <c r="X417" s="8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11"/>
      <c r="BN417" s="11"/>
      <c r="BO417" s="11"/>
      <c r="BP417" s="3"/>
      <c r="BQ417" s="3"/>
      <c r="BR417" s="3"/>
      <c r="BS417" s="3"/>
      <c r="BT417" s="25"/>
      <c r="BU417" s="25"/>
      <c r="BV417" s="25"/>
      <c r="BW417" s="25"/>
      <c r="BX417" s="2"/>
      <c r="BY417" s="11"/>
      <c r="BZ417" s="20"/>
      <c r="CA417" s="25"/>
      <c r="CB417" s="11"/>
      <c r="CC417" s="104"/>
      <c r="CD417" s="11"/>
      <c r="CE417" s="25"/>
      <c r="CF417" s="25"/>
      <c r="CG417" s="25"/>
      <c r="CH417" s="25"/>
      <c r="CI417" s="25"/>
      <c r="CJ417" s="25"/>
      <c r="CK417" s="25"/>
      <c r="CL417" s="20"/>
      <c r="CM417" s="25"/>
      <c r="CN417" s="25"/>
      <c r="CO417" s="25"/>
      <c r="CP417" s="20"/>
      <c r="CQ417" s="25"/>
      <c r="CR417" s="25"/>
    </row>
    <row r="418" spans="1:96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8"/>
      <c r="M418" s="25"/>
      <c r="N418" s="25"/>
      <c r="O418" s="25"/>
      <c r="P418" s="25"/>
      <c r="Q418" s="25"/>
      <c r="R418" s="25"/>
      <c r="S418" s="25"/>
      <c r="T418" s="8"/>
      <c r="U418" s="8"/>
      <c r="V418" s="8"/>
      <c r="W418" s="8"/>
      <c r="X418" s="8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11"/>
      <c r="BN418" s="11"/>
      <c r="BO418" s="11"/>
      <c r="BP418" s="3"/>
      <c r="BQ418" s="3"/>
      <c r="BR418" s="3"/>
      <c r="BS418" s="3"/>
      <c r="BT418" s="25"/>
      <c r="BU418" s="25"/>
      <c r="BV418" s="25"/>
      <c r="BW418" s="25"/>
      <c r="BX418" s="2"/>
      <c r="BY418" s="11"/>
      <c r="BZ418" s="20"/>
      <c r="CA418" s="25"/>
      <c r="CB418" s="11"/>
      <c r="CC418" s="104"/>
      <c r="CD418" s="11"/>
      <c r="CE418" s="25"/>
      <c r="CF418" s="25"/>
      <c r="CG418" s="25"/>
      <c r="CH418" s="25"/>
      <c r="CI418" s="25"/>
      <c r="CJ418" s="25"/>
      <c r="CK418" s="25"/>
      <c r="CL418" s="20"/>
      <c r="CM418" s="25"/>
      <c r="CN418" s="25"/>
      <c r="CO418" s="25"/>
      <c r="CP418" s="20"/>
      <c r="CQ418" s="25"/>
      <c r="CR418" s="25"/>
    </row>
    <row r="419" spans="1:96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8"/>
      <c r="M419" s="25"/>
      <c r="N419" s="25"/>
      <c r="O419" s="25"/>
      <c r="P419" s="25"/>
      <c r="Q419" s="25"/>
      <c r="R419" s="25"/>
      <c r="S419" s="25"/>
      <c r="T419" s="8"/>
      <c r="U419" s="8"/>
      <c r="V419" s="8"/>
      <c r="W419" s="8"/>
      <c r="X419" s="8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11"/>
      <c r="BN419" s="11"/>
      <c r="BO419" s="11"/>
      <c r="BP419" s="3"/>
      <c r="BQ419" s="3"/>
      <c r="BR419" s="3"/>
      <c r="BS419" s="3"/>
      <c r="BT419" s="25"/>
      <c r="BU419" s="25"/>
      <c r="BV419" s="25"/>
      <c r="BW419" s="25"/>
      <c r="BX419" s="2"/>
      <c r="BY419" s="11"/>
      <c r="BZ419" s="20"/>
      <c r="CA419" s="25"/>
      <c r="CB419" s="11"/>
      <c r="CC419" s="104"/>
      <c r="CD419" s="11"/>
      <c r="CE419" s="25"/>
      <c r="CF419" s="25"/>
      <c r="CG419" s="25"/>
      <c r="CH419" s="25"/>
      <c r="CI419" s="25"/>
      <c r="CJ419" s="25"/>
      <c r="CK419" s="25"/>
      <c r="CL419" s="20"/>
      <c r="CM419" s="25"/>
      <c r="CN419" s="25"/>
      <c r="CO419" s="25"/>
      <c r="CP419" s="20"/>
      <c r="CQ419" s="25"/>
      <c r="CR419" s="25"/>
    </row>
    <row r="420" spans="1:96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8"/>
      <c r="M420" s="25"/>
      <c r="N420" s="25"/>
      <c r="O420" s="25"/>
      <c r="P420" s="25"/>
      <c r="Q420" s="25"/>
      <c r="R420" s="25"/>
      <c r="S420" s="25"/>
      <c r="T420" s="8"/>
      <c r="U420" s="8"/>
      <c r="V420" s="8"/>
      <c r="W420" s="8"/>
      <c r="X420" s="8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11"/>
      <c r="BN420" s="11"/>
      <c r="BO420" s="11"/>
      <c r="BP420" s="3"/>
      <c r="BQ420" s="3"/>
      <c r="BR420" s="3"/>
      <c r="BS420" s="3"/>
      <c r="BT420" s="25"/>
      <c r="BU420" s="25"/>
      <c r="BV420" s="25"/>
      <c r="BW420" s="25"/>
      <c r="BX420" s="2"/>
      <c r="BY420" s="11"/>
      <c r="BZ420" s="20"/>
      <c r="CA420" s="25"/>
      <c r="CB420" s="11"/>
      <c r="CC420" s="104"/>
      <c r="CD420" s="11"/>
      <c r="CE420" s="25"/>
      <c r="CF420" s="25"/>
      <c r="CG420" s="25"/>
      <c r="CH420" s="25"/>
      <c r="CI420" s="25"/>
      <c r="CJ420" s="25"/>
      <c r="CK420" s="25"/>
      <c r="CL420" s="20"/>
      <c r="CM420" s="25"/>
      <c r="CN420" s="25"/>
      <c r="CO420" s="25"/>
      <c r="CP420" s="20"/>
      <c r="CQ420" s="25"/>
      <c r="CR420" s="25"/>
    </row>
    <row r="421" spans="1:96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8"/>
      <c r="M421" s="25"/>
      <c r="N421" s="25"/>
      <c r="O421" s="25"/>
      <c r="P421" s="25"/>
      <c r="Q421" s="25"/>
      <c r="R421" s="25"/>
      <c r="S421" s="25"/>
      <c r="T421" s="8"/>
      <c r="U421" s="8"/>
      <c r="V421" s="8"/>
      <c r="W421" s="8"/>
      <c r="X421" s="8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11"/>
      <c r="BN421" s="11"/>
      <c r="BO421" s="11"/>
      <c r="BP421" s="3"/>
      <c r="BQ421" s="3"/>
      <c r="BR421" s="3"/>
      <c r="BS421" s="3"/>
      <c r="BT421" s="25"/>
      <c r="BU421" s="25"/>
      <c r="BV421" s="25"/>
      <c r="BW421" s="25"/>
      <c r="BX421" s="2"/>
      <c r="BY421" s="11"/>
      <c r="BZ421" s="20"/>
      <c r="CA421" s="25"/>
      <c r="CB421" s="11"/>
      <c r="CC421" s="104"/>
      <c r="CD421" s="11"/>
      <c r="CE421" s="25"/>
      <c r="CF421" s="25"/>
      <c r="CG421" s="25"/>
      <c r="CH421" s="25"/>
      <c r="CI421" s="25"/>
      <c r="CJ421" s="25"/>
      <c r="CK421" s="25"/>
      <c r="CL421" s="20"/>
      <c r="CM421" s="25"/>
      <c r="CN421" s="25"/>
      <c r="CO421" s="25"/>
      <c r="CP421" s="20"/>
      <c r="CQ421" s="25"/>
      <c r="CR421" s="25"/>
    </row>
    <row r="422" spans="1:96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8"/>
      <c r="M422" s="25"/>
      <c r="N422" s="25"/>
      <c r="O422" s="25"/>
      <c r="P422" s="25"/>
      <c r="Q422" s="25"/>
      <c r="R422" s="25"/>
      <c r="S422" s="25"/>
      <c r="T422" s="8"/>
      <c r="U422" s="8"/>
      <c r="V422" s="8"/>
      <c r="W422" s="8"/>
      <c r="X422" s="8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11"/>
      <c r="BN422" s="11"/>
      <c r="BO422" s="11"/>
      <c r="BP422" s="3"/>
      <c r="BQ422" s="3"/>
      <c r="BR422" s="3"/>
      <c r="BS422" s="3"/>
      <c r="BT422" s="25"/>
      <c r="BU422" s="25"/>
      <c r="BV422" s="25"/>
      <c r="BW422" s="25"/>
      <c r="BX422" s="2"/>
      <c r="BY422" s="11"/>
      <c r="BZ422" s="20"/>
      <c r="CA422" s="25"/>
      <c r="CB422" s="11"/>
      <c r="CC422" s="104"/>
      <c r="CD422" s="11"/>
      <c r="CE422" s="25"/>
      <c r="CF422" s="25"/>
      <c r="CG422" s="25"/>
      <c r="CH422" s="25"/>
      <c r="CI422" s="25"/>
      <c r="CJ422" s="25"/>
      <c r="CK422" s="25"/>
      <c r="CL422" s="20"/>
      <c r="CM422" s="25"/>
      <c r="CN422" s="25"/>
      <c r="CO422" s="25"/>
      <c r="CP422" s="20"/>
      <c r="CQ422" s="25"/>
      <c r="CR422" s="25"/>
    </row>
    <row r="423" spans="1:96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8"/>
      <c r="M423" s="25"/>
      <c r="N423" s="25"/>
      <c r="O423" s="25"/>
      <c r="P423" s="25"/>
      <c r="Q423" s="25"/>
      <c r="R423" s="25"/>
      <c r="S423" s="25"/>
      <c r="T423" s="8"/>
      <c r="U423" s="8"/>
      <c r="V423" s="8"/>
      <c r="W423" s="8"/>
      <c r="X423" s="8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11"/>
      <c r="BN423" s="11"/>
      <c r="BO423" s="11"/>
      <c r="BP423" s="3"/>
      <c r="BQ423" s="3"/>
      <c r="BR423" s="3"/>
      <c r="BS423" s="3"/>
      <c r="BT423" s="25"/>
      <c r="BU423" s="25"/>
      <c r="BV423" s="25"/>
      <c r="BW423" s="25"/>
      <c r="BX423" s="2"/>
      <c r="BY423" s="11"/>
      <c r="BZ423" s="20"/>
      <c r="CA423" s="25"/>
      <c r="CB423" s="11"/>
      <c r="CC423" s="104"/>
      <c r="CD423" s="11"/>
      <c r="CE423" s="25"/>
      <c r="CF423" s="25"/>
      <c r="CG423" s="25"/>
      <c r="CH423" s="25"/>
      <c r="CI423" s="25"/>
      <c r="CJ423" s="25"/>
      <c r="CK423" s="25"/>
      <c r="CL423" s="20"/>
      <c r="CM423" s="25"/>
      <c r="CN423" s="25"/>
      <c r="CO423" s="25"/>
      <c r="CP423" s="20"/>
      <c r="CQ423" s="25"/>
      <c r="CR423" s="25"/>
    </row>
    <row r="424" spans="1:96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8"/>
      <c r="M424" s="25"/>
      <c r="N424" s="25"/>
      <c r="O424" s="25"/>
      <c r="P424" s="25"/>
      <c r="Q424" s="25"/>
      <c r="R424" s="25"/>
      <c r="S424" s="25"/>
      <c r="T424" s="8"/>
      <c r="U424" s="8"/>
      <c r="V424" s="8"/>
      <c r="W424" s="8"/>
      <c r="X424" s="8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11"/>
      <c r="BN424" s="11"/>
      <c r="BO424" s="11"/>
      <c r="BP424" s="3"/>
      <c r="BQ424" s="3"/>
      <c r="BR424" s="3"/>
      <c r="BS424" s="3"/>
      <c r="BT424" s="25"/>
      <c r="BU424" s="25"/>
      <c r="BV424" s="25"/>
      <c r="BW424" s="25"/>
      <c r="BX424" s="2"/>
      <c r="BY424" s="11"/>
      <c r="BZ424" s="20"/>
      <c r="CA424" s="25"/>
      <c r="CB424" s="11"/>
      <c r="CC424" s="104"/>
      <c r="CD424" s="11"/>
      <c r="CE424" s="25"/>
      <c r="CF424" s="25"/>
      <c r="CG424" s="25"/>
      <c r="CH424" s="25"/>
      <c r="CI424" s="25"/>
      <c r="CJ424" s="25"/>
      <c r="CK424" s="25"/>
      <c r="CL424" s="20"/>
      <c r="CM424" s="25"/>
      <c r="CN424" s="25"/>
      <c r="CO424" s="25"/>
      <c r="CP424" s="20"/>
      <c r="CQ424" s="25"/>
      <c r="CR424" s="25"/>
    </row>
    <row r="425" spans="1:96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8"/>
      <c r="M425" s="25"/>
      <c r="N425" s="25"/>
      <c r="O425" s="25"/>
      <c r="P425" s="25"/>
      <c r="Q425" s="25"/>
      <c r="R425" s="25"/>
      <c r="S425" s="25"/>
      <c r="T425" s="8"/>
      <c r="U425" s="8"/>
      <c r="V425" s="8"/>
      <c r="W425" s="8"/>
      <c r="X425" s="8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11"/>
      <c r="BN425" s="11"/>
      <c r="BO425" s="11"/>
      <c r="BP425" s="3"/>
      <c r="BQ425" s="3"/>
      <c r="BR425" s="3"/>
      <c r="BS425" s="3"/>
      <c r="BT425" s="25"/>
      <c r="BU425" s="25"/>
      <c r="BV425" s="25"/>
      <c r="BW425" s="25"/>
      <c r="BX425" s="2"/>
      <c r="BY425" s="11"/>
      <c r="BZ425" s="20"/>
      <c r="CA425" s="25"/>
      <c r="CB425" s="11"/>
      <c r="CC425" s="104"/>
      <c r="CD425" s="11"/>
      <c r="CE425" s="25"/>
      <c r="CF425" s="25"/>
      <c r="CG425" s="25"/>
      <c r="CH425" s="25"/>
      <c r="CI425" s="25"/>
      <c r="CJ425" s="25"/>
      <c r="CK425" s="25"/>
      <c r="CL425" s="20"/>
      <c r="CM425" s="25"/>
      <c r="CN425" s="25"/>
      <c r="CO425" s="25"/>
      <c r="CP425" s="20"/>
      <c r="CQ425" s="25"/>
      <c r="CR425" s="25"/>
    </row>
    <row r="426" spans="1:96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8"/>
      <c r="M426" s="25"/>
      <c r="N426" s="25"/>
      <c r="O426" s="25"/>
      <c r="P426" s="25"/>
      <c r="Q426" s="25"/>
      <c r="R426" s="25"/>
      <c r="S426" s="25"/>
      <c r="T426" s="8"/>
      <c r="U426" s="8"/>
      <c r="V426" s="8"/>
      <c r="W426" s="8"/>
      <c r="X426" s="8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11"/>
      <c r="BN426" s="11"/>
      <c r="BO426" s="11"/>
      <c r="BP426" s="3"/>
      <c r="BQ426" s="3"/>
      <c r="BR426" s="3"/>
      <c r="BS426" s="3"/>
      <c r="BT426" s="25"/>
      <c r="BU426" s="25"/>
      <c r="BV426" s="25"/>
      <c r="BW426" s="25"/>
      <c r="BX426" s="2"/>
      <c r="BY426" s="11"/>
      <c r="BZ426" s="20"/>
      <c r="CA426" s="25"/>
      <c r="CB426" s="11"/>
      <c r="CC426" s="104"/>
      <c r="CD426" s="11"/>
      <c r="CE426" s="25"/>
      <c r="CF426" s="25"/>
      <c r="CG426" s="25"/>
      <c r="CH426" s="25"/>
      <c r="CI426" s="25"/>
      <c r="CJ426" s="25"/>
      <c r="CK426" s="25"/>
      <c r="CL426" s="20"/>
      <c r="CM426" s="25"/>
      <c r="CN426" s="25"/>
      <c r="CO426" s="25"/>
      <c r="CP426" s="20"/>
      <c r="CQ426" s="25"/>
      <c r="CR426" s="25"/>
    </row>
    <row r="427" spans="1:96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8"/>
      <c r="M427" s="25"/>
      <c r="N427" s="25"/>
      <c r="O427" s="25"/>
      <c r="P427" s="25"/>
      <c r="Q427" s="25"/>
      <c r="R427" s="25"/>
      <c r="S427" s="25"/>
      <c r="T427" s="8"/>
      <c r="U427" s="8"/>
      <c r="V427" s="8"/>
      <c r="W427" s="8"/>
      <c r="X427" s="8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11"/>
      <c r="BN427" s="11"/>
      <c r="BO427" s="11"/>
      <c r="BP427" s="3"/>
      <c r="BQ427" s="3"/>
      <c r="BR427" s="3"/>
      <c r="BS427" s="3"/>
      <c r="BT427" s="25"/>
      <c r="BU427" s="25"/>
      <c r="BV427" s="25"/>
      <c r="BW427" s="25"/>
      <c r="BX427" s="2"/>
      <c r="BY427" s="11"/>
      <c r="BZ427" s="20"/>
      <c r="CA427" s="25"/>
      <c r="CB427" s="11"/>
      <c r="CC427" s="104"/>
      <c r="CD427" s="11"/>
      <c r="CE427" s="25"/>
      <c r="CF427" s="25"/>
      <c r="CG427" s="25"/>
      <c r="CH427" s="25"/>
      <c r="CI427" s="25"/>
      <c r="CJ427" s="25"/>
      <c r="CK427" s="25"/>
      <c r="CL427" s="20"/>
      <c r="CM427" s="25"/>
      <c r="CN427" s="25"/>
      <c r="CO427" s="25"/>
      <c r="CP427" s="20"/>
      <c r="CQ427" s="25"/>
      <c r="CR427" s="25"/>
    </row>
    <row r="428" spans="1:96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8"/>
      <c r="M428" s="25"/>
      <c r="N428" s="25"/>
      <c r="O428" s="25"/>
      <c r="P428" s="25"/>
      <c r="Q428" s="25"/>
      <c r="R428" s="25"/>
      <c r="S428" s="25"/>
      <c r="T428" s="8"/>
      <c r="U428" s="8"/>
      <c r="V428" s="8"/>
      <c r="W428" s="8"/>
      <c r="X428" s="8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11"/>
      <c r="BN428" s="11"/>
      <c r="BO428" s="11"/>
      <c r="BP428" s="3"/>
      <c r="BQ428" s="3"/>
      <c r="BR428" s="3"/>
      <c r="BS428" s="3"/>
      <c r="BT428" s="25"/>
      <c r="BU428" s="25"/>
      <c r="BV428" s="25"/>
      <c r="BW428" s="25"/>
      <c r="BX428" s="2"/>
      <c r="BY428" s="11"/>
      <c r="BZ428" s="20"/>
      <c r="CA428" s="25"/>
      <c r="CB428" s="11"/>
      <c r="CC428" s="104"/>
      <c r="CD428" s="11"/>
      <c r="CE428" s="25"/>
      <c r="CF428" s="25"/>
      <c r="CG428" s="25"/>
      <c r="CH428" s="25"/>
      <c r="CI428" s="25"/>
      <c r="CJ428" s="25"/>
      <c r="CK428" s="25"/>
      <c r="CL428" s="20"/>
      <c r="CM428" s="25"/>
      <c r="CN428" s="25"/>
      <c r="CO428" s="25"/>
      <c r="CP428" s="20"/>
      <c r="CQ428" s="25"/>
      <c r="CR428" s="25"/>
    </row>
    <row r="429" spans="1:96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8"/>
      <c r="M429" s="25"/>
      <c r="N429" s="25"/>
      <c r="O429" s="25"/>
      <c r="P429" s="25"/>
      <c r="Q429" s="25"/>
      <c r="R429" s="25"/>
      <c r="S429" s="25"/>
      <c r="T429" s="8"/>
      <c r="U429" s="8"/>
      <c r="V429" s="8"/>
      <c r="W429" s="8"/>
      <c r="X429" s="8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11"/>
      <c r="BN429" s="11"/>
      <c r="BO429" s="11"/>
      <c r="BP429" s="3"/>
      <c r="BQ429" s="3"/>
      <c r="BR429" s="3"/>
      <c r="BS429" s="3"/>
      <c r="BT429" s="25"/>
      <c r="BU429" s="25"/>
      <c r="BV429" s="25"/>
      <c r="BW429" s="25"/>
      <c r="BX429" s="2"/>
      <c r="BY429" s="11"/>
      <c r="BZ429" s="20"/>
      <c r="CA429" s="25"/>
      <c r="CB429" s="11"/>
      <c r="CC429" s="104"/>
      <c r="CD429" s="11"/>
      <c r="CE429" s="25"/>
      <c r="CF429" s="25"/>
      <c r="CG429" s="25"/>
      <c r="CH429" s="25"/>
      <c r="CI429" s="25"/>
      <c r="CJ429" s="25"/>
      <c r="CK429" s="25"/>
      <c r="CL429" s="20"/>
      <c r="CM429" s="25"/>
      <c r="CN429" s="25"/>
      <c r="CO429" s="25"/>
      <c r="CP429" s="20"/>
      <c r="CQ429" s="25"/>
      <c r="CR429" s="25"/>
    </row>
    <row r="430" spans="1:96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8"/>
      <c r="M430" s="25"/>
      <c r="N430" s="25"/>
      <c r="O430" s="25"/>
      <c r="P430" s="25"/>
      <c r="Q430" s="25"/>
      <c r="R430" s="25"/>
      <c r="S430" s="25"/>
      <c r="T430" s="8"/>
      <c r="U430" s="8"/>
      <c r="V430" s="8"/>
      <c r="W430" s="8"/>
      <c r="X430" s="8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11"/>
      <c r="BN430" s="11"/>
      <c r="BO430" s="11"/>
      <c r="BP430" s="3"/>
      <c r="BQ430" s="3"/>
      <c r="BR430" s="3"/>
      <c r="BS430" s="3"/>
      <c r="BT430" s="25"/>
      <c r="BU430" s="25"/>
      <c r="BV430" s="25"/>
      <c r="BW430" s="25"/>
      <c r="BX430" s="2"/>
      <c r="BY430" s="11"/>
      <c r="BZ430" s="20"/>
      <c r="CA430" s="25"/>
      <c r="CB430" s="11"/>
      <c r="CC430" s="104"/>
      <c r="CD430" s="11"/>
      <c r="CE430" s="25"/>
      <c r="CF430" s="25"/>
      <c r="CG430" s="25"/>
      <c r="CH430" s="25"/>
      <c r="CI430" s="25"/>
      <c r="CJ430" s="25"/>
      <c r="CK430" s="25"/>
      <c r="CL430" s="20"/>
      <c r="CM430" s="25"/>
      <c r="CN430" s="25"/>
      <c r="CO430" s="25"/>
      <c r="CP430" s="20"/>
      <c r="CQ430" s="25"/>
      <c r="CR430" s="25"/>
    </row>
    <row r="431" spans="1:96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8"/>
      <c r="M431" s="25"/>
      <c r="N431" s="25"/>
      <c r="O431" s="25"/>
      <c r="P431" s="25"/>
      <c r="Q431" s="25"/>
      <c r="R431" s="25"/>
      <c r="S431" s="25"/>
      <c r="T431" s="8"/>
      <c r="U431" s="8"/>
      <c r="V431" s="8"/>
      <c r="W431" s="8"/>
      <c r="X431" s="8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11"/>
      <c r="BN431" s="11"/>
      <c r="BO431" s="11"/>
      <c r="BP431" s="3"/>
      <c r="BQ431" s="3"/>
      <c r="BR431" s="3"/>
      <c r="BS431" s="3"/>
      <c r="BT431" s="25"/>
      <c r="BU431" s="25"/>
      <c r="BV431" s="25"/>
      <c r="BW431" s="25"/>
      <c r="BX431" s="2"/>
      <c r="BY431" s="11"/>
      <c r="BZ431" s="20"/>
      <c r="CA431" s="25"/>
      <c r="CB431" s="11"/>
      <c r="CC431" s="104"/>
      <c r="CD431" s="11"/>
      <c r="CE431" s="25"/>
      <c r="CF431" s="25"/>
      <c r="CG431" s="25"/>
      <c r="CH431" s="25"/>
      <c r="CI431" s="25"/>
      <c r="CJ431" s="25"/>
      <c r="CK431" s="25"/>
      <c r="CL431" s="20"/>
      <c r="CM431" s="25"/>
      <c r="CN431" s="25"/>
      <c r="CO431" s="25"/>
      <c r="CP431" s="20"/>
      <c r="CQ431" s="25"/>
      <c r="CR431" s="25"/>
    </row>
    <row r="432" spans="1:96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8"/>
      <c r="M432" s="25"/>
      <c r="N432" s="25"/>
      <c r="O432" s="25"/>
      <c r="P432" s="25"/>
      <c r="Q432" s="25"/>
      <c r="R432" s="25"/>
      <c r="S432" s="25"/>
      <c r="T432" s="8"/>
      <c r="U432" s="8"/>
      <c r="V432" s="8"/>
      <c r="W432" s="8"/>
      <c r="X432" s="8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11"/>
      <c r="BN432" s="11"/>
      <c r="BO432" s="11"/>
      <c r="BP432" s="3"/>
      <c r="BQ432" s="3"/>
      <c r="BR432" s="3"/>
      <c r="BS432" s="3"/>
      <c r="BT432" s="25"/>
      <c r="BU432" s="25"/>
      <c r="BV432" s="25"/>
      <c r="BW432" s="25"/>
      <c r="BX432" s="2"/>
      <c r="BY432" s="11"/>
      <c r="BZ432" s="20"/>
      <c r="CA432" s="25"/>
      <c r="CB432" s="11"/>
      <c r="CC432" s="104"/>
      <c r="CD432" s="11"/>
      <c r="CE432" s="25"/>
      <c r="CF432" s="25"/>
      <c r="CG432" s="25"/>
      <c r="CH432" s="25"/>
      <c r="CI432" s="25"/>
      <c r="CJ432" s="25"/>
      <c r="CK432" s="25"/>
      <c r="CL432" s="20"/>
      <c r="CM432" s="25"/>
      <c r="CN432" s="25"/>
      <c r="CO432" s="25"/>
      <c r="CP432" s="20"/>
      <c r="CQ432" s="25"/>
      <c r="CR432" s="25"/>
    </row>
    <row r="433" spans="1:96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8"/>
      <c r="M433" s="25"/>
      <c r="N433" s="25"/>
      <c r="O433" s="25"/>
      <c r="P433" s="25"/>
      <c r="Q433" s="25"/>
      <c r="R433" s="25"/>
      <c r="S433" s="25"/>
      <c r="T433" s="8"/>
      <c r="U433" s="8"/>
      <c r="V433" s="8"/>
      <c r="W433" s="8"/>
      <c r="X433" s="8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11"/>
      <c r="BN433" s="11"/>
      <c r="BO433" s="11"/>
      <c r="BP433" s="3"/>
      <c r="BQ433" s="3"/>
      <c r="BR433" s="3"/>
      <c r="BS433" s="3"/>
      <c r="BT433" s="25"/>
      <c r="BU433" s="25"/>
      <c r="BV433" s="25"/>
      <c r="BW433" s="25"/>
      <c r="BX433" s="2"/>
      <c r="BY433" s="11"/>
      <c r="BZ433" s="20"/>
      <c r="CA433" s="25"/>
      <c r="CB433" s="11"/>
      <c r="CC433" s="104"/>
      <c r="CD433" s="11"/>
      <c r="CE433" s="25"/>
      <c r="CF433" s="25"/>
      <c r="CG433" s="25"/>
      <c r="CH433" s="25"/>
      <c r="CI433" s="25"/>
      <c r="CJ433" s="25"/>
      <c r="CK433" s="25"/>
      <c r="CL433" s="20"/>
      <c r="CM433" s="25"/>
      <c r="CN433" s="25"/>
      <c r="CO433" s="25"/>
      <c r="CP433" s="20"/>
      <c r="CQ433" s="25"/>
      <c r="CR433" s="25"/>
    </row>
    <row r="434" spans="1:96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8"/>
      <c r="M434" s="25"/>
      <c r="N434" s="25"/>
      <c r="O434" s="25"/>
      <c r="P434" s="25"/>
      <c r="Q434" s="25"/>
      <c r="R434" s="25"/>
      <c r="S434" s="25"/>
      <c r="T434" s="8"/>
      <c r="U434" s="8"/>
      <c r="V434" s="8"/>
      <c r="W434" s="8"/>
      <c r="X434" s="8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11"/>
      <c r="BN434" s="11"/>
      <c r="BO434" s="11"/>
      <c r="BP434" s="3"/>
      <c r="BQ434" s="3"/>
      <c r="BR434" s="3"/>
      <c r="BS434" s="3"/>
      <c r="BT434" s="25"/>
      <c r="BU434" s="25"/>
      <c r="BV434" s="25"/>
      <c r="BW434" s="25"/>
      <c r="BX434" s="2"/>
      <c r="BY434" s="11"/>
      <c r="BZ434" s="20"/>
      <c r="CA434" s="25"/>
      <c r="CB434" s="11"/>
      <c r="CC434" s="104"/>
      <c r="CD434" s="11"/>
      <c r="CE434" s="25"/>
      <c r="CF434" s="25"/>
      <c r="CG434" s="25"/>
      <c r="CH434" s="25"/>
      <c r="CI434" s="25"/>
      <c r="CJ434" s="25"/>
      <c r="CK434" s="25"/>
      <c r="CL434" s="20"/>
      <c r="CM434" s="25"/>
      <c r="CN434" s="25"/>
      <c r="CO434" s="25"/>
      <c r="CP434" s="20"/>
      <c r="CQ434" s="25"/>
      <c r="CR434" s="25"/>
    </row>
    <row r="435" spans="1:96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8"/>
      <c r="M435" s="25"/>
      <c r="N435" s="25"/>
      <c r="O435" s="25"/>
      <c r="P435" s="25"/>
      <c r="Q435" s="25"/>
      <c r="R435" s="25"/>
      <c r="S435" s="25"/>
      <c r="T435" s="8"/>
      <c r="U435" s="8"/>
      <c r="V435" s="8"/>
      <c r="W435" s="8"/>
      <c r="X435" s="8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11"/>
      <c r="BN435" s="11"/>
      <c r="BO435" s="11"/>
      <c r="BP435" s="3"/>
      <c r="BQ435" s="3"/>
      <c r="BR435" s="3"/>
      <c r="BS435" s="3"/>
      <c r="BT435" s="25"/>
      <c r="BU435" s="25"/>
      <c r="BV435" s="25"/>
      <c r="BW435" s="25"/>
      <c r="BX435" s="2"/>
      <c r="BY435" s="11"/>
      <c r="BZ435" s="20"/>
      <c r="CA435" s="25"/>
      <c r="CB435" s="11"/>
      <c r="CC435" s="104"/>
      <c r="CD435" s="11"/>
      <c r="CE435" s="25"/>
      <c r="CF435" s="25"/>
      <c r="CG435" s="25"/>
      <c r="CH435" s="25"/>
      <c r="CI435" s="25"/>
      <c r="CJ435" s="25"/>
      <c r="CK435" s="25"/>
      <c r="CL435" s="20"/>
      <c r="CM435" s="25"/>
      <c r="CN435" s="25"/>
      <c r="CO435" s="25"/>
      <c r="CP435" s="20"/>
      <c r="CQ435" s="25"/>
      <c r="CR435" s="25"/>
    </row>
    <row r="436" spans="1:96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8"/>
      <c r="M436" s="25"/>
      <c r="N436" s="25"/>
      <c r="O436" s="25"/>
      <c r="P436" s="25"/>
      <c r="Q436" s="25"/>
      <c r="R436" s="25"/>
      <c r="S436" s="25"/>
      <c r="T436" s="8"/>
      <c r="U436" s="8"/>
      <c r="V436" s="8"/>
      <c r="W436" s="8"/>
      <c r="X436" s="8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11"/>
      <c r="BN436" s="11"/>
      <c r="BO436" s="11"/>
      <c r="BP436" s="3"/>
      <c r="BQ436" s="3"/>
      <c r="BR436" s="3"/>
      <c r="BS436" s="3"/>
      <c r="BT436" s="25"/>
      <c r="BU436" s="25"/>
      <c r="BV436" s="25"/>
      <c r="BW436" s="25"/>
      <c r="BX436" s="2"/>
      <c r="BY436" s="11"/>
      <c r="BZ436" s="20"/>
      <c r="CA436" s="25"/>
      <c r="CB436" s="11"/>
      <c r="CC436" s="104"/>
      <c r="CD436" s="11"/>
      <c r="CE436" s="25"/>
      <c r="CF436" s="25"/>
      <c r="CG436" s="25"/>
      <c r="CH436" s="25"/>
      <c r="CI436" s="25"/>
      <c r="CJ436" s="25"/>
      <c r="CK436" s="25"/>
      <c r="CL436" s="20"/>
      <c r="CM436" s="25"/>
      <c r="CN436" s="25"/>
      <c r="CO436" s="25"/>
      <c r="CP436" s="20"/>
      <c r="CQ436" s="25"/>
      <c r="CR436" s="25"/>
    </row>
    <row r="437" spans="1:96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8"/>
      <c r="M437" s="25"/>
      <c r="N437" s="25"/>
      <c r="O437" s="25"/>
      <c r="P437" s="25"/>
      <c r="Q437" s="25"/>
      <c r="R437" s="25"/>
      <c r="S437" s="25"/>
      <c r="T437" s="8"/>
      <c r="U437" s="8"/>
      <c r="V437" s="8"/>
      <c r="W437" s="8"/>
      <c r="X437" s="8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11"/>
      <c r="BN437" s="11"/>
      <c r="BO437" s="11"/>
      <c r="BP437" s="3"/>
      <c r="BQ437" s="3"/>
      <c r="BR437" s="3"/>
      <c r="BS437" s="3"/>
      <c r="BT437" s="25"/>
      <c r="BU437" s="25"/>
      <c r="BV437" s="25"/>
      <c r="BW437" s="25"/>
      <c r="BX437" s="2"/>
      <c r="BY437" s="11"/>
      <c r="BZ437" s="20"/>
      <c r="CA437" s="25"/>
      <c r="CB437" s="11"/>
      <c r="CC437" s="104"/>
      <c r="CD437" s="11"/>
      <c r="CE437" s="25"/>
      <c r="CF437" s="25"/>
      <c r="CG437" s="25"/>
      <c r="CH437" s="25"/>
      <c r="CI437" s="25"/>
      <c r="CJ437" s="25"/>
      <c r="CK437" s="25"/>
      <c r="CL437" s="20"/>
      <c r="CM437" s="25"/>
      <c r="CN437" s="25"/>
      <c r="CO437" s="25"/>
      <c r="CP437" s="20"/>
      <c r="CQ437" s="25"/>
      <c r="CR437" s="25"/>
    </row>
    <row r="438" spans="1:96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8"/>
      <c r="M438" s="25"/>
      <c r="N438" s="25"/>
      <c r="O438" s="25"/>
      <c r="P438" s="25"/>
      <c r="Q438" s="25"/>
      <c r="R438" s="25"/>
      <c r="S438" s="25"/>
      <c r="T438" s="8"/>
      <c r="U438" s="8"/>
      <c r="V438" s="8"/>
      <c r="W438" s="8"/>
      <c r="X438" s="8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11"/>
      <c r="BN438" s="11"/>
      <c r="BO438" s="11"/>
      <c r="BP438" s="3"/>
      <c r="BQ438" s="3"/>
      <c r="BR438" s="3"/>
      <c r="BS438" s="3"/>
      <c r="BT438" s="25"/>
      <c r="BU438" s="25"/>
      <c r="BV438" s="25"/>
      <c r="BW438" s="25"/>
      <c r="BX438" s="2"/>
      <c r="BY438" s="11"/>
      <c r="BZ438" s="20"/>
      <c r="CA438" s="25"/>
      <c r="CB438" s="11"/>
      <c r="CC438" s="104"/>
      <c r="CD438" s="11"/>
      <c r="CE438" s="25"/>
      <c r="CF438" s="25"/>
      <c r="CG438" s="25"/>
      <c r="CH438" s="25"/>
      <c r="CI438" s="25"/>
      <c r="CJ438" s="25"/>
      <c r="CK438" s="25"/>
      <c r="CL438" s="20"/>
      <c r="CM438" s="25"/>
      <c r="CN438" s="25"/>
      <c r="CO438" s="25"/>
      <c r="CP438" s="20"/>
      <c r="CQ438" s="25"/>
      <c r="CR438" s="25"/>
    </row>
    <row r="439" spans="1:96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8"/>
      <c r="M439" s="25"/>
      <c r="N439" s="25"/>
      <c r="O439" s="25"/>
      <c r="P439" s="25"/>
      <c r="Q439" s="25"/>
      <c r="R439" s="25"/>
      <c r="S439" s="25"/>
      <c r="T439" s="8"/>
      <c r="U439" s="8"/>
      <c r="V439" s="8"/>
      <c r="W439" s="8"/>
      <c r="X439" s="8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11"/>
      <c r="BN439" s="11"/>
      <c r="BO439" s="11"/>
      <c r="BP439" s="3"/>
      <c r="BQ439" s="3"/>
      <c r="BR439" s="3"/>
      <c r="BS439" s="3"/>
      <c r="BT439" s="25"/>
      <c r="BU439" s="25"/>
      <c r="BV439" s="25"/>
      <c r="BW439" s="25"/>
      <c r="BX439" s="2"/>
      <c r="BY439" s="11"/>
      <c r="BZ439" s="20"/>
      <c r="CA439" s="25"/>
      <c r="CB439" s="11"/>
      <c r="CC439" s="104"/>
      <c r="CD439" s="11"/>
      <c r="CE439" s="25"/>
      <c r="CF439" s="25"/>
      <c r="CG439" s="25"/>
      <c r="CH439" s="25"/>
      <c r="CI439" s="25"/>
      <c r="CJ439" s="25"/>
      <c r="CK439" s="25"/>
      <c r="CL439" s="20"/>
      <c r="CM439" s="25"/>
      <c r="CN439" s="25"/>
      <c r="CO439" s="25"/>
      <c r="CP439" s="20"/>
      <c r="CQ439" s="25"/>
      <c r="CR439" s="25"/>
    </row>
    <row r="440" spans="1:96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8"/>
      <c r="M440" s="25"/>
      <c r="N440" s="25"/>
      <c r="O440" s="25"/>
      <c r="P440" s="25"/>
      <c r="Q440" s="25"/>
      <c r="R440" s="25"/>
      <c r="S440" s="25"/>
      <c r="T440" s="8"/>
      <c r="U440" s="8"/>
      <c r="V440" s="8"/>
      <c r="W440" s="8"/>
      <c r="X440" s="8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11"/>
      <c r="BN440" s="11"/>
      <c r="BO440" s="11"/>
      <c r="BP440" s="3"/>
      <c r="BQ440" s="3"/>
      <c r="BR440" s="3"/>
      <c r="BS440" s="3"/>
      <c r="BT440" s="25"/>
      <c r="BU440" s="25"/>
      <c r="BV440" s="25"/>
      <c r="BW440" s="25"/>
      <c r="BX440" s="2"/>
      <c r="BY440" s="11"/>
      <c r="BZ440" s="20"/>
      <c r="CA440" s="25"/>
      <c r="CB440" s="11"/>
      <c r="CC440" s="104"/>
      <c r="CD440" s="11"/>
      <c r="CE440" s="25"/>
      <c r="CF440" s="25"/>
      <c r="CG440" s="25"/>
      <c r="CH440" s="25"/>
      <c r="CI440" s="25"/>
      <c r="CJ440" s="25"/>
      <c r="CK440" s="25"/>
      <c r="CL440" s="20"/>
      <c r="CM440" s="25"/>
      <c r="CN440" s="25"/>
      <c r="CO440" s="25"/>
      <c r="CP440" s="20"/>
      <c r="CQ440" s="25"/>
      <c r="CR440" s="25"/>
    </row>
    <row r="441" spans="1:96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8"/>
      <c r="M441" s="25"/>
      <c r="N441" s="25"/>
      <c r="O441" s="25"/>
      <c r="P441" s="25"/>
      <c r="Q441" s="25"/>
      <c r="R441" s="25"/>
      <c r="S441" s="25"/>
      <c r="T441" s="8"/>
      <c r="U441" s="8"/>
      <c r="V441" s="8"/>
      <c r="W441" s="8"/>
      <c r="X441" s="8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11"/>
      <c r="BN441" s="11"/>
      <c r="BO441" s="11"/>
      <c r="BP441" s="3"/>
      <c r="BQ441" s="3"/>
      <c r="BR441" s="3"/>
      <c r="BS441" s="3"/>
      <c r="BT441" s="25"/>
      <c r="BU441" s="25"/>
      <c r="BV441" s="25"/>
      <c r="BW441" s="25"/>
      <c r="BX441" s="2"/>
      <c r="BY441" s="11"/>
      <c r="BZ441" s="20"/>
      <c r="CA441" s="25"/>
      <c r="CB441" s="11"/>
      <c r="CC441" s="104"/>
      <c r="CD441" s="11"/>
      <c r="CE441" s="25"/>
      <c r="CF441" s="25"/>
      <c r="CG441" s="25"/>
      <c r="CH441" s="25"/>
      <c r="CI441" s="25"/>
      <c r="CJ441" s="25"/>
      <c r="CK441" s="25"/>
      <c r="CL441" s="20"/>
      <c r="CM441" s="25"/>
      <c r="CN441" s="25"/>
      <c r="CO441" s="25"/>
      <c r="CP441" s="20"/>
      <c r="CQ441" s="25"/>
      <c r="CR441" s="25"/>
    </row>
    <row r="442" spans="1:96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8"/>
      <c r="M442" s="25"/>
      <c r="N442" s="25"/>
      <c r="O442" s="25"/>
      <c r="P442" s="25"/>
      <c r="Q442" s="25"/>
      <c r="R442" s="25"/>
      <c r="S442" s="25"/>
      <c r="T442" s="8"/>
      <c r="U442" s="8"/>
      <c r="V442" s="8"/>
      <c r="W442" s="8"/>
      <c r="X442" s="8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11"/>
      <c r="BN442" s="11"/>
      <c r="BO442" s="11"/>
      <c r="BP442" s="3"/>
      <c r="BQ442" s="3"/>
      <c r="BR442" s="3"/>
      <c r="BS442" s="3"/>
      <c r="BT442" s="25"/>
      <c r="BU442" s="25"/>
      <c r="BV442" s="25"/>
      <c r="BW442" s="25"/>
      <c r="BX442" s="2"/>
      <c r="BY442" s="11"/>
      <c r="BZ442" s="20"/>
      <c r="CA442" s="25"/>
      <c r="CB442" s="11"/>
      <c r="CC442" s="104"/>
      <c r="CD442" s="11"/>
      <c r="CE442" s="25"/>
      <c r="CF442" s="25"/>
      <c r="CG442" s="25"/>
      <c r="CH442" s="25"/>
      <c r="CI442" s="25"/>
      <c r="CJ442" s="25"/>
      <c r="CK442" s="25"/>
      <c r="CL442" s="20"/>
      <c r="CM442" s="25"/>
      <c r="CN442" s="25"/>
      <c r="CO442" s="25"/>
      <c r="CP442" s="20"/>
      <c r="CQ442" s="25"/>
      <c r="CR442" s="25"/>
    </row>
    <row r="443" spans="1:96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8"/>
      <c r="M443" s="25"/>
      <c r="N443" s="25"/>
      <c r="O443" s="25"/>
      <c r="P443" s="25"/>
      <c r="Q443" s="25"/>
      <c r="R443" s="25"/>
      <c r="S443" s="25"/>
      <c r="T443" s="8"/>
      <c r="U443" s="8"/>
      <c r="V443" s="8"/>
      <c r="W443" s="8"/>
      <c r="X443" s="8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11"/>
      <c r="BN443" s="11"/>
      <c r="BO443" s="11"/>
      <c r="BP443" s="3"/>
      <c r="BQ443" s="3"/>
      <c r="BR443" s="3"/>
      <c r="BS443" s="3"/>
      <c r="BT443" s="25"/>
      <c r="BU443" s="25"/>
      <c r="BV443" s="25"/>
      <c r="BW443" s="25"/>
      <c r="BX443" s="2"/>
      <c r="BY443" s="11"/>
      <c r="BZ443" s="20"/>
      <c r="CA443" s="25"/>
      <c r="CB443" s="11"/>
      <c r="CC443" s="104"/>
      <c r="CD443" s="11"/>
      <c r="CE443" s="25"/>
      <c r="CF443" s="25"/>
      <c r="CG443" s="25"/>
      <c r="CH443" s="25"/>
      <c r="CI443" s="25"/>
      <c r="CJ443" s="25"/>
      <c r="CK443" s="25"/>
      <c r="CL443" s="20"/>
      <c r="CM443" s="25"/>
      <c r="CN443" s="25"/>
      <c r="CO443" s="25"/>
      <c r="CP443" s="20"/>
      <c r="CQ443" s="25"/>
      <c r="CR443" s="25"/>
    </row>
    <row r="444" spans="1:96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8"/>
      <c r="M444" s="25"/>
      <c r="N444" s="25"/>
      <c r="O444" s="25"/>
      <c r="P444" s="25"/>
      <c r="Q444" s="25"/>
      <c r="R444" s="25"/>
      <c r="S444" s="25"/>
      <c r="T444" s="8"/>
      <c r="U444" s="8"/>
      <c r="V444" s="8"/>
      <c r="W444" s="8"/>
      <c r="X444" s="8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11"/>
      <c r="BN444" s="11"/>
      <c r="BO444" s="11"/>
      <c r="BP444" s="3"/>
      <c r="BQ444" s="3"/>
      <c r="BR444" s="3"/>
      <c r="BS444" s="3"/>
      <c r="BT444" s="25"/>
      <c r="BU444" s="25"/>
      <c r="BV444" s="25"/>
      <c r="BW444" s="25"/>
      <c r="BX444" s="2"/>
      <c r="BY444" s="11"/>
      <c r="BZ444" s="20"/>
      <c r="CA444" s="25"/>
      <c r="CB444" s="11"/>
      <c r="CC444" s="104"/>
      <c r="CD444" s="11"/>
      <c r="CE444" s="25"/>
      <c r="CF444" s="25"/>
      <c r="CG444" s="25"/>
      <c r="CH444" s="25"/>
      <c r="CI444" s="25"/>
      <c r="CJ444" s="25"/>
      <c r="CK444" s="25"/>
      <c r="CL444" s="20"/>
      <c r="CM444" s="25"/>
      <c r="CN444" s="25"/>
      <c r="CO444" s="25"/>
      <c r="CP444" s="20"/>
      <c r="CQ444" s="25"/>
      <c r="CR444" s="25"/>
    </row>
    <row r="445" spans="1:96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8"/>
      <c r="M445" s="25"/>
      <c r="N445" s="25"/>
      <c r="O445" s="25"/>
      <c r="P445" s="25"/>
      <c r="Q445" s="25"/>
      <c r="R445" s="25"/>
      <c r="S445" s="25"/>
      <c r="T445" s="8"/>
      <c r="U445" s="8"/>
      <c r="V445" s="8"/>
      <c r="W445" s="8"/>
      <c r="X445" s="8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11"/>
      <c r="BN445" s="11"/>
      <c r="BO445" s="11"/>
      <c r="BP445" s="3"/>
      <c r="BQ445" s="3"/>
      <c r="BR445" s="3"/>
      <c r="BS445" s="3"/>
      <c r="BT445" s="25"/>
      <c r="BU445" s="25"/>
      <c r="BV445" s="25"/>
      <c r="BW445" s="25"/>
      <c r="BX445" s="2"/>
      <c r="BY445" s="11"/>
      <c r="BZ445" s="20"/>
      <c r="CA445" s="25"/>
      <c r="CB445" s="11"/>
      <c r="CC445" s="104"/>
      <c r="CD445" s="11"/>
      <c r="CE445" s="25"/>
      <c r="CF445" s="25"/>
      <c r="CG445" s="25"/>
      <c r="CH445" s="25"/>
      <c r="CI445" s="25"/>
      <c r="CJ445" s="25"/>
      <c r="CK445" s="25"/>
      <c r="CL445" s="20"/>
      <c r="CM445" s="25"/>
      <c r="CN445" s="25"/>
      <c r="CO445" s="25"/>
      <c r="CP445" s="20"/>
      <c r="CQ445" s="25"/>
      <c r="CR445" s="25"/>
    </row>
    <row r="446" spans="1:96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8"/>
      <c r="M446" s="25"/>
      <c r="N446" s="25"/>
      <c r="O446" s="25"/>
      <c r="P446" s="25"/>
      <c r="Q446" s="25"/>
      <c r="R446" s="25"/>
      <c r="S446" s="25"/>
      <c r="T446" s="8"/>
      <c r="U446" s="8"/>
      <c r="V446" s="8"/>
      <c r="W446" s="8"/>
      <c r="X446" s="8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11"/>
      <c r="BN446" s="11"/>
      <c r="BO446" s="11"/>
      <c r="BP446" s="3"/>
      <c r="BQ446" s="3"/>
      <c r="BR446" s="3"/>
      <c r="BS446" s="3"/>
      <c r="BT446" s="25"/>
      <c r="BU446" s="25"/>
      <c r="BV446" s="25"/>
      <c r="BW446" s="25"/>
      <c r="BX446" s="2"/>
      <c r="BY446" s="11"/>
      <c r="BZ446" s="20"/>
      <c r="CA446" s="25"/>
      <c r="CB446" s="11"/>
      <c r="CC446" s="104"/>
      <c r="CD446" s="11"/>
      <c r="CE446" s="25"/>
      <c r="CF446" s="25"/>
      <c r="CG446" s="25"/>
      <c r="CH446" s="25"/>
      <c r="CI446" s="25"/>
      <c r="CJ446" s="25"/>
      <c r="CK446" s="25"/>
      <c r="CL446" s="20"/>
      <c r="CM446" s="25"/>
      <c r="CN446" s="25"/>
      <c r="CO446" s="25"/>
      <c r="CP446" s="20"/>
      <c r="CQ446" s="25"/>
      <c r="CR446" s="25"/>
    </row>
    <row r="447" spans="1:96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8"/>
      <c r="M447" s="25"/>
      <c r="N447" s="25"/>
      <c r="O447" s="25"/>
      <c r="P447" s="25"/>
      <c r="Q447" s="25"/>
      <c r="R447" s="25"/>
      <c r="S447" s="25"/>
      <c r="T447" s="8"/>
      <c r="U447" s="8"/>
      <c r="V447" s="8"/>
      <c r="W447" s="8"/>
      <c r="X447" s="8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11"/>
      <c r="BN447" s="11"/>
      <c r="BO447" s="11"/>
      <c r="BP447" s="3"/>
      <c r="BQ447" s="3"/>
      <c r="BR447" s="3"/>
      <c r="BS447" s="3"/>
      <c r="BT447" s="25"/>
      <c r="BU447" s="25"/>
      <c r="BV447" s="25"/>
      <c r="BW447" s="25"/>
      <c r="BX447" s="2"/>
      <c r="BY447" s="11"/>
      <c r="BZ447" s="20"/>
      <c r="CA447" s="25"/>
      <c r="CB447" s="11"/>
      <c r="CC447" s="104"/>
      <c r="CD447" s="11"/>
      <c r="CE447" s="25"/>
      <c r="CF447" s="25"/>
      <c r="CG447" s="25"/>
      <c r="CH447" s="25"/>
      <c r="CI447" s="25"/>
      <c r="CJ447" s="25"/>
      <c r="CK447" s="25"/>
      <c r="CL447" s="20"/>
      <c r="CM447" s="25"/>
      <c r="CN447" s="25"/>
      <c r="CO447" s="25"/>
      <c r="CP447" s="20"/>
      <c r="CQ447" s="25"/>
      <c r="CR447" s="25"/>
    </row>
    <row r="448" spans="1:96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8"/>
      <c r="M448" s="25"/>
      <c r="N448" s="25"/>
      <c r="O448" s="25"/>
      <c r="P448" s="25"/>
      <c r="Q448" s="25"/>
      <c r="R448" s="25"/>
      <c r="S448" s="25"/>
      <c r="T448" s="8"/>
      <c r="U448" s="8"/>
      <c r="V448" s="8"/>
      <c r="W448" s="8"/>
      <c r="X448" s="8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11"/>
      <c r="BN448" s="11"/>
      <c r="BO448" s="11"/>
      <c r="BP448" s="3"/>
      <c r="BQ448" s="3"/>
      <c r="BR448" s="3"/>
      <c r="BS448" s="3"/>
      <c r="BT448" s="25"/>
      <c r="BU448" s="25"/>
      <c r="BV448" s="25"/>
      <c r="BW448" s="25"/>
      <c r="BX448" s="2"/>
      <c r="BY448" s="11"/>
      <c r="BZ448" s="20"/>
      <c r="CA448" s="25"/>
      <c r="CB448" s="11"/>
      <c r="CC448" s="104"/>
      <c r="CD448" s="11"/>
      <c r="CE448" s="25"/>
      <c r="CF448" s="25"/>
      <c r="CG448" s="25"/>
      <c r="CH448" s="25"/>
      <c r="CI448" s="25"/>
      <c r="CJ448" s="25"/>
      <c r="CK448" s="25"/>
      <c r="CL448" s="20"/>
      <c r="CM448" s="25"/>
      <c r="CN448" s="25"/>
      <c r="CO448" s="25"/>
      <c r="CP448" s="20"/>
      <c r="CQ448" s="25"/>
      <c r="CR448" s="25"/>
    </row>
    <row r="449" spans="1:96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8"/>
      <c r="M449" s="25"/>
      <c r="N449" s="25"/>
      <c r="O449" s="25"/>
      <c r="P449" s="25"/>
      <c r="Q449" s="25"/>
      <c r="R449" s="25"/>
      <c r="S449" s="25"/>
      <c r="T449" s="8"/>
      <c r="U449" s="8"/>
      <c r="V449" s="8"/>
      <c r="W449" s="8"/>
      <c r="X449" s="8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11"/>
      <c r="BN449" s="11"/>
      <c r="BO449" s="11"/>
      <c r="BP449" s="3"/>
      <c r="BQ449" s="3"/>
      <c r="BR449" s="3"/>
      <c r="BS449" s="3"/>
      <c r="BT449" s="25"/>
      <c r="BU449" s="25"/>
      <c r="BV449" s="25"/>
      <c r="BW449" s="25"/>
      <c r="BX449" s="2"/>
      <c r="BY449" s="11"/>
      <c r="BZ449" s="20"/>
      <c r="CA449" s="25"/>
      <c r="CB449" s="11"/>
      <c r="CC449" s="104"/>
      <c r="CD449" s="11"/>
      <c r="CE449" s="25"/>
      <c r="CF449" s="25"/>
      <c r="CG449" s="25"/>
      <c r="CH449" s="25"/>
      <c r="CI449" s="25"/>
      <c r="CJ449" s="25"/>
      <c r="CK449" s="25"/>
      <c r="CL449" s="20"/>
      <c r="CM449" s="25"/>
      <c r="CN449" s="25"/>
      <c r="CO449" s="25"/>
      <c r="CP449" s="20"/>
      <c r="CQ449" s="25"/>
      <c r="CR449" s="25"/>
    </row>
    <row r="450" spans="1:96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8"/>
      <c r="M450" s="25"/>
      <c r="N450" s="25"/>
      <c r="O450" s="25"/>
      <c r="P450" s="25"/>
      <c r="Q450" s="25"/>
      <c r="R450" s="25"/>
      <c r="S450" s="25"/>
      <c r="T450" s="8"/>
      <c r="U450" s="8"/>
      <c r="V450" s="8"/>
      <c r="W450" s="8"/>
      <c r="X450" s="8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11"/>
      <c r="BN450" s="11"/>
      <c r="BO450" s="11"/>
      <c r="BP450" s="3"/>
      <c r="BQ450" s="3"/>
      <c r="BR450" s="3"/>
      <c r="BS450" s="3"/>
      <c r="BT450" s="25"/>
      <c r="BU450" s="25"/>
      <c r="BV450" s="25"/>
      <c r="BW450" s="25"/>
      <c r="BX450" s="2"/>
      <c r="BY450" s="11"/>
      <c r="BZ450" s="20"/>
      <c r="CA450" s="25"/>
      <c r="CB450" s="11"/>
      <c r="CC450" s="104"/>
      <c r="CD450" s="11"/>
      <c r="CE450" s="25"/>
      <c r="CF450" s="25"/>
      <c r="CG450" s="25"/>
      <c r="CH450" s="25"/>
      <c r="CI450" s="25"/>
      <c r="CJ450" s="25"/>
      <c r="CK450" s="25"/>
      <c r="CL450" s="20"/>
      <c r="CM450" s="25"/>
      <c r="CN450" s="25"/>
      <c r="CO450" s="25"/>
      <c r="CP450" s="20"/>
      <c r="CQ450" s="25"/>
      <c r="CR450" s="25"/>
    </row>
    <row r="451" spans="1:96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8"/>
      <c r="M451" s="25"/>
      <c r="N451" s="25"/>
      <c r="O451" s="25"/>
      <c r="P451" s="25"/>
      <c r="Q451" s="25"/>
      <c r="R451" s="25"/>
      <c r="S451" s="25"/>
      <c r="T451" s="8"/>
      <c r="U451" s="8"/>
      <c r="V451" s="8"/>
      <c r="W451" s="8"/>
      <c r="X451" s="8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11"/>
      <c r="BN451" s="11"/>
      <c r="BO451" s="11"/>
      <c r="BP451" s="3"/>
      <c r="BQ451" s="3"/>
      <c r="BR451" s="3"/>
      <c r="BS451" s="3"/>
      <c r="BT451" s="25"/>
      <c r="BU451" s="25"/>
      <c r="BV451" s="25"/>
      <c r="BW451" s="25"/>
      <c r="BX451" s="2"/>
      <c r="BY451" s="11"/>
      <c r="BZ451" s="20"/>
      <c r="CA451" s="25"/>
      <c r="CB451" s="11"/>
      <c r="CC451" s="104"/>
      <c r="CD451" s="11"/>
      <c r="CE451" s="25"/>
      <c r="CF451" s="25"/>
      <c r="CG451" s="25"/>
      <c r="CH451" s="25"/>
      <c r="CI451" s="25"/>
      <c r="CJ451" s="25"/>
      <c r="CK451" s="25"/>
      <c r="CL451" s="20"/>
      <c r="CM451" s="25"/>
      <c r="CN451" s="25"/>
      <c r="CO451" s="25"/>
      <c r="CP451" s="20"/>
      <c r="CQ451" s="25"/>
      <c r="CR451" s="25"/>
    </row>
    <row r="452" spans="1:96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8"/>
      <c r="M452" s="25"/>
      <c r="N452" s="25"/>
      <c r="O452" s="25"/>
      <c r="P452" s="25"/>
      <c r="Q452" s="25"/>
      <c r="R452" s="25"/>
      <c r="S452" s="25"/>
      <c r="T452" s="8"/>
      <c r="U452" s="8"/>
      <c r="V452" s="8"/>
      <c r="W452" s="8"/>
      <c r="X452" s="8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11"/>
      <c r="BN452" s="11"/>
      <c r="BO452" s="11"/>
      <c r="BP452" s="3"/>
      <c r="BQ452" s="3"/>
      <c r="BR452" s="3"/>
      <c r="BS452" s="3"/>
      <c r="BT452" s="25"/>
      <c r="BU452" s="25"/>
      <c r="BV452" s="25"/>
      <c r="BW452" s="25"/>
      <c r="BX452" s="2"/>
      <c r="BY452" s="11"/>
      <c r="BZ452" s="20"/>
      <c r="CA452" s="25"/>
      <c r="CB452" s="11"/>
      <c r="CC452" s="104"/>
      <c r="CD452" s="11"/>
      <c r="CE452" s="25"/>
      <c r="CF452" s="25"/>
      <c r="CG452" s="25"/>
      <c r="CH452" s="25"/>
      <c r="CI452" s="25"/>
      <c r="CJ452" s="25"/>
      <c r="CK452" s="25"/>
      <c r="CL452" s="20"/>
      <c r="CM452" s="25"/>
      <c r="CN452" s="25"/>
      <c r="CO452" s="25"/>
      <c r="CP452" s="20"/>
      <c r="CQ452" s="25"/>
      <c r="CR452" s="25"/>
    </row>
    <row r="453" spans="1:96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8"/>
      <c r="M453" s="25"/>
      <c r="N453" s="25"/>
      <c r="O453" s="25"/>
      <c r="P453" s="25"/>
      <c r="Q453" s="25"/>
      <c r="R453" s="25"/>
      <c r="S453" s="25"/>
      <c r="T453" s="8"/>
      <c r="U453" s="8"/>
      <c r="V453" s="8"/>
      <c r="W453" s="8"/>
      <c r="X453" s="8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11"/>
      <c r="BN453" s="11"/>
      <c r="BO453" s="11"/>
      <c r="BP453" s="3"/>
      <c r="BQ453" s="3"/>
      <c r="BR453" s="3"/>
      <c r="BS453" s="3"/>
      <c r="BT453" s="25"/>
      <c r="BU453" s="25"/>
      <c r="BV453" s="25"/>
      <c r="BW453" s="25"/>
      <c r="BX453" s="2"/>
      <c r="BY453" s="11"/>
      <c r="BZ453" s="20"/>
      <c r="CA453" s="25"/>
      <c r="CB453" s="11"/>
      <c r="CC453" s="104"/>
      <c r="CD453" s="11"/>
      <c r="CE453" s="25"/>
      <c r="CF453" s="25"/>
      <c r="CG453" s="25"/>
      <c r="CH453" s="25"/>
      <c r="CI453" s="25"/>
      <c r="CJ453" s="25"/>
      <c r="CK453" s="25"/>
      <c r="CL453" s="20"/>
      <c r="CM453" s="25"/>
      <c r="CN453" s="25"/>
      <c r="CO453" s="25"/>
      <c r="CP453" s="20"/>
      <c r="CQ453" s="25"/>
      <c r="CR453" s="25"/>
    </row>
    <row r="454" spans="1:96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8"/>
      <c r="M454" s="25"/>
      <c r="N454" s="25"/>
      <c r="O454" s="25"/>
      <c r="P454" s="25"/>
      <c r="Q454" s="25"/>
      <c r="R454" s="25"/>
      <c r="S454" s="25"/>
      <c r="T454" s="8"/>
      <c r="U454" s="8"/>
      <c r="V454" s="8"/>
      <c r="W454" s="8"/>
      <c r="X454" s="8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11"/>
      <c r="BN454" s="11"/>
      <c r="BO454" s="11"/>
      <c r="BP454" s="3"/>
      <c r="BQ454" s="3"/>
      <c r="BR454" s="3"/>
      <c r="BS454" s="3"/>
      <c r="BT454" s="25"/>
      <c r="BU454" s="25"/>
      <c r="BV454" s="25"/>
      <c r="BW454" s="25"/>
      <c r="BX454" s="2"/>
      <c r="BY454" s="11"/>
      <c r="BZ454" s="20"/>
      <c r="CA454" s="25"/>
      <c r="CB454" s="11"/>
      <c r="CC454" s="104"/>
      <c r="CD454" s="11"/>
      <c r="CE454" s="25"/>
      <c r="CF454" s="25"/>
      <c r="CG454" s="25"/>
      <c r="CH454" s="25"/>
      <c r="CI454" s="25"/>
      <c r="CJ454" s="25"/>
      <c r="CK454" s="25"/>
      <c r="CL454" s="20"/>
      <c r="CM454" s="25"/>
      <c r="CN454" s="25"/>
      <c r="CO454" s="25"/>
      <c r="CP454" s="20"/>
      <c r="CQ454" s="25"/>
      <c r="CR454" s="25"/>
    </row>
    <row r="455" spans="1:96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8"/>
      <c r="M455" s="25"/>
      <c r="N455" s="25"/>
      <c r="O455" s="25"/>
      <c r="P455" s="25"/>
      <c r="Q455" s="25"/>
      <c r="R455" s="25"/>
      <c r="S455" s="25"/>
      <c r="T455" s="8"/>
      <c r="U455" s="8"/>
      <c r="V455" s="8"/>
      <c r="W455" s="8"/>
      <c r="X455" s="8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11"/>
      <c r="BN455" s="11"/>
      <c r="BO455" s="11"/>
      <c r="BP455" s="3"/>
      <c r="BQ455" s="3"/>
      <c r="BR455" s="3"/>
      <c r="BS455" s="3"/>
      <c r="BT455" s="25"/>
      <c r="BU455" s="25"/>
      <c r="BV455" s="25"/>
      <c r="BW455" s="25"/>
      <c r="BX455" s="2"/>
      <c r="BY455" s="11"/>
      <c r="BZ455" s="20"/>
      <c r="CA455" s="25"/>
      <c r="CB455" s="11"/>
      <c r="CC455" s="104"/>
      <c r="CD455" s="11"/>
      <c r="CE455" s="25"/>
      <c r="CF455" s="25"/>
      <c r="CG455" s="25"/>
      <c r="CH455" s="25"/>
      <c r="CI455" s="25"/>
      <c r="CJ455" s="25"/>
      <c r="CK455" s="25"/>
      <c r="CL455" s="20"/>
      <c r="CM455" s="25"/>
      <c r="CN455" s="25"/>
      <c r="CO455" s="25"/>
      <c r="CP455" s="20"/>
      <c r="CQ455" s="25"/>
      <c r="CR455" s="25"/>
    </row>
    <row r="456" spans="1:96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8"/>
      <c r="M456" s="25"/>
      <c r="N456" s="25"/>
      <c r="O456" s="25"/>
      <c r="P456" s="25"/>
      <c r="Q456" s="25"/>
      <c r="R456" s="25"/>
      <c r="S456" s="25"/>
      <c r="T456" s="8"/>
      <c r="U456" s="8"/>
      <c r="V456" s="8"/>
      <c r="W456" s="8"/>
      <c r="X456" s="8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11"/>
      <c r="BN456" s="11"/>
      <c r="BO456" s="11"/>
      <c r="BP456" s="3"/>
      <c r="BQ456" s="3"/>
      <c r="BR456" s="3"/>
      <c r="BS456" s="3"/>
      <c r="BT456" s="25"/>
      <c r="BU456" s="25"/>
      <c r="BV456" s="25"/>
      <c r="BW456" s="25"/>
      <c r="BX456" s="2"/>
      <c r="BY456" s="11"/>
      <c r="BZ456" s="20"/>
      <c r="CA456" s="25"/>
      <c r="CB456" s="11"/>
      <c r="CC456" s="104"/>
      <c r="CD456" s="11"/>
      <c r="CE456" s="25"/>
      <c r="CF456" s="25"/>
      <c r="CG456" s="25"/>
      <c r="CH456" s="25"/>
      <c r="CI456" s="25"/>
      <c r="CJ456" s="25"/>
      <c r="CK456" s="25"/>
      <c r="CL456" s="20"/>
      <c r="CM456" s="25"/>
      <c r="CN456" s="25"/>
      <c r="CO456" s="25"/>
      <c r="CP456" s="20"/>
      <c r="CQ456" s="25"/>
      <c r="CR456" s="25"/>
    </row>
    <row r="457" spans="1:96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8"/>
      <c r="M457" s="25"/>
      <c r="N457" s="25"/>
      <c r="O457" s="25"/>
      <c r="P457" s="25"/>
      <c r="Q457" s="25"/>
      <c r="R457" s="25"/>
      <c r="S457" s="25"/>
      <c r="T457" s="8"/>
      <c r="U457" s="8"/>
      <c r="V457" s="8"/>
      <c r="W457" s="8"/>
      <c r="X457" s="8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11"/>
      <c r="BN457" s="11"/>
      <c r="BO457" s="11"/>
      <c r="BP457" s="3"/>
      <c r="BQ457" s="3"/>
      <c r="BR457" s="3"/>
      <c r="BS457" s="3"/>
      <c r="BT457" s="25"/>
      <c r="BU457" s="25"/>
      <c r="BV457" s="25"/>
      <c r="BW457" s="25"/>
      <c r="BX457" s="2"/>
      <c r="BY457" s="11"/>
      <c r="BZ457" s="20"/>
      <c r="CA457" s="25"/>
      <c r="CB457" s="11"/>
      <c r="CC457" s="104"/>
      <c r="CD457" s="11"/>
      <c r="CE457" s="25"/>
      <c r="CF457" s="25"/>
      <c r="CG457" s="25"/>
      <c r="CH457" s="25"/>
      <c r="CI457" s="25"/>
      <c r="CJ457" s="25"/>
      <c r="CK457" s="25"/>
      <c r="CL457" s="20"/>
      <c r="CM457" s="25"/>
      <c r="CN457" s="25"/>
      <c r="CO457" s="25"/>
      <c r="CP457" s="20"/>
      <c r="CQ457" s="25"/>
      <c r="CR457" s="25"/>
    </row>
    <row r="458" spans="1:96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8"/>
      <c r="M458" s="25"/>
      <c r="N458" s="25"/>
      <c r="O458" s="25"/>
      <c r="P458" s="25"/>
      <c r="Q458" s="25"/>
      <c r="R458" s="25"/>
      <c r="S458" s="25"/>
      <c r="T458" s="8"/>
      <c r="U458" s="8"/>
      <c r="V458" s="8"/>
      <c r="W458" s="8"/>
      <c r="X458" s="8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11"/>
      <c r="BN458" s="11"/>
      <c r="BO458" s="11"/>
      <c r="BP458" s="3"/>
      <c r="BQ458" s="3"/>
      <c r="BR458" s="3"/>
      <c r="BS458" s="3"/>
      <c r="BT458" s="25"/>
      <c r="BU458" s="25"/>
      <c r="BV458" s="25"/>
      <c r="BW458" s="25"/>
      <c r="BX458" s="2"/>
      <c r="BY458" s="11"/>
      <c r="BZ458" s="20"/>
      <c r="CA458" s="25"/>
      <c r="CB458" s="11"/>
      <c r="CC458" s="104"/>
      <c r="CD458" s="11"/>
      <c r="CE458" s="25"/>
      <c r="CF458" s="25"/>
      <c r="CG458" s="25"/>
      <c r="CH458" s="25"/>
      <c r="CI458" s="25"/>
      <c r="CJ458" s="25"/>
      <c r="CK458" s="25"/>
      <c r="CL458" s="20"/>
      <c r="CM458" s="25"/>
      <c r="CN458" s="25"/>
      <c r="CO458" s="25"/>
      <c r="CP458" s="20"/>
      <c r="CQ458" s="25"/>
      <c r="CR458" s="25"/>
    </row>
    <row r="459" spans="1:96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8"/>
      <c r="M459" s="25"/>
      <c r="N459" s="25"/>
      <c r="O459" s="25"/>
      <c r="P459" s="25"/>
      <c r="Q459" s="25"/>
      <c r="R459" s="25"/>
      <c r="S459" s="25"/>
      <c r="T459" s="8"/>
      <c r="U459" s="8"/>
      <c r="V459" s="8"/>
      <c r="W459" s="8"/>
      <c r="X459" s="8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11"/>
      <c r="BN459" s="11"/>
      <c r="BO459" s="11"/>
      <c r="BP459" s="3"/>
      <c r="BQ459" s="3"/>
      <c r="BR459" s="3"/>
      <c r="BS459" s="3"/>
      <c r="BT459" s="25"/>
      <c r="BU459" s="25"/>
      <c r="BV459" s="25"/>
      <c r="BW459" s="25"/>
      <c r="BX459" s="2"/>
      <c r="BY459" s="11"/>
      <c r="BZ459" s="20"/>
      <c r="CA459" s="25"/>
      <c r="CB459" s="11"/>
      <c r="CC459" s="104"/>
      <c r="CD459" s="11"/>
      <c r="CE459" s="25"/>
      <c r="CF459" s="25"/>
      <c r="CG459" s="25"/>
      <c r="CH459" s="25"/>
      <c r="CI459" s="25"/>
      <c r="CJ459" s="25"/>
      <c r="CK459" s="25"/>
      <c r="CL459" s="20"/>
      <c r="CM459" s="25"/>
      <c r="CN459" s="25"/>
      <c r="CO459" s="25"/>
      <c r="CP459" s="20"/>
      <c r="CQ459" s="25"/>
      <c r="CR459" s="25"/>
    </row>
    <row r="460" spans="1:96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8"/>
      <c r="M460" s="25"/>
      <c r="N460" s="25"/>
      <c r="O460" s="25"/>
      <c r="P460" s="25"/>
      <c r="Q460" s="25"/>
      <c r="R460" s="25"/>
      <c r="S460" s="25"/>
      <c r="T460" s="8"/>
      <c r="U460" s="8"/>
      <c r="V460" s="8"/>
      <c r="W460" s="8"/>
      <c r="X460" s="8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11"/>
      <c r="BN460" s="11"/>
      <c r="BO460" s="11"/>
      <c r="BP460" s="3"/>
      <c r="BQ460" s="3"/>
      <c r="BR460" s="3"/>
      <c r="BS460" s="3"/>
      <c r="BT460" s="25"/>
      <c r="BU460" s="25"/>
      <c r="BV460" s="25"/>
      <c r="BW460" s="25"/>
      <c r="BX460" s="2"/>
      <c r="BY460" s="11"/>
      <c r="BZ460" s="20"/>
      <c r="CA460" s="25"/>
      <c r="CB460" s="11"/>
      <c r="CC460" s="104"/>
      <c r="CD460" s="11"/>
      <c r="CE460" s="25"/>
      <c r="CF460" s="25"/>
      <c r="CG460" s="25"/>
      <c r="CH460" s="25"/>
      <c r="CI460" s="25"/>
      <c r="CJ460" s="25"/>
      <c r="CK460" s="25"/>
      <c r="CL460" s="20"/>
      <c r="CM460" s="25"/>
      <c r="CN460" s="25"/>
      <c r="CO460" s="25"/>
      <c r="CP460" s="20"/>
      <c r="CQ460" s="25"/>
      <c r="CR460" s="25"/>
    </row>
    <row r="461" spans="1:96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8"/>
      <c r="M461" s="25"/>
      <c r="N461" s="25"/>
      <c r="O461" s="25"/>
      <c r="P461" s="25"/>
      <c r="Q461" s="25"/>
      <c r="R461" s="25"/>
      <c r="S461" s="25"/>
      <c r="T461" s="8"/>
      <c r="U461" s="8"/>
      <c r="V461" s="8"/>
      <c r="W461" s="8"/>
      <c r="X461" s="8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11"/>
      <c r="BN461" s="11"/>
      <c r="BO461" s="11"/>
      <c r="BP461" s="3"/>
      <c r="BQ461" s="3"/>
      <c r="BR461" s="3"/>
      <c r="BS461" s="3"/>
      <c r="BT461" s="25"/>
      <c r="BU461" s="25"/>
      <c r="BV461" s="25"/>
      <c r="BW461" s="25"/>
      <c r="BX461" s="2"/>
      <c r="BY461" s="11"/>
      <c r="BZ461" s="20"/>
      <c r="CA461" s="25"/>
      <c r="CB461" s="11"/>
      <c r="CC461" s="104"/>
      <c r="CD461" s="11"/>
      <c r="CE461" s="25"/>
      <c r="CF461" s="25"/>
      <c r="CG461" s="25"/>
      <c r="CH461" s="25"/>
      <c r="CI461" s="25"/>
      <c r="CJ461" s="25"/>
      <c r="CK461" s="25"/>
      <c r="CL461" s="20"/>
      <c r="CM461" s="25"/>
      <c r="CN461" s="25"/>
      <c r="CO461" s="25"/>
      <c r="CP461" s="20"/>
      <c r="CQ461" s="25"/>
      <c r="CR461" s="25"/>
    </row>
    <row r="462" spans="1:96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8"/>
      <c r="M462" s="25"/>
      <c r="N462" s="25"/>
      <c r="O462" s="25"/>
      <c r="P462" s="25"/>
      <c r="Q462" s="25"/>
      <c r="R462" s="25"/>
      <c r="S462" s="25"/>
      <c r="T462" s="8"/>
      <c r="U462" s="8"/>
      <c r="V462" s="8"/>
      <c r="W462" s="8"/>
      <c r="X462" s="8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11"/>
      <c r="BN462" s="11"/>
      <c r="BO462" s="11"/>
      <c r="BP462" s="3"/>
      <c r="BQ462" s="3"/>
      <c r="BR462" s="3"/>
      <c r="BS462" s="3"/>
      <c r="BT462" s="25"/>
      <c r="BU462" s="25"/>
      <c r="BV462" s="25"/>
      <c r="BW462" s="25"/>
      <c r="BX462" s="2"/>
      <c r="BY462" s="11"/>
      <c r="BZ462" s="20"/>
      <c r="CA462" s="25"/>
      <c r="CB462" s="11"/>
      <c r="CC462" s="104"/>
      <c r="CD462" s="11"/>
      <c r="CE462" s="25"/>
      <c r="CF462" s="25"/>
      <c r="CG462" s="25"/>
      <c r="CH462" s="25"/>
      <c r="CI462" s="25"/>
      <c r="CJ462" s="25"/>
      <c r="CK462" s="25"/>
      <c r="CL462" s="20"/>
      <c r="CM462" s="25"/>
      <c r="CN462" s="25"/>
      <c r="CO462" s="25"/>
      <c r="CP462" s="20"/>
      <c r="CQ462" s="25"/>
      <c r="CR462" s="25"/>
    </row>
    <row r="463" spans="1:96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8"/>
      <c r="M463" s="25"/>
      <c r="N463" s="25"/>
      <c r="O463" s="25"/>
      <c r="P463" s="25"/>
      <c r="Q463" s="25"/>
      <c r="R463" s="25"/>
      <c r="S463" s="25"/>
      <c r="T463" s="8"/>
      <c r="U463" s="8"/>
      <c r="V463" s="8"/>
      <c r="W463" s="8"/>
      <c r="X463" s="8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11"/>
      <c r="BN463" s="11"/>
      <c r="BO463" s="11"/>
      <c r="BP463" s="3"/>
      <c r="BQ463" s="3"/>
      <c r="BR463" s="3"/>
      <c r="BS463" s="3"/>
      <c r="BT463" s="25"/>
      <c r="BU463" s="25"/>
      <c r="BV463" s="25"/>
      <c r="BW463" s="25"/>
      <c r="BX463" s="2"/>
      <c r="BY463" s="11"/>
      <c r="BZ463" s="20"/>
      <c r="CA463" s="25"/>
      <c r="CB463" s="11"/>
      <c r="CC463" s="104"/>
      <c r="CD463" s="11"/>
      <c r="CE463" s="25"/>
      <c r="CF463" s="25"/>
      <c r="CG463" s="25"/>
      <c r="CH463" s="25"/>
      <c r="CI463" s="25"/>
      <c r="CJ463" s="25"/>
      <c r="CK463" s="25"/>
      <c r="CL463" s="20"/>
      <c r="CM463" s="25"/>
      <c r="CN463" s="25"/>
      <c r="CO463" s="25"/>
      <c r="CP463" s="20"/>
      <c r="CQ463" s="25"/>
      <c r="CR463" s="25"/>
    </row>
    <row r="464" spans="1:96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8"/>
      <c r="M464" s="25"/>
      <c r="N464" s="25"/>
      <c r="O464" s="25"/>
      <c r="P464" s="25"/>
      <c r="Q464" s="25"/>
      <c r="R464" s="25"/>
      <c r="S464" s="25"/>
      <c r="T464" s="8"/>
      <c r="U464" s="8"/>
      <c r="V464" s="8"/>
      <c r="W464" s="8"/>
      <c r="X464" s="8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11"/>
      <c r="BN464" s="11"/>
      <c r="BO464" s="11"/>
      <c r="BP464" s="3"/>
      <c r="BQ464" s="3"/>
      <c r="BR464" s="3"/>
      <c r="BS464" s="3"/>
      <c r="BT464" s="25"/>
      <c r="BU464" s="25"/>
      <c r="BV464" s="25"/>
      <c r="BW464" s="25"/>
      <c r="BX464" s="2"/>
      <c r="BY464" s="11"/>
      <c r="BZ464" s="20"/>
      <c r="CA464" s="25"/>
      <c r="CB464" s="11"/>
      <c r="CC464" s="104"/>
      <c r="CD464" s="11"/>
      <c r="CE464" s="25"/>
      <c r="CF464" s="25"/>
      <c r="CG464" s="25"/>
      <c r="CH464" s="25"/>
      <c r="CI464" s="25"/>
      <c r="CJ464" s="25"/>
      <c r="CK464" s="25"/>
      <c r="CL464" s="20"/>
      <c r="CM464" s="25"/>
      <c r="CN464" s="25"/>
      <c r="CO464" s="25"/>
      <c r="CP464" s="20"/>
      <c r="CQ464" s="25"/>
      <c r="CR464" s="25"/>
    </row>
    <row r="465" spans="1:96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8"/>
      <c r="M465" s="25"/>
      <c r="N465" s="25"/>
      <c r="O465" s="25"/>
      <c r="P465" s="25"/>
      <c r="Q465" s="25"/>
      <c r="R465" s="25"/>
      <c r="S465" s="25"/>
      <c r="T465" s="8"/>
      <c r="U465" s="8"/>
      <c r="V465" s="8"/>
      <c r="W465" s="8"/>
      <c r="X465" s="8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11"/>
      <c r="BN465" s="11"/>
      <c r="BO465" s="11"/>
      <c r="BP465" s="3"/>
      <c r="BQ465" s="3"/>
      <c r="BR465" s="3"/>
      <c r="BS465" s="3"/>
      <c r="BT465" s="25"/>
      <c r="BU465" s="25"/>
      <c r="BV465" s="25"/>
      <c r="BW465" s="25"/>
      <c r="BX465" s="2"/>
      <c r="BY465" s="11"/>
      <c r="BZ465" s="20"/>
      <c r="CA465" s="25"/>
      <c r="CB465" s="11"/>
      <c r="CC465" s="104"/>
      <c r="CD465" s="11"/>
      <c r="CE465" s="25"/>
      <c r="CF465" s="25"/>
      <c r="CG465" s="25"/>
      <c r="CH465" s="25"/>
      <c r="CI465" s="25"/>
      <c r="CJ465" s="25"/>
      <c r="CK465" s="25"/>
      <c r="CL465" s="20"/>
      <c r="CM465" s="25"/>
      <c r="CN465" s="25"/>
      <c r="CO465" s="25"/>
      <c r="CP465" s="20"/>
      <c r="CQ465" s="25"/>
      <c r="CR465" s="25"/>
    </row>
    <row r="466" spans="1:96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8"/>
      <c r="M466" s="25"/>
      <c r="N466" s="25"/>
      <c r="O466" s="25"/>
      <c r="P466" s="25"/>
      <c r="Q466" s="25"/>
      <c r="R466" s="25"/>
      <c r="S466" s="25"/>
      <c r="T466" s="8"/>
      <c r="U466" s="8"/>
      <c r="V466" s="8"/>
      <c r="W466" s="8"/>
      <c r="X466" s="8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11"/>
      <c r="BN466" s="11"/>
      <c r="BO466" s="11"/>
      <c r="BP466" s="3"/>
      <c r="BQ466" s="3"/>
      <c r="BR466" s="3"/>
      <c r="BS466" s="3"/>
      <c r="BT466" s="25"/>
      <c r="BU466" s="25"/>
      <c r="BV466" s="25"/>
      <c r="BW466" s="25"/>
      <c r="BX466" s="2"/>
      <c r="BY466" s="11"/>
      <c r="BZ466" s="20"/>
      <c r="CA466" s="25"/>
      <c r="CB466" s="11"/>
      <c r="CC466" s="104"/>
      <c r="CD466" s="11"/>
      <c r="CE466" s="25"/>
      <c r="CF466" s="25"/>
      <c r="CG466" s="25"/>
      <c r="CH466" s="25"/>
      <c r="CI466" s="25"/>
      <c r="CJ466" s="25"/>
      <c r="CK466" s="25"/>
      <c r="CL466" s="20"/>
      <c r="CM466" s="25"/>
      <c r="CN466" s="25"/>
      <c r="CO466" s="25"/>
      <c r="CP466" s="20"/>
      <c r="CQ466" s="25"/>
      <c r="CR466" s="25"/>
    </row>
    <row r="467" spans="1:96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8"/>
      <c r="M467" s="25"/>
      <c r="N467" s="25"/>
      <c r="O467" s="25"/>
      <c r="P467" s="25"/>
      <c r="Q467" s="25"/>
      <c r="R467" s="25"/>
      <c r="S467" s="25"/>
      <c r="T467" s="8"/>
      <c r="U467" s="8"/>
      <c r="V467" s="8"/>
      <c r="W467" s="8"/>
      <c r="X467" s="8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11"/>
      <c r="BN467" s="11"/>
      <c r="BO467" s="11"/>
      <c r="BP467" s="3"/>
      <c r="BQ467" s="3"/>
      <c r="BR467" s="3"/>
      <c r="BS467" s="3"/>
      <c r="BT467" s="25"/>
      <c r="BU467" s="25"/>
      <c r="BV467" s="25"/>
      <c r="BW467" s="25"/>
      <c r="BX467" s="2"/>
      <c r="BY467" s="11"/>
      <c r="BZ467" s="20"/>
      <c r="CA467" s="25"/>
      <c r="CB467" s="11"/>
      <c r="CC467" s="104"/>
      <c r="CD467" s="11"/>
      <c r="CE467" s="25"/>
      <c r="CF467" s="25"/>
      <c r="CG467" s="25"/>
      <c r="CH467" s="25"/>
      <c r="CI467" s="25"/>
      <c r="CJ467" s="25"/>
      <c r="CK467" s="25"/>
      <c r="CL467" s="20"/>
      <c r="CM467" s="25"/>
      <c r="CN467" s="25"/>
      <c r="CO467" s="25"/>
      <c r="CP467" s="20"/>
      <c r="CQ467" s="25"/>
      <c r="CR467" s="25"/>
    </row>
    <row r="468" spans="1:96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8"/>
      <c r="M468" s="25"/>
      <c r="N468" s="25"/>
      <c r="O468" s="25"/>
      <c r="P468" s="25"/>
      <c r="Q468" s="25"/>
      <c r="R468" s="25"/>
      <c r="S468" s="25"/>
      <c r="T468" s="8"/>
      <c r="U468" s="8"/>
      <c r="V468" s="8"/>
      <c r="W468" s="8"/>
      <c r="X468" s="8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11"/>
      <c r="BN468" s="11"/>
      <c r="BO468" s="11"/>
      <c r="BP468" s="3"/>
      <c r="BQ468" s="3"/>
      <c r="BR468" s="3"/>
      <c r="BS468" s="3"/>
      <c r="BT468" s="25"/>
      <c r="BU468" s="25"/>
      <c r="BV468" s="25"/>
      <c r="BW468" s="25"/>
      <c r="BX468" s="2"/>
      <c r="BY468" s="11"/>
      <c r="BZ468" s="20"/>
      <c r="CA468" s="25"/>
      <c r="CB468" s="11"/>
      <c r="CC468" s="104"/>
      <c r="CD468" s="11"/>
      <c r="CE468" s="25"/>
      <c r="CF468" s="25"/>
      <c r="CG468" s="25"/>
      <c r="CH468" s="25"/>
      <c r="CI468" s="25"/>
      <c r="CJ468" s="25"/>
      <c r="CK468" s="25"/>
      <c r="CL468" s="20"/>
      <c r="CM468" s="25"/>
      <c r="CN468" s="25"/>
      <c r="CO468" s="25"/>
      <c r="CP468" s="20"/>
      <c r="CQ468" s="25"/>
      <c r="CR468" s="25"/>
    </row>
    <row r="469" spans="1:96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8"/>
      <c r="M469" s="25"/>
      <c r="N469" s="25"/>
      <c r="O469" s="25"/>
      <c r="P469" s="25"/>
      <c r="Q469" s="25"/>
      <c r="R469" s="25"/>
      <c r="S469" s="25"/>
      <c r="T469" s="8"/>
      <c r="U469" s="8"/>
      <c r="V469" s="8"/>
      <c r="W469" s="8"/>
      <c r="X469" s="8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11"/>
      <c r="BN469" s="11"/>
      <c r="BO469" s="11"/>
      <c r="BP469" s="3"/>
      <c r="BQ469" s="3"/>
      <c r="BR469" s="3"/>
      <c r="BS469" s="3"/>
      <c r="BT469" s="25"/>
      <c r="BU469" s="25"/>
      <c r="BV469" s="25"/>
      <c r="BW469" s="25"/>
      <c r="BX469" s="2"/>
      <c r="BY469" s="11"/>
      <c r="BZ469" s="20"/>
      <c r="CA469" s="25"/>
      <c r="CB469" s="11"/>
      <c r="CC469" s="104"/>
      <c r="CD469" s="11"/>
      <c r="CE469" s="25"/>
      <c r="CF469" s="25"/>
      <c r="CG469" s="25"/>
      <c r="CH469" s="25"/>
      <c r="CI469" s="25"/>
      <c r="CJ469" s="25"/>
      <c r="CK469" s="25"/>
      <c r="CL469" s="20"/>
      <c r="CM469" s="25"/>
      <c r="CN469" s="25"/>
      <c r="CO469" s="25"/>
      <c r="CP469" s="20"/>
      <c r="CQ469" s="25"/>
      <c r="CR469" s="25"/>
    </row>
    <row r="470" spans="1:96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8"/>
      <c r="M470" s="25"/>
      <c r="N470" s="25"/>
      <c r="O470" s="25"/>
      <c r="P470" s="25"/>
      <c r="Q470" s="25"/>
      <c r="R470" s="25"/>
      <c r="S470" s="25"/>
      <c r="T470" s="8"/>
      <c r="U470" s="8"/>
      <c r="V470" s="8"/>
      <c r="W470" s="8"/>
      <c r="X470" s="8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11"/>
      <c r="BN470" s="11"/>
      <c r="BO470" s="11"/>
      <c r="BP470" s="3"/>
      <c r="BQ470" s="3"/>
      <c r="BR470" s="3"/>
      <c r="BS470" s="3"/>
      <c r="BT470" s="25"/>
      <c r="BU470" s="25"/>
      <c r="BV470" s="25"/>
      <c r="BW470" s="25"/>
      <c r="BX470" s="2"/>
      <c r="BY470" s="11"/>
      <c r="BZ470" s="20"/>
      <c r="CA470" s="25"/>
      <c r="CB470" s="11"/>
      <c r="CC470" s="104"/>
      <c r="CD470" s="11"/>
      <c r="CE470" s="25"/>
      <c r="CF470" s="25"/>
      <c r="CG470" s="25"/>
      <c r="CH470" s="25"/>
      <c r="CI470" s="25"/>
      <c r="CJ470" s="25"/>
      <c r="CK470" s="25"/>
      <c r="CL470" s="20"/>
      <c r="CM470" s="25"/>
      <c r="CN470" s="25"/>
      <c r="CO470" s="25"/>
      <c r="CP470" s="20"/>
      <c r="CQ470" s="25"/>
      <c r="CR470" s="25"/>
    </row>
    <row r="471" spans="1:96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8"/>
      <c r="M471" s="25"/>
      <c r="N471" s="25"/>
      <c r="O471" s="25"/>
      <c r="P471" s="25"/>
      <c r="Q471" s="25"/>
      <c r="R471" s="25"/>
      <c r="S471" s="25"/>
      <c r="T471" s="8"/>
      <c r="U471" s="8"/>
      <c r="V471" s="8"/>
      <c r="W471" s="8"/>
      <c r="X471" s="8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11"/>
      <c r="BN471" s="11"/>
      <c r="BO471" s="11"/>
      <c r="BP471" s="3"/>
      <c r="BQ471" s="3"/>
      <c r="BR471" s="3"/>
      <c r="BS471" s="3"/>
      <c r="BT471" s="25"/>
      <c r="BU471" s="25"/>
      <c r="BV471" s="25"/>
      <c r="BW471" s="25"/>
      <c r="BX471" s="2"/>
      <c r="BY471" s="11"/>
      <c r="BZ471" s="20"/>
      <c r="CA471" s="25"/>
      <c r="CB471" s="11"/>
      <c r="CC471" s="104"/>
      <c r="CD471" s="11"/>
      <c r="CE471" s="25"/>
      <c r="CF471" s="25"/>
      <c r="CG471" s="25"/>
      <c r="CH471" s="25"/>
      <c r="CI471" s="25"/>
      <c r="CJ471" s="25"/>
      <c r="CK471" s="25"/>
      <c r="CL471" s="20"/>
      <c r="CM471" s="25"/>
      <c r="CN471" s="25"/>
      <c r="CO471" s="25"/>
      <c r="CP471" s="20"/>
      <c r="CQ471" s="25"/>
      <c r="CR471" s="25"/>
    </row>
    <row r="472" spans="1:96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8"/>
      <c r="M472" s="25"/>
      <c r="N472" s="25"/>
      <c r="O472" s="25"/>
      <c r="P472" s="25"/>
      <c r="Q472" s="25"/>
      <c r="R472" s="25"/>
      <c r="S472" s="25"/>
      <c r="T472" s="8"/>
      <c r="U472" s="8"/>
      <c r="V472" s="8"/>
      <c r="W472" s="8"/>
      <c r="X472" s="8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11"/>
      <c r="BN472" s="11"/>
      <c r="BO472" s="11"/>
      <c r="BP472" s="3"/>
      <c r="BQ472" s="3"/>
      <c r="BR472" s="3"/>
      <c r="BS472" s="3"/>
      <c r="BT472" s="25"/>
      <c r="BU472" s="25"/>
      <c r="BV472" s="25"/>
      <c r="BW472" s="25"/>
      <c r="BX472" s="2"/>
      <c r="BY472" s="11"/>
      <c r="BZ472" s="20"/>
      <c r="CA472" s="25"/>
      <c r="CB472" s="11"/>
      <c r="CC472" s="104"/>
      <c r="CD472" s="11"/>
      <c r="CE472" s="25"/>
      <c r="CF472" s="25"/>
      <c r="CG472" s="25"/>
      <c r="CH472" s="25"/>
      <c r="CI472" s="25"/>
      <c r="CJ472" s="25"/>
      <c r="CK472" s="25"/>
      <c r="CL472" s="20"/>
      <c r="CM472" s="25"/>
      <c r="CN472" s="25"/>
      <c r="CO472" s="25"/>
      <c r="CP472" s="20"/>
      <c r="CQ472" s="25"/>
      <c r="CR472" s="25"/>
    </row>
    <row r="473" spans="1:96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8"/>
      <c r="M473" s="25"/>
      <c r="N473" s="25"/>
      <c r="O473" s="25"/>
      <c r="P473" s="25"/>
      <c r="Q473" s="25"/>
      <c r="R473" s="25"/>
      <c r="S473" s="25"/>
      <c r="T473" s="8"/>
      <c r="U473" s="8"/>
      <c r="V473" s="8"/>
      <c r="W473" s="8"/>
      <c r="X473" s="8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11"/>
      <c r="BN473" s="11"/>
      <c r="BO473" s="11"/>
      <c r="BP473" s="3"/>
      <c r="BQ473" s="3"/>
      <c r="BR473" s="3"/>
      <c r="BS473" s="3"/>
      <c r="BT473" s="25"/>
      <c r="BU473" s="25"/>
      <c r="BV473" s="25"/>
      <c r="BW473" s="25"/>
      <c r="BX473" s="2"/>
      <c r="BY473" s="11"/>
      <c r="BZ473" s="20"/>
      <c r="CA473" s="25"/>
      <c r="CB473" s="11"/>
      <c r="CC473" s="104"/>
      <c r="CD473" s="11"/>
      <c r="CE473" s="25"/>
      <c r="CF473" s="25"/>
      <c r="CG473" s="25"/>
      <c r="CH473" s="25"/>
      <c r="CI473" s="25"/>
      <c r="CJ473" s="25"/>
      <c r="CK473" s="25"/>
      <c r="CL473" s="20"/>
      <c r="CM473" s="25"/>
      <c r="CN473" s="25"/>
      <c r="CO473" s="25"/>
      <c r="CP473" s="20"/>
      <c r="CQ473" s="25"/>
      <c r="CR473" s="25"/>
    </row>
    <row r="474" spans="1:96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8"/>
      <c r="M474" s="25"/>
      <c r="N474" s="25"/>
      <c r="O474" s="25"/>
      <c r="P474" s="25"/>
      <c r="Q474" s="25"/>
      <c r="R474" s="25"/>
      <c r="S474" s="25"/>
      <c r="T474" s="8"/>
      <c r="U474" s="8"/>
      <c r="V474" s="8"/>
      <c r="W474" s="8"/>
      <c r="X474" s="8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11"/>
      <c r="BN474" s="11"/>
      <c r="BO474" s="11"/>
      <c r="BP474" s="3"/>
      <c r="BQ474" s="3"/>
      <c r="BR474" s="3"/>
      <c r="BS474" s="3"/>
      <c r="BT474" s="25"/>
      <c r="BU474" s="25"/>
      <c r="BV474" s="25"/>
      <c r="BW474" s="25"/>
      <c r="BX474" s="2"/>
      <c r="BY474" s="11"/>
      <c r="BZ474" s="20"/>
      <c r="CA474" s="25"/>
      <c r="CB474" s="11"/>
      <c r="CC474" s="104"/>
      <c r="CD474" s="11"/>
      <c r="CE474" s="25"/>
      <c r="CF474" s="25"/>
      <c r="CG474" s="25"/>
      <c r="CH474" s="25"/>
      <c r="CI474" s="25"/>
      <c r="CJ474" s="25"/>
      <c r="CK474" s="25"/>
      <c r="CL474" s="20"/>
      <c r="CM474" s="25"/>
      <c r="CN474" s="25"/>
      <c r="CO474" s="25"/>
      <c r="CP474" s="20"/>
      <c r="CQ474" s="25"/>
      <c r="CR474" s="25"/>
    </row>
    <row r="475" spans="1:96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8"/>
      <c r="M475" s="25"/>
      <c r="N475" s="25"/>
      <c r="O475" s="25"/>
      <c r="P475" s="25"/>
      <c r="Q475" s="25"/>
      <c r="R475" s="25"/>
      <c r="S475" s="25"/>
      <c r="T475" s="8"/>
      <c r="U475" s="8"/>
      <c r="V475" s="8"/>
      <c r="W475" s="8"/>
      <c r="X475" s="8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11"/>
      <c r="BN475" s="11"/>
      <c r="BO475" s="11"/>
      <c r="BP475" s="3"/>
      <c r="BQ475" s="3"/>
      <c r="BR475" s="3"/>
      <c r="BS475" s="3"/>
      <c r="BT475" s="25"/>
      <c r="BU475" s="25"/>
      <c r="BV475" s="25"/>
      <c r="BW475" s="25"/>
      <c r="BX475" s="2"/>
      <c r="BY475" s="11"/>
      <c r="BZ475" s="20"/>
      <c r="CA475" s="25"/>
      <c r="CB475" s="11"/>
      <c r="CC475" s="104"/>
      <c r="CD475" s="11"/>
      <c r="CE475" s="25"/>
      <c r="CF475" s="25"/>
      <c r="CG475" s="25"/>
      <c r="CH475" s="25"/>
      <c r="CI475" s="25"/>
      <c r="CJ475" s="25"/>
      <c r="CK475" s="25"/>
      <c r="CL475" s="20"/>
      <c r="CM475" s="25"/>
      <c r="CN475" s="25"/>
      <c r="CO475" s="25"/>
      <c r="CP475" s="20"/>
      <c r="CQ475" s="25"/>
      <c r="CR475" s="25"/>
    </row>
    <row r="476" spans="1:96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8"/>
      <c r="M476" s="25"/>
      <c r="N476" s="25"/>
      <c r="O476" s="25"/>
      <c r="P476" s="25"/>
      <c r="Q476" s="25"/>
      <c r="R476" s="25"/>
      <c r="S476" s="25"/>
      <c r="T476" s="8"/>
      <c r="U476" s="8"/>
      <c r="V476" s="8"/>
      <c r="W476" s="8"/>
      <c r="X476" s="8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11"/>
      <c r="BN476" s="11"/>
      <c r="BO476" s="11"/>
      <c r="BP476" s="3"/>
      <c r="BQ476" s="3"/>
      <c r="BR476" s="3"/>
      <c r="BS476" s="3"/>
      <c r="BT476" s="25"/>
      <c r="BU476" s="25"/>
      <c r="BV476" s="25"/>
      <c r="BW476" s="25"/>
      <c r="BX476" s="2"/>
      <c r="BY476" s="11"/>
      <c r="BZ476" s="20"/>
      <c r="CA476" s="25"/>
      <c r="CB476" s="11"/>
      <c r="CC476" s="104"/>
      <c r="CD476" s="11"/>
      <c r="CE476" s="25"/>
      <c r="CF476" s="25"/>
      <c r="CG476" s="25"/>
      <c r="CH476" s="25"/>
      <c r="CI476" s="25"/>
      <c r="CJ476" s="25"/>
      <c r="CK476" s="25"/>
      <c r="CL476" s="20"/>
      <c r="CM476" s="25"/>
      <c r="CN476" s="25"/>
      <c r="CO476" s="25"/>
      <c r="CP476" s="20"/>
      <c r="CQ476" s="25"/>
      <c r="CR476" s="25"/>
    </row>
    <row r="477" spans="1:96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8"/>
      <c r="M477" s="25"/>
      <c r="N477" s="25"/>
      <c r="O477" s="25"/>
      <c r="P477" s="25"/>
      <c r="Q477" s="25"/>
      <c r="R477" s="25"/>
      <c r="S477" s="25"/>
      <c r="T477" s="8"/>
      <c r="U477" s="8"/>
      <c r="V477" s="8"/>
      <c r="W477" s="8"/>
      <c r="X477" s="8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11"/>
      <c r="BN477" s="11"/>
      <c r="BO477" s="11"/>
      <c r="BP477" s="3"/>
      <c r="BQ477" s="3"/>
      <c r="BR477" s="3"/>
      <c r="BS477" s="3"/>
      <c r="BT477" s="25"/>
      <c r="BU477" s="25"/>
      <c r="BV477" s="25"/>
      <c r="BW477" s="25"/>
      <c r="BX477" s="2"/>
      <c r="BY477" s="11"/>
      <c r="BZ477" s="20"/>
      <c r="CA477" s="25"/>
      <c r="CB477" s="11"/>
      <c r="CC477" s="104"/>
      <c r="CD477" s="11"/>
      <c r="CE477" s="25"/>
      <c r="CF477" s="25"/>
      <c r="CG477" s="25"/>
      <c r="CH477" s="25"/>
      <c r="CI477" s="25"/>
      <c r="CJ477" s="25"/>
      <c r="CK477" s="25"/>
      <c r="CL477" s="20"/>
      <c r="CM477" s="25"/>
      <c r="CN477" s="25"/>
      <c r="CO477" s="25"/>
      <c r="CP477" s="20"/>
      <c r="CQ477" s="25"/>
      <c r="CR477" s="25"/>
    </row>
    <row r="478" spans="1:96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8"/>
      <c r="M478" s="25"/>
      <c r="N478" s="25"/>
      <c r="O478" s="25"/>
      <c r="P478" s="25"/>
      <c r="Q478" s="25"/>
      <c r="R478" s="25"/>
      <c r="S478" s="25"/>
      <c r="T478" s="8"/>
      <c r="U478" s="8"/>
      <c r="V478" s="8"/>
      <c r="W478" s="8"/>
      <c r="X478" s="8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11"/>
      <c r="BN478" s="11"/>
      <c r="BO478" s="11"/>
      <c r="BP478" s="3"/>
      <c r="BQ478" s="3"/>
      <c r="BR478" s="3"/>
      <c r="BS478" s="3"/>
      <c r="BT478" s="25"/>
      <c r="BU478" s="25"/>
      <c r="BV478" s="25"/>
      <c r="BW478" s="25"/>
      <c r="BX478" s="2"/>
      <c r="BY478" s="11"/>
      <c r="BZ478" s="20"/>
      <c r="CA478" s="25"/>
      <c r="CB478" s="11"/>
      <c r="CC478" s="104"/>
      <c r="CD478" s="11"/>
      <c r="CE478" s="25"/>
      <c r="CF478" s="25"/>
      <c r="CG478" s="25"/>
      <c r="CH478" s="25"/>
      <c r="CI478" s="25"/>
      <c r="CJ478" s="25"/>
      <c r="CK478" s="25"/>
      <c r="CL478" s="20"/>
      <c r="CM478" s="25"/>
      <c r="CN478" s="25"/>
      <c r="CO478" s="25"/>
      <c r="CP478" s="20"/>
      <c r="CQ478" s="25"/>
      <c r="CR478" s="25"/>
    </row>
    <row r="479" spans="1:96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8"/>
      <c r="M479" s="25"/>
      <c r="N479" s="25"/>
      <c r="O479" s="25"/>
      <c r="P479" s="25"/>
      <c r="Q479" s="25"/>
      <c r="R479" s="25"/>
      <c r="S479" s="25"/>
      <c r="T479" s="8"/>
      <c r="U479" s="8"/>
      <c r="V479" s="8"/>
      <c r="W479" s="8"/>
      <c r="X479" s="8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11"/>
      <c r="BN479" s="11"/>
      <c r="BO479" s="11"/>
      <c r="BP479" s="3"/>
      <c r="BQ479" s="3"/>
      <c r="BR479" s="3"/>
      <c r="BS479" s="3"/>
      <c r="BT479" s="25"/>
      <c r="BU479" s="25"/>
      <c r="BV479" s="25"/>
      <c r="BW479" s="25"/>
      <c r="BX479" s="2"/>
      <c r="BY479" s="11"/>
      <c r="BZ479" s="20"/>
      <c r="CA479" s="25"/>
      <c r="CB479" s="11"/>
      <c r="CC479" s="104"/>
      <c r="CD479" s="11"/>
      <c r="CE479" s="25"/>
      <c r="CF479" s="25"/>
      <c r="CG479" s="25"/>
      <c r="CH479" s="25"/>
      <c r="CI479" s="25"/>
      <c r="CJ479" s="25"/>
      <c r="CK479" s="25"/>
      <c r="CL479" s="20"/>
      <c r="CM479" s="25"/>
      <c r="CN479" s="25"/>
      <c r="CO479" s="25"/>
      <c r="CP479" s="20"/>
      <c r="CQ479" s="25"/>
      <c r="CR479" s="25"/>
    </row>
    <row r="480" spans="1:96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8"/>
      <c r="M480" s="25"/>
      <c r="N480" s="25"/>
      <c r="O480" s="25"/>
      <c r="P480" s="25"/>
      <c r="Q480" s="25"/>
      <c r="R480" s="25"/>
      <c r="S480" s="25"/>
      <c r="T480" s="8"/>
      <c r="U480" s="8"/>
      <c r="V480" s="8"/>
      <c r="W480" s="8"/>
      <c r="X480" s="8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11"/>
      <c r="BN480" s="11"/>
      <c r="BO480" s="11"/>
      <c r="BP480" s="3"/>
      <c r="BQ480" s="3"/>
      <c r="BR480" s="3"/>
      <c r="BS480" s="3"/>
      <c r="BT480" s="25"/>
      <c r="BU480" s="25"/>
      <c r="BV480" s="25"/>
      <c r="BW480" s="25"/>
      <c r="BX480" s="2"/>
      <c r="BY480" s="11"/>
      <c r="BZ480" s="20"/>
      <c r="CA480" s="25"/>
      <c r="CB480" s="11"/>
      <c r="CC480" s="104"/>
      <c r="CD480" s="11"/>
      <c r="CE480" s="25"/>
      <c r="CF480" s="25"/>
      <c r="CG480" s="25"/>
      <c r="CH480" s="25"/>
      <c r="CI480" s="25"/>
      <c r="CJ480" s="25"/>
      <c r="CK480" s="25"/>
      <c r="CL480" s="20"/>
      <c r="CM480" s="25"/>
      <c r="CN480" s="25"/>
      <c r="CO480" s="25"/>
      <c r="CP480" s="20"/>
      <c r="CQ480" s="25"/>
      <c r="CR480" s="25"/>
    </row>
    <row r="481" spans="1:96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8"/>
      <c r="M481" s="25"/>
      <c r="N481" s="25"/>
      <c r="O481" s="25"/>
      <c r="P481" s="25"/>
      <c r="Q481" s="25"/>
      <c r="R481" s="25"/>
      <c r="S481" s="25"/>
      <c r="T481" s="8"/>
      <c r="U481" s="8"/>
      <c r="V481" s="8"/>
      <c r="W481" s="8"/>
      <c r="X481" s="8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11"/>
      <c r="BN481" s="11"/>
      <c r="BO481" s="11"/>
      <c r="BP481" s="3"/>
      <c r="BQ481" s="3"/>
      <c r="BR481" s="3"/>
      <c r="BS481" s="3"/>
      <c r="BT481" s="25"/>
      <c r="BU481" s="25"/>
      <c r="BV481" s="25"/>
      <c r="BW481" s="25"/>
      <c r="BX481" s="2"/>
      <c r="BY481" s="11"/>
      <c r="BZ481" s="20"/>
      <c r="CA481" s="25"/>
      <c r="CB481" s="11"/>
      <c r="CC481" s="104"/>
      <c r="CD481" s="11"/>
      <c r="CE481" s="25"/>
      <c r="CF481" s="25"/>
      <c r="CG481" s="25"/>
      <c r="CH481" s="25"/>
      <c r="CI481" s="25"/>
      <c r="CJ481" s="25"/>
      <c r="CK481" s="25"/>
      <c r="CL481" s="20"/>
      <c r="CM481" s="25"/>
      <c r="CN481" s="25"/>
      <c r="CO481" s="25"/>
      <c r="CP481" s="20"/>
      <c r="CQ481" s="25"/>
      <c r="CR481" s="25"/>
    </row>
    <row r="482" spans="1:96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8"/>
      <c r="M482" s="25"/>
      <c r="N482" s="25"/>
      <c r="O482" s="25"/>
      <c r="P482" s="25"/>
      <c r="Q482" s="25"/>
      <c r="R482" s="25"/>
      <c r="S482" s="25"/>
      <c r="T482" s="8"/>
      <c r="U482" s="8"/>
      <c r="V482" s="8"/>
      <c r="W482" s="8"/>
      <c r="X482" s="8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11"/>
      <c r="BN482" s="11"/>
      <c r="BO482" s="11"/>
      <c r="BP482" s="3"/>
      <c r="BQ482" s="3"/>
      <c r="BR482" s="3"/>
      <c r="BS482" s="3"/>
      <c r="BT482" s="25"/>
      <c r="BU482" s="25"/>
      <c r="BV482" s="25"/>
      <c r="BW482" s="25"/>
      <c r="BX482" s="2"/>
      <c r="BY482" s="11"/>
      <c r="BZ482" s="20"/>
      <c r="CA482" s="25"/>
      <c r="CB482" s="11"/>
      <c r="CC482" s="104"/>
      <c r="CD482" s="11"/>
      <c r="CE482" s="25"/>
      <c r="CF482" s="25"/>
      <c r="CG482" s="25"/>
      <c r="CH482" s="25"/>
      <c r="CI482" s="25"/>
      <c r="CJ482" s="25"/>
      <c r="CK482" s="25"/>
      <c r="CL482" s="20"/>
      <c r="CM482" s="25"/>
      <c r="CN482" s="25"/>
      <c r="CO482" s="25"/>
      <c r="CP482" s="20"/>
      <c r="CQ482" s="25"/>
      <c r="CR482" s="25"/>
    </row>
    <row r="483" spans="1:96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8"/>
      <c r="M483" s="25"/>
      <c r="N483" s="25"/>
      <c r="O483" s="25"/>
      <c r="P483" s="25"/>
      <c r="Q483" s="25"/>
      <c r="R483" s="25"/>
      <c r="S483" s="25"/>
      <c r="T483" s="8"/>
      <c r="U483" s="8"/>
      <c r="V483" s="8"/>
      <c r="W483" s="8"/>
      <c r="X483" s="8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11"/>
      <c r="BN483" s="11"/>
      <c r="BO483" s="11"/>
      <c r="BP483" s="3"/>
      <c r="BQ483" s="3"/>
      <c r="BR483" s="3"/>
      <c r="BS483" s="3"/>
      <c r="BT483" s="25"/>
      <c r="BU483" s="25"/>
      <c r="BV483" s="25"/>
      <c r="BW483" s="25"/>
      <c r="BX483" s="2"/>
      <c r="BY483" s="11"/>
      <c r="BZ483" s="20"/>
      <c r="CA483" s="25"/>
      <c r="CB483" s="11"/>
      <c r="CC483" s="104"/>
      <c r="CD483" s="11"/>
      <c r="CE483" s="25"/>
      <c r="CF483" s="25"/>
      <c r="CG483" s="25"/>
      <c r="CH483" s="25"/>
      <c r="CI483" s="25"/>
      <c r="CJ483" s="25"/>
      <c r="CK483" s="25"/>
      <c r="CL483" s="20"/>
      <c r="CM483" s="25"/>
      <c r="CN483" s="25"/>
      <c r="CO483" s="25"/>
      <c r="CP483" s="20"/>
      <c r="CQ483" s="25"/>
      <c r="CR483" s="25"/>
    </row>
    <row r="484" spans="1:96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8"/>
      <c r="M484" s="25"/>
      <c r="N484" s="25"/>
      <c r="O484" s="25"/>
      <c r="P484" s="25"/>
      <c r="Q484" s="25"/>
      <c r="R484" s="25"/>
      <c r="S484" s="25"/>
      <c r="T484" s="8"/>
      <c r="U484" s="8"/>
      <c r="V484" s="8"/>
      <c r="W484" s="8"/>
      <c r="X484" s="8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11"/>
      <c r="BN484" s="11"/>
      <c r="BO484" s="11"/>
      <c r="BP484" s="3"/>
      <c r="BQ484" s="3"/>
      <c r="BR484" s="3"/>
      <c r="BS484" s="3"/>
      <c r="BT484" s="25"/>
      <c r="BU484" s="25"/>
      <c r="BV484" s="25"/>
      <c r="BW484" s="25"/>
      <c r="BX484" s="2"/>
      <c r="BY484" s="11"/>
      <c r="BZ484" s="20"/>
      <c r="CA484" s="25"/>
      <c r="CB484" s="11"/>
      <c r="CC484" s="104"/>
      <c r="CD484" s="11"/>
      <c r="CE484" s="25"/>
      <c r="CF484" s="25"/>
      <c r="CG484" s="25"/>
      <c r="CH484" s="25"/>
      <c r="CI484" s="25"/>
      <c r="CJ484" s="25"/>
      <c r="CK484" s="25"/>
      <c r="CL484" s="20"/>
      <c r="CM484" s="25"/>
      <c r="CN484" s="25"/>
      <c r="CO484" s="25"/>
      <c r="CP484" s="20"/>
      <c r="CQ484" s="25"/>
      <c r="CR484" s="25"/>
    </row>
    <row r="485" spans="1:96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8"/>
      <c r="M485" s="25"/>
      <c r="N485" s="25"/>
      <c r="O485" s="25"/>
      <c r="P485" s="25"/>
      <c r="Q485" s="25"/>
      <c r="R485" s="25"/>
      <c r="S485" s="25"/>
      <c r="T485" s="8"/>
      <c r="U485" s="8"/>
      <c r="V485" s="8"/>
      <c r="W485" s="8"/>
      <c r="X485" s="8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11"/>
      <c r="BN485" s="11"/>
      <c r="BO485" s="11"/>
      <c r="BP485" s="3"/>
      <c r="BQ485" s="3"/>
      <c r="BR485" s="3"/>
      <c r="BS485" s="3"/>
      <c r="BT485" s="25"/>
      <c r="BU485" s="25"/>
      <c r="BV485" s="25"/>
      <c r="BW485" s="25"/>
      <c r="BX485" s="2"/>
      <c r="BY485" s="11"/>
      <c r="BZ485" s="20"/>
      <c r="CA485" s="25"/>
      <c r="CB485" s="11"/>
      <c r="CC485" s="104"/>
      <c r="CD485" s="11"/>
      <c r="CE485" s="25"/>
      <c r="CF485" s="25"/>
      <c r="CG485" s="25"/>
      <c r="CH485" s="25"/>
      <c r="CI485" s="25"/>
      <c r="CJ485" s="25"/>
      <c r="CK485" s="25"/>
      <c r="CL485" s="20"/>
      <c r="CM485" s="25"/>
      <c r="CN485" s="25"/>
      <c r="CO485" s="25"/>
      <c r="CP485" s="20"/>
      <c r="CQ485" s="25"/>
      <c r="CR485" s="25"/>
    </row>
    <row r="486" spans="1:96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8"/>
      <c r="M486" s="25"/>
      <c r="N486" s="25"/>
      <c r="O486" s="25"/>
      <c r="P486" s="25"/>
      <c r="Q486" s="25"/>
      <c r="R486" s="25"/>
      <c r="S486" s="25"/>
      <c r="T486" s="8"/>
      <c r="U486" s="8"/>
      <c r="V486" s="8"/>
      <c r="W486" s="8"/>
      <c r="X486" s="8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11"/>
      <c r="BN486" s="11"/>
      <c r="BO486" s="11"/>
      <c r="BP486" s="3"/>
      <c r="BQ486" s="3"/>
      <c r="BR486" s="3"/>
      <c r="BS486" s="3"/>
      <c r="BT486" s="25"/>
      <c r="BU486" s="25"/>
      <c r="BV486" s="25"/>
      <c r="BW486" s="25"/>
      <c r="BX486" s="2"/>
      <c r="BY486" s="11"/>
      <c r="BZ486" s="20"/>
      <c r="CA486" s="25"/>
      <c r="CB486" s="11"/>
      <c r="CC486" s="104"/>
      <c r="CD486" s="11"/>
      <c r="CE486" s="25"/>
      <c r="CF486" s="25"/>
      <c r="CG486" s="25"/>
      <c r="CH486" s="25"/>
      <c r="CI486" s="25"/>
      <c r="CJ486" s="25"/>
      <c r="CK486" s="25"/>
      <c r="CL486" s="20"/>
      <c r="CM486" s="25"/>
      <c r="CN486" s="25"/>
      <c r="CO486" s="25"/>
      <c r="CP486" s="20"/>
      <c r="CQ486" s="25"/>
      <c r="CR486" s="25"/>
    </row>
    <row r="487" spans="1:96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8"/>
      <c r="M487" s="25"/>
      <c r="N487" s="25"/>
      <c r="O487" s="25"/>
      <c r="P487" s="25"/>
      <c r="Q487" s="25"/>
      <c r="R487" s="25"/>
      <c r="S487" s="25"/>
      <c r="T487" s="8"/>
      <c r="U487" s="8"/>
      <c r="V487" s="8"/>
      <c r="W487" s="8"/>
      <c r="X487" s="8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11"/>
      <c r="BN487" s="11"/>
      <c r="BO487" s="11"/>
      <c r="BP487" s="3"/>
      <c r="BQ487" s="3"/>
      <c r="BR487" s="3"/>
      <c r="BS487" s="3"/>
      <c r="BT487" s="25"/>
      <c r="BU487" s="25"/>
      <c r="BV487" s="25"/>
      <c r="BW487" s="25"/>
      <c r="BX487" s="2"/>
      <c r="BY487" s="11"/>
      <c r="BZ487" s="20"/>
      <c r="CA487" s="25"/>
      <c r="CB487" s="11"/>
      <c r="CC487" s="104"/>
      <c r="CD487" s="11"/>
      <c r="CE487" s="25"/>
      <c r="CF487" s="25"/>
      <c r="CG487" s="25"/>
      <c r="CH487" s="25"/>
      <c r="CI487" s="25"/>
      <c r="CJ487" s="25"/>
      <c r="CK487" s="25"/>
      <c r="CL487" s="20"/>
      <c r="CM487" s="25"/>
      <c r="CN487" s="25"/>
      <c r="CO487" s="25"/>
      <c r="CP487" s="20"/>
      <c r="CQ487" s="25"/>
      <c r="CR487" s="25"/>
    </row>
    <row r="488" spans="1:96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8"/>
      <c r="M488" s="25"/>
      <c r="N488" s="25"/>
      <c r="O488" s="25"/>
      <c r="P488" s="25"/>
      <c r="Q488" s="25"/>
      <c r="R488" s="25"/>
      <c r="S488" s="25"/>
      <c r="T488" s="8"/>
      <c r="U488" s="8"/>
      <c r="V488" s="8"/>
      <c r="W488" s="8"/>
      <c r="X488" s="8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11"/>
      <c r="BN488" s="11"/>
      <c r="BO488" s="11"/>
      <c r="BP488" s="3"/>
      <c r="BQ488" s="3"/>
      <c r="BR488" s="3"/>
      <c r="BS488" s="3"/>
      <c r="BT488" s="25"/>
      <c r="BU488" s="25"/>
      <c r="BV488" s="25"/>
      <c r="BW488" s="25"/>
      <c r="BX488" s="2"/>
      <c r="BY488" s="11"/>
      <c r="BZ488" s="20"/>
      <c r="CA488" s="25"/>
      <c r="CB488" s="11"/>
      <c r="CC488" s="104"/>
      <c r="CD488" s="11"/>
      <c r="CE488" s="25"/>
      <c r="CF488" s="25"/>
      <c r="CG488" s="25"/>
      <c r="CH488" s="25"/>
      <c r="CI488" s="25"/>
      <c r="CJ488" s="25"/>
      <c r="CK488" s="25"/>
      <c r="CL488" s="20"/>
      <c r="CM488" s="25"/>
      <c r="CN488" s="25"/>
      <c r="CO488" s="25"/>
      <c r="CP488" s="20"/>
      <c r="CQ488" s="25"/>
      <c r="CR488" s="25"/>
    </row>
    <row r="489" spans="1:96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8"/>
      <c r="M489" s="25"/>
      <c r="N489" s="25"/>
      <c r="O489" s="25"/>
      <c r="P489" s="25"/>
      <c r="Q489" s="25"/>
      <c r="R489" s="25"/>
      <c r="S489" s="25"/>
      <c r="T489" s="8"/>
      <c r="U489" s="8"/>
      <c r="V489" s="8"/>
      <c r="W489" s="8"/>
      <c r="X489" s="8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11"/>
      <c r="BN489" s="11"/>
      <c r="BO489" s="11"/>
      <c r="BP489" s="3"/>
      <c r="BQ489" s="3"/>
      <c r="BR489" s="3"/>
      <c r="BS489" s="3"/>
      <c r="BT489" s="25"/>
      <c r="BU489" s="25"/>
      <c r="BV489" s="25"/>
      <c r="BW489" s="25"/>
      <c r="BX489" s="2"/>
      <c r="BY489" s="11"/>
      <c r="BZ489" s="20"/>
      <c r="CA489" s="25"/>
      <c r="CB489" s="11"/>
      <c r="CC489" s="104"/>
      <c r="CD489" s="11"/>
      <c r="CE489" s="25"/>
      <c r="CF489" s="25"/>
      <c r="CG489" s="25"/>
      <c r="CH489" s="25"/>
      <c r="CI489" s="25"/>
      <c r="CJ489" s="25"/>
      <c r="CK489" s="25"/>
      <c r="CL489" s="20"/>
      <c r="CM489" s="25"/>
      <c r="CN489" s="25"/>
      <c r="CO489" s="25"/>
      <c r="CP489" s="20"/>
      <c r="CQ489" s="25"/>
      <c r="CR489" s="25"/>
    </row>
    <row r="490" spans="1:96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8"/>
      <c r="M490" s="25"/>
      <c r="N490" s="25"/>
      <c r="O490" s="25"/>
      <c r="P490" s="25"/>
      <c r="Q490" s="25"/>
      <c r="R490" s="25"/>
      <c r="S490" s="25"/>
      <c r="T490" s="8"/>
      <c r="U490" s="8"/>
      <c r="V490" s="8"/>
      <c r="W490" s="8"/>
      <c r="X490" s="8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11"/>
      <c r="BN490" s="11"/>
      <c r="BO490" s="11"/>
      <c r="BP490" s="3"/>
      <c r="BQ490" s="3"/>
      <c r="BR490" s="3"/>
      <c r="BS490" s="3"/>
      <c r="BT490" s="25"/>
      <c r="BU490" s="25"/>
      <c r="BV490" s="25"/>
      <c r="BW490" s="25"/>
      <c r="BX490" s="2"/>
      <c r="BY490" s="11"/>
      <c r="BZ490" s="20"/>
      <c r="CA490" s="25"/>
      <c r="CB490" s="11"/>
      <c r="CC490" s="104"/>
      <c r="CD490" s="11"/>
      <c r="CE490" s="25"/>
      <c r="CF490" s="25"/>
      <c r="CG490" s="25"/>
      <c r="CH490" s="25"/>
      <c r="CI490" s="25"/>
      <c r="CJ490" s="25"/>
      <c r="CK490" s="25"/>
      <c r="CL490" s="20"/>
      <c r="CM490" s="25"/>
      <c r="CN490" s="25"/>
      <c r="CO490" s="25"/>
      <c r="CP490" s="20"/>
      <c r="CQ490" s="25"/>
      <c r="CR490" s="25"/>
    </row>
    <row r="491" spans="1:96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8"/>
      <c r="M491" s="25"/>
      <c r="N491" s="25"/>
      <c r="O491" s="25"/>
      <c r="P491" s="25"/>
      <c r="Q491" s="25"/>
      <c r="R491" s="25"/>
      <c r="S491" s="25"/>
      <c r="T491" s="8"/>
      <c r="U491" s="8"/>
      <c r="V491" s="8"/>
      <c r="W491" s="8"/>
      <c r="X491" s="8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11"/>
      <c r="BN491" s="11"/>
      <c r="BO491" s="11"/>
      <c r="BP491" s="3"/>
      <c r="BQ491" s="3"/>
      <c r="BR491" s="3"/>
      <c r="BS491" s="3"/>
      <c r="BT491" s="25"/>
      <c r="BU491" s="25"/>
      <c r="BV491" s="25"/>
      <c r="BW491" s="25"/>
      <c r="BX491" s="2"/>
      <c r="BY491" s="11"/>
      <c r="BZ491" s="20"/>
      <c r="CA491" s="25"/>
      <c r="CB491" s="11"/>
      <c r="CC491" s="104"/>
      <c r="CD491" s="11"/>
      <c r="CE491" s="25"/>
      <c r="CF491" s="25"/>
      <c r="CG491" s="25"/>
      <c r="CH491" s="25"/>
      <c r="CI491" s="25"/>
      <c r="CJ491" s="25"/>
      <c r="CK491" s="25"/>
      <c r="CL491" s="20"/>
      <c r="CM491" s="25"/>
      <c r="CN491" s="25"/>
      <c r="CO491" s="25"/>
      <c r="CP491" s="20"/>
      <c r="CQ491" s="25"/>
      <c r="CR491" s="25"/>
    </row>
    <row r="492" spans="1:96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8"/>
      <c r="M492" s="25"/>
      <c r="N492" s="25"/>
      <c r="O492" s="25"/>
      <c r="P492" s="25"/>
      <c r="Q492" s="25"/>
      <c r="R492" s="25"/>
      <c r="S492" s="25"/>
      <c r="T492" s="8"/>
      <c r="U492" s="8"/>
      <c r="V492" s="8"/>
      <c r="W492" s="8"/>
      <c r="X492" s="8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11"/>
      <c r="BN492" s="11"/>
      <c r="BO492" s="11"/>
      <c r="BP492" s="3"/>
      <c r="BQ492" s="3"/>
      <c r="BR492" s="3"/>
      <c r="BS492" s="3"/>
      <c r="BT492" s="25"/>
      <c r="BU492" s="25"/>
      <c r="BV492" s="25"/>
      <c r="BW492" s="25"/>
      <c r="BX492" s="2"/>
      <c r="BY492" s="11"/>
      <c r="BZ492" s="20"/>
      <c r="CA492" s="25"/>
      <c r="CB492" s="11"/>
      <c r="CC492" s="104"/>
      <c r="CD492" s="11"/>
      <c r="CE492" s="25"/>
      <c r="CF492" s="25"/>
      <c r="CG492" s="25"/>
      <c r="CH492" s="25"/>
      <c r="CI492" s="25"/>
      <c r="CJ492" s="25"/>
      <c r="CK492" s="25"/>
      <c r="CL492" s="20"/>
      <c r="CM492" s="25"/>
      <c r="CN492" s="25"/>
      <c r="CO492" s="25"/>
      <c r="CP492" s="20"/>
      <c r="CQ492" s="25"/>
      <c r="CR492" s="25"/>
    </row>
    <row r="493" spans="1:96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8"/>
      <c r="M493" s="25"/>
      <c r="N493" s="25"/>
      <c r="O493" s="25"/>
      <c r="P493" s="25"/>
      <c r="Q493" s="25"/>
      <c r="R493" s="25"/>
      <c r="S493" s="25"/>
      <c r="T493" s="8"/>
      <c r="U493" s="8"/>
      <c r="V493" s="8"/>
      <c r="W493" s="8"/>
      <c r="X493" s="8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11"/>
      <c r="BN493" s="11"/>
      <c r="BO493" s="11"/>
      <c r="BP493" s="3"/>
      <c r="BQ493" s="3"/>
      <c r="BR493" s="3"/>
      <c r="BS493" s="3"/>
      <c r="BT493" s="25"/>
      <c r="BU493" s="25"/>
      <c r="BV493" s="25"/>
      <c r="BW493" s="25"/>
      <c r="BX493" s="2"/>
      <c r="BY493" s="11"/>
      <c r="BZ493" s="20"/>
      <c r="CA493" s="25"/>
      <c r="CB493" s="11"/>
      <c r="CC493" s="104"/>
      <c r="CD493" s="11"/>
      <c r="CE493" s="25"/>
      <c r="CF493" s="25"/>
      <c r="CG493" s="25"/>
      <c r="CH493" s="25"/>
      <c r="CI493" s="25"/>
      <c r="CJ493" s="25"/>
      <c r="CK493" s="25"/>
      <c r="CL493" s="20"/>
      <c r="CM493" s="25"/>
      <c r="CN493" s="25"/>
      <c r="CO493" s="25"/>
      <c r="CP493" s="20"/>
      <c r="CQ493" s="25"/>
      <c r="CR493" s="25"/>
    </row>
    <row r="494" spans="1:96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8"/>
      <c r="M494" s="25"/>
      <c r="N494" s="25"/>
      <c r="O494" s="25"/>
      <c r="P494" s="25"/>
      <c r="Q494" s="25"/>
      <c r="R494" s="25"/>
      <c r="S494" s="25"/>
      <c r="T494" s="8"/>
      <c r="U494" s="8"/>
      <c r="V494" s="8"/>
      <c r="W494" s="8"/>
      <c r="X494" s="8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11"/>
      <c r="BN494" s="11"/>
      <c r="BO494" s="11"/>
      <c r="BP494" s="3"/>
      <c r="BQ494" s="3"/>
      <c r="BR494" s="3"/>
      <c r="BS494" s="3"/>
      <c r="BT494" s="25"/>
      <c r="BU494" s="25"/>
      <c r="BV494" s="25"/>
      <c r="BW494" s="25"/>
      <c r="BX494" s="2"/>
      <c r="BY494" s="11"/>
      <c r="BZ494" s="20"/>
      <c r="CA494" s="25"/>
      <c r="CB494" s="11"/>
      <c r="CC494" s="104"/>
      <c r="CD494" s="11"/>
      <c r="CE494" s="25"/>
      <c r="CF494" s="25"/>
      <c r="CG494" s="25"/>
      <c r="CH494" s="25"/>
      <c r="CI494" s="25"/>
      <c r="CJ494" s="25"/>
      <c r="CK494" s="25"/>
      <c r="CL494" s="20"/>
      <c r="CM494" s="25"/>
      <c r="CN494" s="25"/>
      <c r="CO494" s="25"/>
      <c r="CP494" s="20"/>
      <c r="CQ494" s="25"/>
      <c r="CR494" s="25"/>
    </row>
    <row r="495" spans="1:96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8"/>
      <c r="M495" s="25"/>
      <c r="N495" s="25"/>
      <c r="O495" s="25"/>
      <c r="P495" s="25"/>
      <c r="Q495" s="25"/>
      <c r="R495" s="25"/>
      <c r="S495" s="25"/>
      <c r="T495" s="8"/>
      <c r="U495" s="8"/>
      <c r="V495" s="8"/>
      <c r="W495" s="8"/>
      <c r="X495" s="8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11"/>
      <c r="BN495" s="11"/>
      <c r="BO495" s="11"/>
      <c r="BP495" s="3"/>
      <c r="BQ495" s="3"/>
      <c r="BR495" s="3"/>
      <c r="BS495" s="3"/>
      <c r="BT495" s="25"/>
      <c r="BU495" s="25"/>
      <c r="BV495" s="25"/>
      <c r="BW495" s="25"/>
      <c r="BX495" s="2"/>
      <c r="BY495" s="11"/>
      <c r="BZ495" s="20"/>
      <c r="CA495" s="25"/>
      <c r="CB495" s="11"/>
      <c r="CC495" s="104"/>
      <c r="CD495" s="11"/>
      <c r="CE495" s="25"/>
      <c r="CF495" s="25"/>
      <c r="CG495" s="25"/>
      <c r="CH495" s="25"/>
      <c r="CI495" s="25"/>
      <c r="CJ495" s="25"/>
      <c r="CK495" s="25"/>
      <c r="CL495" s="20"/>
      <c r="CM495" s="25"/>
      <c r="CN495" s="25"/>
      <c r="CO495" s="25"/>
      <c r="CP495" s="20"/>
      <c r="CQ495" s="25"/>
      <c r="CR495" s="25"/>
    </row>
    <row r="496" spans="1:96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8"/>
      <c r="M496" s="25"/>
      <c r="N496" s="25"/>
      <c r="O496" s="25"/>
      <c r="P496" s="25"/>
      <c r="Q496" s="25"/>
      <c r="R496" s="25"/>
      <c r="S496" s="25"/>
      <c r="T496" s="8"/>
      <c r="U496" s="8"/>
      <c r="V496" s="8"/>
      <c r="W496" s="8"/>
      <c r="X496" s="8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11"/>
      <c r="BN496" s="11"/>
      <c r="BO496" s="11"/>
      <c r="BP496" s="3"/>
      <c r="BQ496" s="3"/>
      <c r="BR496" s="3"/>
      <c r="BS496" s="3"/>
      <c r="BT496" s="25"/>
      <c r="BU496" s="25"/>
      <c r="BV496" s="25"/>
      <c r="BW496" s="25"/>
      <c r="BX496" s="2"/>
      <c r="BY496" s="11"/>
      <c r="BZ496" s="20"/>
      <c r="CA496" s="25"/>
      <c r="CB496" s="11"/>
      <c r="CC496" s="104"/>
      <c r="CD496" s="11"/>
      <c r="CE496" s="25"/>
      <c r="CF496" s="25"/>
      <c r="CG496" s="25"/>
      <c r="CH496" s="25"/>
      <c r="CI496" s="25"/>
      <c r="CJ496" s="25"/>
      <c r="CK496" s="25"/>
      <c r="CL496" s="20"/>
      <c r="CM496" s="25"/>
      <c r="CN496" s="25"/>
      <c r="CO496" s="25"/>
      <c r="CP496" s="20"/>
      <c r="CQ496" s="25"/>
      <c r="CR496" s="25"/>
    </row>
    <row r="497" spans="1:96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8"/>
      <c r="M497" s="25"/>
      <c r="N497" s="25"/>
      <c r="O497" s="25"/>
      <c r="P497" s="25"/>
      <c r="Q497" s="25"/>
      <c r="R497" s="25"/>
      <c r="S497" s="25"/>
      <c r="T497" s="8"/>
      <c r="U497" s="8"/>
      <c r="V497" s="8"/>
      <c r="W497" s="8"/>
      <c r="X497" s="8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11"/>
      <c r="BN497" s="11"/>
      <c r="BO497" s="11"/>
      <c r="BP497" s="3"/>
      <c r="BQ497" s="3"/>
      <c r="BR497" s="3"/>
      <c r="BS497" s="3"/>
      <c r="BT497" s="25"/>
      <c r="BU497" s="25"/>
      <c r="BV497" s="25"/>
      <c r="BW497" s="25"/>
      <c r="BX497" s="2"/>
      <c r="BY497" s="11"/>
      <c r="BZ497" s="20"/>
      <c r="CA497" s="25"/>
      <c r="CB497" s="11"/>
      <c r="CC497" s="104"/>
      <c r="CD497" s="11"/>
      <c r="CE497" s="25"/>
      <c r="CF497" s="25"/>
      <c r="CG497" s="25"/>
      <c r="CH497" s="25"/>
      <c r="CI497" s="25"/>
      <c r="CJ497" s="25"/>
      <c r="CK497" s="25"/>
      <c r="CL497" s="20"/>
      <c r="CM497" s="25"/>
      <c r="CN497" s="25"/>
      <c r="CO497" s="25"/>
      <c r="CP497" s="20"/>
      <c r="CQ497" s="25"/>
      <c r="CR497" s="25"/>
    </row>
    <row r="498" spans="1:96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8"/>
      <c r="M498" s="25"/>
      <c r="N498" s="25"/>
      <c r="O498" s="25"/>
      <c r="P498" s="25"/>
      <c r="Q498" s="25"/>
      <c r="R498" s="25"/>
      <c r="S498" s="25"/>
      <c r="T498" s="8"/>
      <c r="U498" s="8"/>
      <c r="V498" s="8"/>
      <c r="W498" s="8"/>
      <c r="X498" s="8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11"/>
      <c r="BN498" s="11"/>
      <c r="BO498" s="11"/>
      <c r="BP498" s="3"/>
      <c r="BQ498" s="3"/>
      <c r="BR498" s="3"/>
      <c r="BS498" s="3"/>
      <c r="BT498" s="25"/>
      <c r="BU498" s="25"/>
      <c r="BV498" s="25"/>
      <c r="BW498" s="25"/>
      <c r="BX498" s="2"/>
      <c r="BY498" s="11"/>
      <c r="BZ498" s="20"/>
      <c r="CA498" s="25"/>
      <c r="CB498" s="11"/>
      <c r="CC498" s="104"/>
      <c r="CD498" s="11"/>
      <c r="CE498" s="25"/>
      <c r="CF498" s="25"/>
      <c r="CG498" s="25"/>
      <c r="CH498" s="25"/>
      <c r="CI498" s="25"/>
      <c r="CJ498" s="25"/>
      <c r="CK498" s="25"/>
      <c r="CL498" s="20"/>
      <c r="CM498" s="25"/>
      <c r="CN498" s="25"/>
      <c r="CO498" s="25"/>
      <c r="CP498" s="20"/>
      <c r="CQ498" s="25"/>
      <c r="CR498" s="25"/>
    </row>
    <row r="499" spans="1:96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8"/>
      <c r="M499" s="25"/>
      <c r="N499" s="25"/>
      <c r="O499" s="25"/>
      <c r="P499" s="25"/>
      <c r="Q499" s="25"/>
      <c r="R499" s="25"/>
      <c r="S499" s="25"/>
      <c r="T499" s="8"/>
      <c r="U499" s="8"/>
      <c r="V499" s="8"/>
      <c r="W499" s="8"/>
      <c r="X499" s="8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11"/>
      <c r="BN499" s="11"/>
      <c r="BO499" s="11"/>
      <c r="BP499" s="3"/>
      <c r="BQ499" s="3"/>
      <c r="BR499" s="3"/>
      <c r="BS499" s="3"/>
      <c r="BT499" s="25"/>
      <c r="BU499" s="25"/>
      <c r="BV499" s="25"/>
      <c r="BW499" s="25"/>
      <c r="BX499" s="2"/>
      <c r="BY499" s="11"/>
      <c r="BZ499" s="20"/>
      <c r="CA499" s="25"/>
      <c r="CB499" s="11"/>
      <c r="CC499" s="104"/>
      <c r="CD499" s="11"/>
      <c r="CE499" s="25"/>
      <c r="CF499" s="25"/>
      <c r="CG499" s="25"/>
      <c r="CH499" s="25"/>
      <c r="CI499" s="25"/>
      <c r="CJ499" s="25"/>
      <c r="CK499" s="25"/>
      <c r="CL499" s="20"/>
      <c r="CM499" s="25"/>
      <c r="CN499" s="25"/>
      <c r="CO499" s="25"/>
      <c r="CP499" s="20"/>
      <c r="CQ499" s="25"/>
      <c r="CR499" s="25"/>
    </row>
    <row r="500" spans="1:96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8"/>
      <c r="M500" s="25"/>
      <c r="N500" s="25"/>
      <c r="O500" s="25"/>
      <c r="P500" s="25"/>
      <c r="Q500" s="25"/>
      <c r="R500" s="25"/>
      <c r="S500" s="25"/>
      <c r="T500" s="8"/>
      <c r="U500" s="8"/>
      <c r="V500" s="8"/>
      <c r="W500" s="8"/>
      <c r="X500" s="8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11"/>
      <c r="BN500" s="11"/>
      <c r="BO500" s="11"/>
      <c r="BP500" s="3"/>
      <c r="BQ500" s="3"/>
      <c r="BR500" s="3"/>
      <c r="BS500" s="3"/>
      <c r="BT500" s="25"/>
      <c r="BU500" s="25"/>
      <c r="BV500" s="25"/>
      <c r="BW500" s="25"/>
      <c r="BX500" s="2"/>
      <c r="BY500" s="11"/>
      <c r="BZ500" s="20"/>
      <c r="CA500" s="25"/>
      <c r="CB500" s="11"/>
      <c r="CC500" s="104"/>
      <c r="CD500" s="11"/>
      <c r="CE500" s="25"/>
      <c r="CF500" s="25"/>
      <c r="CG500" s="25"/>
      <c r="CH500" s="25"/>
      <c r="CI500" s="25"/>
      <c r="CJ500" s="25"/>
      <c r="CK500" s="25"/>
      <c r="CL500" s="20"/>
      <c r="CM500" s="25"/>
      <c r="CN500" s="25"/>
      <c r="CO500" s="25"/>
      <c r="CP500" s="20"/>
      <c r="CQ500" s="25"/>
      <c r="CR500" s="25"/>
    </row>
    <row r="501" spans="1:96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8"/>
      <c r="M501" s="25"/>
      <c r="N501" s="25"/>
      <c r="O501" s="25"/>
      <c r="P501" s="25"/>
      <c r="Q501" s="25"/>
      <c r="R501" s="25"/>
      <c r="S501" s="25"/>
      <c r="T501" s="8"/>
      <c r="U501" s="8"/>
      <c r="V501" s="8"/>
      <c r="W501" s="8"/>
      <c r="X501" s="8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11"/>
      <c r="BN501" s="11"/>
      <c r="BO501" s="11"/>
      <c r="BP501" s="3"/>
      <c r="BQ501" s="3"/>
      <c r="BR501" s="3"/>
      <c r="BS501" s="3"/>
      <c r="BT501" s="25"/>
      <c r="BU501" s="25"/>
      <c r="BV501" s="25"/>
      <c r="BW501" s="25"/>
      <c r="BX501" s="2"/>
      <c r="BY501" s="11"/>
      <c r="BZ501" s="20"/>
      <c r="CA501" s="25"/>
      <c r="CB501" s="11"/>
      <c r="CC501" s="104"/>
      <c r="CD501" s="11"/>
      <c r="CE501" s="25"/>
      <c r="CF501" s="25"/>
      <c r="CG501" s="25"/>
      <c r="CH501" s="25"/>
      <c r="CI501" s="25"/>
      <c r="CJ501" s="25"/>
      <c r="CK501" s="25"/>
      <c r="CL501" s="20"/>
      <c r="CM501" s="25"/>
      <c r="CN501" s="25"/>
      <c r="CO501" s="25"/>
      <c r="CP501" s="20"/>
      <c r="CQ501" s="25"/>
      <c r="CR501" s="25"/>
    </row>
    <row r="502" spans="1:96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8"/>
      <c r="M502" s="25"/>
      <c r="N502" s="25"/>
      <c r="O502" s="25"/>
      <c r="P502" s="25"/>
      <c r="Q502" s="25"/>
      <c r="R502" s="25"/>
      <c r="S502" s="25"/>
      <c r="T502" s="8"/>
      <c r="U502" s="8"/>
      <c r="V502" s="8"/>
      <c r="W502" s="8"/>
      <c r="X502" s="8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11"/>
      <c r="BN502" s="11"/>
      <c r="BO502" s="11"/>
      <c r="BP502" s="3"/>
      <c r="BQ502" s="3"/>
      <c r="BR502" s="3"/>
      <c r="BS502" s="3"/>
      <c r="BT502" s="25"/>
      <c r="BU502" s="25"/>
      <c r="BV502" s="25"/>
      <c r="BW502" s="25"/>
      <c r="BX502" s="2"/>
      <c r="BY502" s="11"/>
      <c r="BZ502" s="20"/>
      <c r="CA502" s="25"/>
      <c r="CB502" s="11"/>
      <c r="CC502" s="104"/>
      <c r="CD502" s="11"/>
      <c r="CE502" s="25"/>
      <c r="CF502" s="25"/>
      <c r="CG502" s="25"/>
      <c r="CH502" s="25"/>
      <c r="CI502" s="25"/>
      <c r="CJ502" s="25"/>
      <c r="CK502" s="25"/>
      <c r="CL502" s="20"/>
      <c r="CM502" s="25"/>
      <c r="CN502" s="25"/>
      <c r="CO502" s="25"/>
      <c r="CP502" s="20"/>
      <c r="CQ502" s="25"/>
      <c r="CR502" s="25"/>
    </row>
    <row r="503" spans="1:96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8"/>
      <c r="M503" s="25"/>
      <c r="N503" s="25"/>
      <c r="O503" s="25"/>
      <c r="P503" s="25"/>
      <c r="Q503" s="25"/>
      <c r="R503" s="25"/>
      <c r="S503" s="25"/>
      <c r="T503" s="8"/>
      <c r="U503" s="8"/>
      <c r="V503" s="8"/>
      <c r="W503" s="8"/>
      <c r="X503" s="8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11"/>
      <c r="BN503" s="11"/>
      <c r="BO503" s="11"/>
      <c r="BP503" s="3"/>
      <c r="BQ503" s="3"/>
      <c r="BR503" s="3"/>
      <c r="BS503" s="3"/>
      <c r="BT503" s="25"/>
      <c r="BU503" s="25"/>
      <c r="BV503" s="25"/>
      <c r="BW503" s="25"/>
      <c r="BX503" s="2"/>
      <c r="BY503" s="11"/>
      <c r="BZ503" s="20"/>
      <c r="CA503" s="25"/>
      <c r="CB503" s="11"/>
      <c r="CC503" s="104"/>
      <c r="CD503" s="11"/>
      <c r="CE503" s="25"/>
      <c r="CF503" s="25"/>
      <c r="CG503" s="25"/>
      <c r="CH503" s="25"/>
      <c r="CI503" s="25"/>
      <c r="CJ503" s="25"/>
      <c r="CK503" s="25"/>
      <c r="CL503" s="20"/>
      <c r="CM503" s="25"/>
      <c r="CN503" s="25"/>
      <c r="CO503" s="25"/>
      <c r="CP503" s="20"/>
      <c r="CQ503" s="25"/>
      <c r="CR503" s="25"/>
    </row>
    <row r="504" spans="1:96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8"/>
      <c r="M504" s="25"/>
      <c r="N504" s="25"/>
      <c r="O504" s="25"/>
      <c r="P504" s="25"/>
      <c r="Q504" s="25"/>
      <c r="R504" s="25"/>
      <c r="S504" s="25"/>
      <c r="T504" s="8"/>
      <c r="U504" s="8"/>
      <c r="V504" s="8"/>
      <c r="W504" s="8"/>
      <c r="X504" s="8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11"/>
      <c r="BN504" s="11"/>
      <c r="BO504" s="11"/>
      <c r="BP504" s="3"/>
      <c r="BQ504" s="3"/>
      <c r="BR504" s="3"/>
      <c r="BS504" s="3"/>
      <c r="BT504" s="25"/>
      <c r="BU504" s="25"/>
      <c r="BV504" s="25"/>
      <c r="BW504" s="25"/>
      <c r="BX504" s="2"/>
      <c r="BY504" s="11"/>
      <c r="BZ504" s="20"/>
      <c r="CA504" s="25"/>
      <c r="CB504" s="11"/>
      <c r="CC504" s="104"/>
      <c r="CD504" s="11"/>
      <c r="CE504" s="25"/>
      <c r="CF504" s="25"/>
      <c r="CG504" s="25"/>
      <c r="CH504" s="25"/>
      <c r="CI504" s="25"/>
      <c r="CJ504" s="25"/>
      <c r="CK504" s="25"/>
      <c r="CL504" s="20"/>
      <c r="CM504" s="25"/>
      <c r="CN504" s="25"/>
      <c r="CO504" s="25"/>
      <c r="CP504" s="20"/>
      <c r="CQ504" s="25"/>
      <c r="CR504" s="25"/>
    </row>
    <row r="505" spans="1:96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8"/>
      <c r="M505" s="25"/>
      <c r="N505" s="25"/>
      <c r="O505" s="25"/>
      <c r="P505" s="25"/>
      <c r="Q505" s="25"/>
      <c r="R505" s="25"/>
      <c r="S505" s="25"/>
      <c r="T505" s="8"/>
      <c r="U505" s="8"/>
      <c r="V505" s="8"/>
      <c r="W505" s="8"/>
      <c r="X505" s="8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11"/>
      <c r="BN505" s="11"/>
      <c r="BO505" s="11"/>
      <c r="BP505" s="3"/>
      <c r="BQ505" s="3"/>
      <c r="BR505" s="3"/>
      <c r="BS505" s="3"/>
      <c r="BT505" s="25"/>
      <c r="BU505" s="25"/>
      <c r="BV505" s="25"/>
      <c r="BW505" s="25"/>
      <c r="BX505" s="2"/>
      <c r="BY505" s="11"/>
      <c r="BZ505" s="20"/>
      <c r="CA505" s="25"/>
      <c r="CB505" s="11"/>
      <c r="CC505" s="104"/>
      <c r="CD505" s="11"/>
      <c r="CE505" s="25"/>
      <c r="CF505" s="25"/>
      <c r="CG505" s="25"/>
      <c r="CH505" s="25"/>
      <c r="CI505" s="25"/>
      <c r="CJ505" s="25"/>
      <c r="CK505" s="25"/>
      <c r="CL505" s="20"/>
      <c r="CM505" s="25"/>
      <c r="CN505" s="25"/>
      <c r="CO505" s="25"/>
      <c r="CP505" s="20"/>
      <c r="CQ505" s="25"/>
      <c r="CR505" s="25"/>
    </row>
    <row r="506" spans="1:96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8"/>
      <c r="M506" s="25"/>
      <c r="N506" s="25"/>
      <c r="O506" s="25"/>
      <c r="P506" s="25"/>
      <c r="Q506" s="25"/>
      <c r="R506" s="25"/>
      <c r="S506" s="25"/>
      <c r="T506" s="8"/>
      <c r="U506" s="8"/>
      <c r="V506" s="8"/>
      <c r="W506" s="8"/>
      <c r="X506" s="8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11"/>
      <c r="BN506" s="11"/>
      <c r="BO506" s="11"/>
      <c r="BP506" s="3"/>
      <c r="BQ506" s="3"/>
      <c r="BR506" s="3"/>
      <c r="BS506" s="3"/>
      <c r="BT506" s="25"/>
      <c r="BU506" s="25"/>
      <c r="BV506" s="25"/>
      <c r="BW506" s="25"/>
      <c r="BX506" s="2"/>
      <c r="BY506" s="11"/>
      <c r="BZ506" s="20"/>
      <c r="CA506" s="25"/>
      <c r="CB506" s="11"/>
      <c r="CC506" s="104"/>
      <c r="CD506" s="11"/>
      <c r="CE506" s="25"/>
      <c r="CF506" s="25"/>
      <c r="CG506" s="25"/>
      <c r="CH506" s="25"/>
      <c r="CI506" s="25"/>
      <c r="CJ506" s="25"/>
      <c r="CK506" s="25"/>
      <c r="CL506" s="20"/>
      <c r="CM506" s="25"/>
      <c r="CN506" s="25"/>
      <c r="CO506" s="25"/>
      <c r="CP506" s="20"/>
      <c r="CQ506" s="25"/>
      <c r="CR506" s="25"/>
    </row>
    <row r="507" spans="1:96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8"/>
      <c r="M507" s="25"/>
      <c r="N507" s="25"/>
      <c r="O507" s="25"/>
      <c r="P507" s="25"/>
      <c r="Q507" s="25"/>
      <c r="R507" s="25"/>
      <c r="S507" s="25"/>
      <c r="T507" s="8"/>
      <c r="U507" s="8"/>
      <c r="V507" s="8"/>
      <c r="W507" s="8"/>
      <c r="X507" s="8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11"/>
      <c r="BN507" s="11"/>
      <c r="BO507" s="11"/>
      <c r="BP507" s="3"/>
      <c r="BQ507" s="3"/>
      <c r="BR507" s="3"/>
      <c r="BS507" s="3"/>
      <c r="BT507" s="25"/>
      <c r="BU507" s="25"/>
      <c r="BV507" s="25"/>
      <c r="BW507" s="25"/>
      <c r="BX507" s="2"/>
      <c r="BY507" s="11"/>
      <c r="BZ507" s="20"/>
      <c r="CA507" s="25"/>
      <c r="CB507" s="11"/>
      <c r="CC507" s="104"/>
      <c r="CD507" s="11"/>
      <c r="CE507" s="25"/>
      <c r="CF507" s="25"/>
      <c r="CG507" s="25"/>
      <c r="CH507" s="25"/>
      <c r="CI507" s="25"/>
      <c r="CJ507" s="25"/>
      <c r="CK507" s="25"/>
      <c r="CL507" s="20"/>
      <c r="CM507" s="25"/>
      <c r="CN507" s="25"/>
      <c r="CO507" s="25"/>
      <c r="CP507" s="20"/>
      <c r="CQ507" s="25"/>
      <c r="CR507" s="25"/>
    </row>
    <row r="508" spans="1:96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8"/>
      <c r="M508" s="25"/>
      <c r="N508" s="25"/>
      <c r="O508" s="25"/>
      <c r="P508" s="25"/>
      <c r="Q508" s="25"/>
      <c r="R508" s="25"/>
      <c r="S508" s="25"/>
      <c r="T508" s="8"/>
      <c r="U508" s="8"/>
      <c r="V508" s="8"/>
      <c r="W508" s="8"/>
      <c r="X508" s="8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11"/>
      <c r="BN508" s="11"/>
      <c r="BO508" s="11"/>
      <c r="BP508" s="3"/>
      <c r="BQ508" s="3"/>
      <c r="BR508" s="3"/>
      <c r="BS508" s="3"/>
      <c r="BT508" s="25"/>
      <c r="BU508" s="25"/>
      <c r="BV508" s="25"/>
      <c r="BW508" s="25"/>
      <c r="BX508" s="2"/>
      <c r="BY508" s="11"/>
      <c r="BZ508" s="20"/>
      <c r="CA508" s="25"/>
      <c r="CB508" s="11"/>
      <c r="CC508" s="104"/>
      <c r="CD508" s="11"/>
      <c r="CE508" s="25"/>
      <c r="CF508" s="25"/>
      <c r="CG508" s="25"/>
      <c r="CH508" s="25"/>
      <c r="CI508" s="25"/>
      <c r="CJ508" s="25"/>
      <c r="CK508" s="25"/>
      <c r="CL508" s="20"/>
      <c r="CM508" s="25"/>
      <c r="CN508" s="25"/>
      <c r="CO508" s="25"/>
      <c r="CP508" s="20"/>
      <c r="CQ508" s="25"/>
      <c r="CR508" s="25"/>
    </row>
    <row r="509" spans="1:96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8"/>
      <c r="M509" s="25"/>
      <c r="N509" s="25"/>
      <c r="O509" s="25"/>
      <c r="P509" s="25"/>
      <c r="Q509" s="25"/>
      <c r="R509" s="25"/>
      <c r="S509" s="25"/>
      <c r="T509" s="8"/>
      <c r="U509" s="8"/>
      <c r="V509" s="8"/>
      <c r="W509" s="8"/>
      <c r="X509" s="8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11"/>
      <c r="BN509" s="11"/>
      <c r="BO509" s="11"/>
      <c r="BP509" s="3"/>
      <c r="BQ509" s="3"/>
      <c r="BR509" s="3"/>
      <c r="BS509" s="3"/>
      <c r="BT509" s="25"/>
      <c r="BU509" s="25"/>
      <c r="BV509" s="25"/>
      <c r="BW509" s="25"/>
      <c r="BX509" s="2"/>
      <c r="BY509" s="11"/>
      <c r="BZ509" s="20"/>
      <c r="CA509" s="25"/>
      <c r="CB509" s="11"/>
      <c r="CC509" s="104"/>
      <c r="CD509" s="11"/>
      <c r="CE509" s="25"/>
      <c r="CF509" s="25"/>
      <c r="CG509" s="25"/>
      <c r="CH509" s="25"/>
      <c r="CI509" s="25"/>
      <c r="CJ509" s="25"/>
      <c r="CK509" s="25"/>
      <c r="CL509" s="20"/>
      <c r="CM509" s="25"/>
      <c r="CN509" s="25"/>
      <c r="CO509" s="25"/>
      <c r="CP509" s="20"/>
      <c r="CQ509" s="25"/>
      <c r="CR509" s="25"/>
    </row>
    <row r="510" spans="1:96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8"/>
      <c r="M510" s="25"/>
      <c r="N510" s="25"/>
      <c r="O510" s="25"/>
      <c r="P510" s="25"/>
      <c r="Q510" s="25"/>
      <c r="R510" s="25"/>
      <c r="S510" s="25"/>
      <c r="T510" s="8"/>
      <c r="U510" s="8"/>
      <c r="V510" s="8"/>
      <c r="W510" s="8"/>
      <c r="X510" s="8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11"/>
      <c r="BN510" s="11"/>
      <c r="BO510" s="11"/>
      <c r="BP510" s="3"/>
      <c r="BQ510" s="3"/>
      <c r="BR510" s="3"/>
      <c r="BS510" s="3"/>
      <c r="BT510" s="25"/>
      <c r="BU510" s="25"/>
      <c r="BV510" s="25"/>
      <c r="BW510" s="25"/>
      <c r="BX510" s="2"/>
      <c r="BY510" s="11"/>
      <c r="BZ510" s="20"/>
      <c r="CA510" s="25"/>
      <c r="CB510" s="11"/>
      <c r="CC510" s="104"/>
      <c r="CD510" s="11"/>
      <c r="CE510" s="25"/>
      <c r="CF510" s="25"/>
      <c r="CG510" s="25"/>
      <c r="CH510" s="25"/>
      <c r="CI510" s="25"/>
      <c r="CJ510" s="25"/>
      <c r="CK510" s="25"/>
      <c r="CL510" s="20"/>
      <c r="CM510" s="25"/>
      <c r="CN510" s="25"/>
      <c r="CO510" s="25"/>
      <c r="CP510" s="20"/>
      <c r="CQ510" s="25"/>
      <c r="CR510" s="25"/>
    </row>
    <row r="511" spans="1:96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8"/>
      <c r="M511" s="25"/>
      <c r="N511" s="25"/>
      <c r="O511" s="25"/>
      <c r="P511" s="25"/>
      <c r="Q511" s="25"/>
      <c r="R511" s="25"/>
      <c r="S511" s="25"/>
      <c r="T511" s="8"/>
      <c r="U511" s="8"/>
      <c r="V511" s="8"/>
      <c r="W511" s="8"/>
      <c r="X511" s="8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11"/>
      <c r="BN511" s="11"/>
      <c r="BO511" s="11"/>
      <c r="BP511" s="3"/>
      <c r="BQ511" s="3"/>
      <c r="BR511" s="3"/>
      <c r="BS511" s="3"/>
      <c r="BT511" s="25"/>
      <c r="BU511" s="25"/>
      <c r="BV511" s="25"/>
      <c r="BW511" s="25"/>
      <c r="BX511" s="2"/>
      <c r="BY511" s="11"/>
      <c r="BZ511" s="20"/>
      <c r="CA511" s="25"/>
      <c r="CB511" s="11"/>
      <c r="CC511" s="104"/>
      <c r="CD511" s="11"/>
      <c r="CE511" s="25"/>
      <c r="CF511" s="25"/>
      <c r="CG511" s="25"/>
      <c r="CH511" s="25"/>
      <c r="CI511" s="25"/>
      <c r="CJ511" s="25"/>
      <c r="CK511" s="25"/>
      <c r="CL511" s="20"/>
      <c r="CM511" s="25"/>
      <c r="CN511" s="25"/>
      <c r="CO511" s="25"/>
      <c r="CP511" s="20"/>
      <c r="CQ511" s="25"/>
      <c r="CR511" s="25"/>
    </row>
    <row r="512" spans="1:96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8"/>
      <c r="M512" s="25"/>
      <c r="N512" s="25"/>
      <c r="O512" s="25"/>
      <c r="P512" s="25"/>
      <c r="Q512" s="25"/>
      <c r="R512" s="25"/>
      <c r="S512" s="25"/>
      <c r="T512" s="8"/>
      <c r="U512" s="8"/>
      <c r="V512" s="8"/>
      <c r="W512" s="8"/>
      <c r="X512" s="8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11"/>
      <c r="BN512" s="11"/>
      <c r="BO512" s="11"/>
      <c r="BP512" s="3"/>
      <c r="BQ512" s="3"/>
      <c r="BR512" s="3"/>
      <c r="BS512" s="3"/>
      <c r="BT512" s="25"/>
      <c r="BU512" s="25"/>
      <c r="BV512" s="25"/>
      <c r="BW512" s="25"/>
      <c r="BX512" s="2"/>
      <c r="BY512" s="11"/>
      <c r="BZ512" s="20"/>
      <c r="CA512" s="25"/>
      <c r="CB512" s="11"/>
      <c r="CC512" s="104"/>
      <c r="CD512" s="11"/>
      <c r="CE512" s="25"/>
      <c r="CF512" s="25"/>
      <c r="CG512" s="25"/>
      <c r="CH512" s="25"/>
      <c r="CI512" s="25"/>
      <c r="CJ512" s="25"/>
      <c r="CK512" s="25"/>
      <c r="CL512" s="20"/>
      <c r="CM512" s="25"/>
      <c r="CN512" s="25"/>
      <c r="CO512" s="25"/>
      <c r="CP512" s="20"/>
      <c r="CQ512" s="25"/>
      <c r="CR512" s="25"/>
    </row>
    <row r="513" spans="1:96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8"/>
      <c r="M513" s="25"/>
      <c r="N513" s="25"/>
      <c r="O513" s="25"/>
      <c r="P513" s="25"/>
      <c r="Q513" s="25"/>
      <c r="R513" s="25"/>
      <c r="S513" s="25"/>
      <c r="T513" s="8"/>
      <c r="U513" s="8"/>
      <c r="V513" s="8"/>
      <c r="W513" s="8"/>
      <c r="X513" s="8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11"/>
      <c r="BN513" s="11"/>
      <c r="BO513" s="11"/>
      <c r="BP513" s="3"/>
      <c r="BQ513" s="3"/>
      <c r="BR513" s="3"/>
      <c r="BS513" s="3"/>
      <c r="BT513" s="25"/>
      <c r="BU513" s="25"/>
      <c r="BV513" s="25"/>
      <c r="BW513" s="25"/>
      <c r="BX513" s="2"/>
      <c r="BY513" s="11"/>
      <c r="BZ513" s="20"/>
      <c r="CA513" s="25"/>
      <c r="CB513" s="11"/>
      <c r="CC513" s="104"/>
      <c r="CD513" s="11"/>
      <c r="CE513" s="25"/>
      <c r="CF513" s="25"/>
      <c r="CG513" s="25"/>
      <c r="CH513" s="25"/>
      <c r="CI513" s="25"/>
      <c r="CJ513" s="25"/>
      <c r="CK513" s="25"/>
      <c r="CL513" s="20"/>
      <c r="CM513" s="25"/>
      <c r="CN513" s="25"/>
      <c r="CO513" s="25"/>
      <c r="CP513" s="20"/>
      <c r="CQ513" s="25"/>
      <c r="CR513" s="25"/>
    </row>
    <row r="514" spans="1:96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8"/>
      <c r="M514" s="25"/>
      <c r="N514" s="25"/>
      <c r="O514" s="25"/>
      <c r="P514" s="25"/>
      <c r="Q514" s="25"/>
      <c r="R514" s="25"/>
      <c r="S514" s="25"/>
      <c r="T514" s="8"/>
      <c r="U514" s="8"/>
      <c r="V514" s="8"/>
      <c r="W514" s="8"/>
      <c r="X514" s="8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11"/>
      <c r="BN514" s="11"/>
      <c r="BO514" s="11"/>
      <c r="BP514" s="3"/>
      <c r="BQ514" s="3"/>
      <c r="BR514" s="3"/>
      <c r="BS514" s="3"/>
      <c r="BT514" s="25"/>
      <c r="BU514" s="25"/>
      <c r="BV514" s="25"/>
      <c r="BW514" s="25"/>
      <c r="BX514" s="2"/>
      <c r="BY514" s="11"/>
      <c r="BZ514" s="20"/>
      <c r="CA514" s="25"/>
      <c r="CB514" s="11"/>
      <c r="CC514" s="104"/>
      <c r="CD514" s="11"/>
      <c r="CE514" s="25"/>
      <c r="CF514" s="25"/>
      <c r="CG514" s="25"/>
      <c r="CH514" s="25"/>
      <c r="CI514" s="25"/>
      <c r="CJ514" s="25"/>
      <c r="CK514" s="25"/>
      <c r="CL514" s="20"/>
      <c r="CM514" s="25"/>
      <c r="CN514" s="25"/>
      <c r="CO514" s="25"/>
      <c r="CP514" s="20"/>
      <c r="CQ514" s="25"/>
      <c r="CR514" s="25"/>
    </row>
    <row r="515" spans="1:96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8"/>
      <c r="M515" s="25"/>
      <c r="N515" s="25"/>
      <c r="O515" s="25"/>
      <c r="P515" s="25"/>
      <c r="Q515" s="25"/>
      <c r="R515" s="25"/>
      <c r="S515" s="25"/>
      <c r="T515" s="8"/>
      <c r="U515" s="8"/>
      <c r="V515" s="8"/>
      <c r="W515" s="8"/>
      <c r="X515" s="8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11"/>
      <c r="BN515" s="11"/>
      <c r="BO515" s="11"/>
      <c r="BP515" s="3"/>
      <c r="BQ515" s="3"/>
      <c r="BR515" s="3"/>
      <c r="BS515" s="3"/>
      <c r="BT515" s="25"/>
      <c r="BU515" s="25"/>
      <c r="BV515" s="25"/>
      <c r="BW515" s="25"/>
      <c r="BX515" s="2"/>
      <c r="BY515" s="11"/>
      <c r="BZ515" s="20"/>
      <c r="CA515" s="25"/>
      <c r="CB515" s="11"/>
      <c r="CC515" s="104"/>
      <c r="CD515" s="11"/>
      <c r="CE515" s="25"/>
      <c r="CF515" s="25"/>
      <c r="CG515" s="25"/>
      <c r="CH515" s="25"/>
      <c r="CI515" s="25"/>
      <c r="CJ515" s="25"/>
      <c r="CK515" s="25"/>
      <c r="CL515" s="20"/>
      <c r="CM515" s="25"/>
      <c r="CN515" s="25"/>
      <c r="CO515" s="25"/>
      <c r="CP515" s="20"/>
      <c r="CQ515" s="25"/>
      <c r="CR515" s="25"/>
    </row>
    <row r="516" spans="1:96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8"/>
      <c r="M516" s="25"/>
      <c r="N516" s="25"/>
      <c r="O516" s="25"/>
      <c r="P516" s="25"/>
      <c r="Q516" s="25"/>
      <c r="R516" s="25"/>
      <c r="S516" s="25"/>
      <c r="T516" s="8"/>
      <c r="U516" s="8"/>
      <c r="V516" s="8"/>
      <c r="W516" s="8"/>
      <c r="X516" s="8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11"/>
      <c r="BN516" s="11"/>
      <c r="BO516" s="11"/>
      <c r="BP516" s="3"/>
      <c r="BQ516" s="3"/>
      <c r="BR516" s="3"/>
      <c r="BS516" s="3"/>
      <c r="BT516" s="25"/>
      <c r="BU516" s="25"/>
      <c r="BV516" s="25"/>
      <c r="BW516" s="25"/>
      <c r="BX516" s="2"/>
      <c r="BY516" s="11"/>
      <c r="BZ516" s="20"/>
      <c r="CA516" s="25"/>
      <c r="CB516" s="11"/>
      <c r="CC516" s="104"/>
      <c r="CD516" s="11"/>
      <c r="CE516" s="25"/>
      <c r="CF516" s="25"/>
      <c r="CG516" s="25"/>
      <c r="CH516" s="25"/>
      <c r="CI516" s="25"/>
      <c r="CJ516" s="25"/>
      <c r="CK516" s="25"/>
      <c r="CL516" s="20"/>
      <c r="CM516" s="25"/>
      <c r="CN516" s="25"/>
      <c r="CO516" s="25"/>
      <c r="CP516" s="20"/>
      <c r="CQ516" s="25"/>
      <c r="CR516" s="25"/>
    </row>
    <row r="517" spans="1:96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8"/>
      <c r="M517" s="25"/>
      <c r="N517" s="25"/>
      <c r="O517" s="25"/>
      <c r="P517" s="25"/>
      <c r="Q517" s="25"/>
      <c r="R517" s="25"/>
      <c r="S517" s="25"/>
      <c r="T517" s="8"/>
      <c r="U517" s="8"/>
      <c r="V517" s="8"/>
      <c r="W517" s="8"/>
      <c r="X517" s="8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11"/>
      <c r="BN517" s="11"/>
      <c r="BO517" s="11"/>
      <c r="BP517" s="3"/>
      <c r="BQ517" s="3"/>
      <c r="BR517" s="3"/>
      <c r="BS517" s="3"/>
      <c r="BT517" s="25"/>
      <c r="BU517" s="25"/>
      <c r="BV517" s="25"/>
      <c r="BW517" s="25"/>
      <c r="BX517" s="2"/>
      <c r="BY517" s="11"/>
      <c r="BZ517" s="20"/>
      <c r="CA517" s="25"/>
      <c r="CB517" s="11"/>
      <c r="CC517" s="104"/>
      <c r="CD517" s="11"/>
      <c r="CE517" s="25"/>
      <c r="CF517" s="25"/>
      <c r="CG517" s="25"/>
      <c r="CH517" s="25"/>
      <c r="CI517" s="25"/>
      <c r="CJ517" s="25"/>
      <c r="CK517" s="25"/>
      <c r="CL517" s="20"/>
      <c r="CM517" s="25"/>
      <c r="CN517" s="25"/>
      <c r="CO517" s="25"/>
      <c r="CP517" s="20"/>
      <c r="CQ517" s="25"/>
      <c r="CR517" s="25"/>
    </row>
    <row r="518" spans="1:96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8"/>
      <c r="M518" s="25"/>
      <c r="N518" s="25"/>
      <c r="O518" s="25"/>
      <c r="P518" s="25"/>
      <c r="Q518" s="25"/>
      <c r="R518" s="25"/>
      <c r="S518" s="25"/>
      <c r="T518" s="8"/>
      <c r="U518" s="8"/>
      <c r="V518" s="8"/>
      <c r="W518" s="8"/>
      <c r="X518" s="8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11"/>
      <c r="BN518" s="11"/>
      <c r="BO518" s="11"/>
      <c r="BP518" s="3"/>
      <c r="BQ518" s="3"/>
      <c r="BR518" s="3"/>
      <c r="BS518" s="3"/>
      <c r="BT518" s="25"/>
      <c r="BU518" s="25"/>
      <c r="BV518" s="25"/>
      <c r="BW518" s="25"/>
      <c r="BX518" s="2"/>
      <c r="BY518" s="11"/>
      <c r="BZ518" s="20"/>
      <c r="CA518" s="25"/>
      <c r="CB518" s="11"/>
      <c r="CC518" s="104"/>
      <c r="CD518" s="11"/>
      <c r="CE518" s="25"/>
      <c r="CF518" s="25"/>
      <c r="CG518" s="25"/>
      <c r="CH518" s="25"/>
      <c r="CI518" s="25"/>
      <c r="CJ518" s="25"/>
      <c r="CK518" s="25"/>
      <c r="CL518" s="20"/>
      <c r="CM518" s="25"/>
      <c r="CN518" s="25"/>
      <c r="CO518" s="25"/>
      <c r="CP518" s="20"/>
      <c r="CQ518" s="25"/>
      <c r="CR518" s="25"/>
    </row>
    <row r="519" spans="1:96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8"/>
      <c r="M519" s="25"/>
      <c r="N519" s="25"/>
      <c r="O519" s="25"/>
      <c r="P519" s="25"/>
      <c r="Q519" s="25"/>
      <c r="R519" s="25"/>
      <c r="S519" s="25"/>
      <c r="T519" s="8"/>
      <c r="U519" s="8"/>
      <c r="V519" s="8"/>
      <c r="W519" s="8"/>
      <c r="X519" s="8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11"/>
      <c r="BN519" s="11"/>
      <c r="BO519" s="11"/>
      <c r="BP519" s="3"/>
      <c r="BQ519" s="3"/>
      <c r="BR519" s="3"/>
      <c r="BS519" s="3"/>
      <c r="BT519" s="25"/>
      <c r="BU519" s="25"/>
      <c r="BV519" s="25"/>
      <c r="BW519" s="25"/>
      <c r="BX519" s="2"/>
      <c r="BY519" s="11"/>
      <c r="BZ519" s="20"/>
      <c r="CA519" s="25"/>
      <c r="CB519" s="11"/>
      <c r="CC519" s="104"/>
      <c r="CD519" s="11"/>
      <c r="CE519" s="25"/>
      <c r="CF519" s="25"/>
      <c r="CG519" s="25"/>
      <c r="CH519" s="25"/>
      <c r="CI519" s="25"/>
      <c r="CJ519" s="25"/>
      <c r="CK519" s="25"/>
      <c r="CL519" s="20"/>
      <c r="CM519" s="25"/>
      <c r="CN519" s="25"/>
      <c r="CO519" s="25"/>
      <c r="CP519" s="20"/>
      <c r="CQ519" s="25"/>
      <c r="CR519" s="25"/>
    </row>
    <row r="520" spans="1:96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8"/>
      <c r="M520" s="25"/>
      <c r="N520" s="25"/>
      <c r="O520" s="25"/>
      <c r="P520" s="25"/>
      <c r="Q520" s="25"/>
      <c r="R520" s="25"/>
      <c r="S520" s="25"/>
      <c r="T520" s="8"/>
      <c r="U520" s="8"/>
      <c r="V520" s="8"/>
      <c r="W520" s="8"/>
      <c r="X520" s="8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11"/>
      <c r="BN520" s="11"/>
      <c r="BO520" s="11"/>
      <c r="BP520" s="3"/>
      <c r="BQ520" s="3"/>
      <c r="BR520" s="3"/>
      <c r="BS520" s="3"/>
      <c r="BT520" s="25"/>
      <c r="BU520" s="25"/>
      <c r="BV520" s="25"/>
      <c r="BW520" s="25"/>
      <c r="BX520" s="2"/>
      <c r="BY520" s="11"/>
      <c r="BZ520" s="20"/>
      <c r="CA520" s="25"/>
      <c r="CB520" s="11"/>
      <c r="CC520" s="104"/>
      <c r="CD520" s="11"/>
      <c r="CE520" s="25"/>
      <c r="CF520" s="25"/>
      <c r="CG520" s="25"/>
      <c r="CH520" s="25"/>
      <c r="CI520" s="25"/>
      <c r="CJ520" s="25"/>
      <c r="CK520" s="25"/>
      <c r="CL520" s="20"/>
      <c r="CM520" s="25"/>
      <c r="CN520" s="25"/>
      <c r="CO520" s="25"/>
      <c r="CP520" s="20"/>
      <c r="CQ520" s="25"/>
      <c r="CR520" s="25"/>
    </row>
    <row r="521" spans="1:96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8"/>
      <c r="M521" s="25"/>
      <c r="N521" s="25"/>
      <c r="O521" s="25"/>
      <c r="P521" s="25"/>
      <c r="Q521" s="25"/>
      <c r="R521" s="25"/>
      <c r="S521" s="25"/>
      <c r="T521" s="8"/>
      <c r="U521" s="8"/>
      <c r="V521" s="8"/>
      <c r="W521" s="8"/>
      <c r="X521" s="8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11"/>
      <c r="BN521" s="11"/>
      <c r="BO521" s="11"/>
      <c r="BP521" s="3"/>
      <c r="BQ521" s="3"/>
      <c r="BR521" s="3"/>
      <c r="BS521" s="3"/>
      <c r="BT521" s="25"/>
      <c r="BU521" s="25"/>
      <c r="BV521" s="25"/>
      <c r="BW521" s="25"/>
      <c r="BX521" s="2"/>
      <c r="BY521" s="11"/>
      <c r="BZ521" s="20"/>
      <c r="CA521" s="25"/>
      <c r="CB521" s="11"/>
      <c r="CC521" s="104"/>
      <c r="CD521" s="11"/>
      <c r="CE521" s="25"/>
      <c r="CF521" s="25"/>
      <c r="CG521" s="25"/>
      <c r="CH521" s="25"/>
      <c r="CI521" s="25"/>
      <c r="CJ521" s="25"/>
      <c r="CK521" s="25"/>
      <c r="CL521" s="20"/>
      <c r="CM521" s="25"/>
      <c r="CN521" s="25"/>
      <c r="CO521" s="25"/>
      <c r="CP521" s="20"/>
      <c r="CQ521" s="25"/>
      <c r="CR521" s="25"/>
    </row>
    <row r="522" spans="1:96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8"/>
      <c r="M522" s="25"/>
      <c r="N522" s="25"/>
      <c r="O522" s="25"/>
      <c r="P522" s="25"/>
      <c r="Q522" s="25"/>
      <c r="R522" s="25"/>
      <c r="S522" s="25"/>
      <c r="T522" s="8"/>
      <c r="U522" s="8"/>
      <c r="V522" s="8"/>
      <c r="W522" s="8"/>
      <c r="X522" s="8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11"/>
      <c r="BN522" s="11"/>
      <c r="BO522" s="11"/>
      <c r="BP522" s="3"/>
      <c r="BQ522" s="3"/>
      <c r="BR522" s="3"/>
      <c r="BS522" s="3"/>
      <c r="BT522" s="25"/>
      <c r="BU522" s="25"/>
      <c r="BV522" s="25"/>
      <c r="BW522" s="25"/>
      <c r="BX522" s="2"/>
      <c r="BY522" s="11"/>
      <c r="BZ522" s="20"/>
      <c r="CA522" s="25"/>
      <c r="CB522" s="11"/>
      <c r="CC522" s="104"/>
      <c r="CD522" s="11"/>
      <c r="CE522" s="25"/>
      <c r="CF522" s="25"/>
      <c r="CG522" s="25"/>
      <c r="CH522" s="25"/>
      <c r="CI522" s="25"/>
      <c r="CJ522" s="25"/>
      <c r="CK522" s="25"/>
      <c r="CL522" s="20"/>
      <c r="CM522" s="25"/>
      <c r="CN522" s="25"/>
      <c r="CO522" s="25"/>
      <c r="CP522" s="20"/>
      <c r="CQ522" s="25"/>
      <c r="CR522" s="25"/>
    </row>
    <row r="523" spans="1:96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8"/>
      <c r="M523" s="25"/>
      <c r="N523" s="25"/>
      <c r="O523" s="25"/>
      <c r="P523" s="25"/>
      <c r="Q523" s="25"/>
      <c r="R523" s="25"/>
      <c r="S523" s="25"/>
      <c r="T523" s="8"/>
      <c r="U523" s="8"/>
      <c r="V523" s="8"/>
      <c r="W523" s="8"/>
      <c r="X523" s="8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11"/>
      <c r="BN523" s="11"/>
      <c r="BO523" s="11"/>
      <c r="BP523" s="3"/>
      <c r="BQ523" s="3"/>
      <c r="BR523" s="3"/>
      <c r="BS523" s="3"/>
      <c r="BT523" s="25"/>
      <c r="BU523" s="25"/>
      <c r="BV523" s="25"/>
      <c r="BW523" s="25"/>
      <c r="BX523" s="2"/>
      <c r="BY523" s="11"/>
      <c r="BZ523" s="20"/>
      <c r="CA523" s="25"/>
      <c r="CB523" s="11"/>
      <c r="CC523" s="104"/>
      <c r="CD523" s="11"/>
      <c r="CE523" s="25"/>
      <c r="CF523" s="25"/>
      <c r="CG523" s="25"/>
      <c r="CH523" s="25"/>
      <c r="CI523" s="25"/>
      <c r="CJ523" s="25"/>
      <c r="CK523" s="25"/>
      <c r="CL523" s="20"/>
      <c r="CM523" s="25"/>
      <c r="CN523" s="25"/>
      <c r="CO523" s="25"/>
      <c r="CP523" s="20"/>
      <c r="CQ523" s="25"/>
      <c r="CR523" s="25"/>
    </row>
    <row r="524" spans="1:96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8"/>
      <c r="M524" s="25"/>
      <c r="N524" s="25"/>
      <c r="O524" s="25"/>
      <c r="P524" s="25"/>
      <c r="Q524" s="25"/>
      <c r="R524" s="25"/>
      <c r="S524" s="25"/>
      <c r="T524" s="8"/>
      <c r="U524" s="8"/>
      <c r="V524" s="8"/>
      <c r="W524" s="8"/>
      <c r="X524" s="8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11"/>
      <c r="BN524" s="11"/>
      <c r="BO524" s="11"/>
      <c r="BP524" s="3"/>
      <c r="BQ524" s="3"/>
      <c r="BR524" s="3"/>
      <c r="BS524" s="3"/>
      <c r="BT524" s="25"/>
      <c r="BU524" s="25"/>
      <c r="BV524" s="25"/>
      <c r="BW524" s="25"/>
      <c r="BX524" s="2"/>
      <c r="BY524" s="11"/>
      <c r="BZ524" s="20"/>
      <c r="CA524" s="25"/>
      <c r="CB524" s="11"/>
      <c r="CC524" s="104"/>
      <c r="CD524" s="11"/>
      <c r="CE524" s="25"/>
      <c r="CF524" s="25"/>
      <c r="CG524" s="25"/>
      <c r="CH524" s="25"/>
      <c r="CI524" s="25"/>
      <c r="CJ524" s="25"/>
      <c r="CK524" s="25"/>
      <c r="CL524" s="20"/>
      <c r="CM524" s="25"/>
      <c r="CN524" s="25"/>
      <c r="CO524" s="25"/>
      <c r="CP524" s="20"/>
      <c r="CQ524" s="25"/>
      <c r="CR524" s="25"/>
    </row>
    <row r="525" spans="1:96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8"/>
      <c r="M525" s="25"/>
      <c r="N525" s="25"/>
      <c r="O525" s="25"/>
      <c r="P525" s="25"/>
      <c r="Q525" s="25"/>
      <c r="R525" s="25"/>
      <c r="S525" s="25"/>
      <c r="T525" s="8"/>
      <c r="U525" s="8"/>
      <c r="V525" s="8"/>
      <c r="W525" s="8"/>
      <c r="X525" s="8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11"/>
      <c r="BN525" s="11"/>
      <c r="BO525" s="11"/>
      <c r="BP525" s="3"/>
      <c r="BQ525" s="3"/>
      <c r="BR525" s="3"/>
      <c r="BS525" s="3"/>
      <c r="BT525" s="25"/>
      <c r="BU525" s="25"/>
      <c r="BV525" s="25"/>
      <c r="BW525" s="25"/>
      <c r="BX525" s="2"/>
      <c r="BY525" s="11"/>
      <c r="BZ525" s="20"/>
      <c r="CA525" s="25"/>
      <c r="CB525" s="11"/>
      <c r="CC525" s="104"/>
      <c r="CD525" s="11"/>
      <c r="CE525" s="25"/>
      <c r="CF525" s="25"/>
      <c r="CG525" s="25"/>
      <c r="CH525" s="25"/>
      <c r="CI525" s="25"/>
      <c r="CJ525" s="25"/>
      <c r="CK525" s="25"/>
      <c r="CL525" s="20"/>
      <c r="CM525" s="25"/>
      <c r="CN525" s="25"/>
      <c r="CO525" s="25"/>
      <c r="CP525" s="20"/>
      <c r="CQ525" s="25"/>
      <c r="CR525" s="25"/>
    </row>
    <row r="526" spans="1:96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8"/>
      <c r="M526" s="25"/>
      <c r="N526" s="25"/>
      <c r="O526" s="25"/>
      <c r="P526" s="25"/>
      <c r="Q526" s="25"/>
      <c r="R526" s="25"/>
      <c r="S526" s="25"/>
      <c r="T526" s="8"/>
      <c r="U526" s="8"/>
      <c r="V526" s="8"/>
      <c r="W526" s="8"/>
      <c r="X526" s="8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11"/>
      <c r="BN526" s="11"/>
      <c r="BO526" s="11"/>
      <c r="BP526" s="3"/>
      <c r="BQ526" s="3"/>
      <c r="BR526" s="3"/>
      <c r="BS526" s="3"/>
      <c r="BT526" s="25"/>
      <c r="BU526" s="25"/>
      <c r="BV526" s="25"/>
      <c r="BW526" s="25"/>
      <c r="BX526" s="2"/>
      <c r="BY526" s="11"/>
      <c r="BZ526" s="20"/>
      <c r="CA526" s="25"/>
      <c r="CB526" s="11"/>
      <c r="CC526" s="104"/>
      <c r="CD526" s="11"/>
      <c r="CE526" s="25"/>
      <c r="CF526" s="25"/>
      <c r="CG526" s="25"/>
      <c r="CH526" s="25"/>
      <c r="CI526" s="25"/>
      <c r="CJ526" s="25"/>
      <c r="CK526" s="25"/>
      <c r="CL526" s="20"/>
      <c r="CM526" s="25"/>
      <c r="CN526" s="25"/>
      <c r="CO526" s="25"/>
      <c r="CP526" s="20"/>
      <c r="CQ526" s="25"/>
      <c r="CR526" s="25"/>
    </row>
    <row r="527" spans="1:96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8"/>
      <c r="M527" s="25"/>
      <c r="N527" s="25"/>
      <c r="O527" s="25"/>
      <c r="P527" s="25"/>
      <c r="Q527" s="25"/>
      <c r="R527" s="25"/>
      <c r="S527" s="25"/>
      <c r="T527" s="8"/>
      <c r="U527" s="8"/>
      <c r="V527" s="8"/>
      <c r="W527" s="8"/>
      <c r="X527" s="8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11"/>
      <c r="BN527" s="11"/>
      <c r="BO527" s="11"/>
      <c r="BP527" s="3"/>
      <c r="BQ527" s="3"/>
      <c r="BR527" s="3"/>
      <c r="BS527" s="3"/>
      <c r="BT527" s="25"/>
      <c r="BU527" s="25"/>
      <c r="BV527" s="25"/>
      <c r="BW527" s="25"/>
      <c r="BX527" s="2"/>
      <c r="BY527" s="11"/>
      <c r="BZ527" s="20"/>
      <c r="CA527" s="25"/>
      <c r="CB527" s="11"/>
      <c r="CC527" s="104"/>
      <c r="CD527" s="11"/>
      <c r="CE527" s="25"/>
      <c r="CF527" s="25"/>
      <c r="CG527" s="25"/>
      <c r="CH527" s="25"/>
      <c r="CI527" s="25"/>
      <c r="CJ527" s="25"/>
      <c r="CK527" s="25"/>
      <c r="CL527" s="20"/>
      <c r="CM527" s="25"/>
      <c r="CN527" s="25"/>
      <c r="CO527" s="25"/>
      <c r="CP527" s="20"/>
      <c r="CQ527" s="25"/>
      <c r="CR527" s="25"/>
    </row>
    <row r="528" spans="1:96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8"/>
      <c r="M528" s="25"/>
      <c r="N528" s="25"/>
      <c r="O528" s="25"/>
      <c r="P528" s="25"/>
      <c r="Q528" s="25"/>
      <c r="R528" s="25"/>
      <c r="S528" s="25"/>
      <c r="T528" s="8"/>
      <c r="U528" s="8"/>
      <c r="V528" s="8"/>
      <c r="W528" s="8"/>
      <c r="X528" s="8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11"/>
      <c r="BN528" s="11"/>
      <c r="BO528" s="11"/>
      <c r="BP528" s="3"/>
      <c r="BQ528" s="3"/>
      <c r="BR528" s="3"/>
      <c r="BS528" s="3"/>
      <c r="BT528" s="25"/>
      <c r="BU528" s="25"/>
      <c r="BV528" s="25"/>
      <c r="BW528" s="25"/>
      <c r="BX528" s="2"/>
      <c r="BY528" s="11"/>
      <c r="BZ528" s="20"/>
      <c r="CA528" s="25"/>
      <c r="CB528" s="11"/>
      <c r="CC528" s="104"/>
      <c r="CD528" s="11"/>
      <c r="CE528" s="25"/>
      <c r="CF528" s="25"/>
      <c r="CG528" s="25"/>
      <c r="CH528" s="25"/>
      <c r="CI528" s="25"/>
      <c r="CJ528" s="25"/>
      <c r="CK528" s="25"/>
      <c r="CL528" s="20"/>
      <c r="CM528" s="25"/>
      <c r="CN528" s="25"/>
      <c r="CO528" s="25"/>
      <c r="CP528" s="20"/>
      <c r="CQ528" s="25"/>
      <c r="CR528" s="25"/>
    </row>
    <row r="529" spans="1:96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8"/>
      <c r="M529" s="25"/>
      <c r="N529" s="25"/>
      <c r="O529" s="25"/>
      <c r="P529" s="25"/>
      <c r="Q529" s="25"/>
      <c r="R529" s="25"/>
      <c r="S529" s="25"/>
      <c r="T529" s="8"/>
      <c r="U529" s="8"/>
      <c r="V529" s="8"/>
      <c r="W529" s="8"/>
      <c r="X529" s="8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11"/>
      <c r="BN529" s="11"/>
      <c r="BO529" s="11"/>
      <c r="BP529" s="3"/>
      <c r="BQ529" s="3"/>
      <c r="BR529" s="3"/>
      <c r="BS529" s="3"/>
      <c r="BT529" s="25"/>
      <c r="BU529" s="25"/>
      <c r="BV529" s="25"/>
      <c r="BW529" s="25"/>
      <c r="BX529" s="2"/>
      <c r="BY529" s="11"/>
      <c r="BZ529" s="20"/>
      <c r="CA529" s="25"/>
      <c r="CB529" s="11"/>
      <c r="CC529" s="104"/>
      <c r="CD529" s="11"/>
      <c r="CE529" s="25"/>
      <c r="CF529" s="25"/>
      <c r="CG529" s="25"/>
      <c r="CH529" s="25"/>
      <c r="CI529" s="25"/>
      <c r="CJ529" s="25"/>
      <c r="CK529" s="25"/>
      <c r="CL529" s="20"/>
      <c r="CM529" s="25"/>
      <c r="CN529" s="25"/>
      <c r="CO529" s="25"/>
      <c r="CP529" s="20"/>
      <c r="CQ529" s="25"/>
      <c r="CR529" s="25"/>
    </row>
    <row r="530" spans="1:96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8"/>
      <c r="M530" s="25"/>
      <c r="N530" s="25"/>
      <c r="O530" s="25"/>
      <c r="P530" s="25"/>
      <c r="Q530" s="25"/>
      <c r="R530" s="25"/>
      <c r="S530" s="25"/>
      <c r="T530" s="8"/>
      <c r="U530" s="8"/>
      <c r="V530" s="8"/>
      <c r="W530" s="8"/>
      <c r="X530" s="8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11"/>
      <c r="BN530" s="11"/>
      <c r="BO530" s="11"/>
      <c r="BP530" s="3"/>
      <c r="BQ530" s="3"/>
      <c r="BR530" s="3"/>
      <c r="BS530" s="3"/>
      <c r="BT530" s="25"/>
      <c r="BU530" s="25"/>
      <c r="BV530" s="25"/>
      <c r="BW530" s="25"/>
      <c r="BX530" s="2"/>
      <c r="BY530" s="11"/>
      <c r="BZ530" s="20"/>
      <c r="CA530" s="25"/>
      <c r="CB530" s="11"/>
      <c r="CC530" s="104"/>
      <c r="CD530" s="11"/>
      <c r="CE530" s="25"/>
      <c r="CF530" s="25"/>
      <c r="CG530" s="25"/>
      <c r="CH530" s="25"/>
      <c r="CI530" s="25"/>
      <c r="CJ530" s="25"/>
      <c r="CK530" s="25"/>
      <c r="CL530" s="20"/>
      <c r="CM530" s="25"/>
      <c r="CN530" s="25"/>
      <c r="CO530" s="25"/>
      <c r="CP530" s="20"/>
      <c r="CQ530" s="25"/>
      <c r="CR530" s="25"/>
    </row>
    <row r="531" spans="1:96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8"/>
      <c r="M531" s="25"/>
      <c r="N531" s="25"/>
      <c r="O531" s="25"/>
      <c r="P531" s="25"/>
      <c r="Q531" s="25"/>
      <c r="R531" s="25"/>
      <c r="S531" s="25"/>
      <c r="T531" s="8"/>
      <c r="U531" s="8"/>
      <c r="V531" s="8"/>
      <c r="W531" s="8"/>
      <c r="X531" s="8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11"/>
      <c r="BN531" s="11"/>
      <c r="BO531" s="11"/>
      <c r="BP531" s="3"/>
      <c r="BQ531" s="3"/>
      <c r="BR531" s="3"/>
      <c r="BS531" s="3"/>
      <c r="BT531" s="25"/>
      <c r="BU531" s="25"/>
      <c r="BV531" s="25"/>
      <c r="BW531" s="25"/>
      <c r="BX531" s="2"/>
      <c r="BY531" s="11"/>
      <c r="BZ531" s="20"/>
      <c r="CA531" s="25"/>
      <c r="CB531" s="11"/>
      <c r="CC531" s="104"/>
      <c r="CD531" s="11"/>
      <c r="CE531" s="25"/>
      <c r="CF531" s="25"/>
      <c r="CG531" s="25"/>
      <c r="CH531" s="25"/>
      <c r="CI531" s="25"/>
      <c r="CJ531" s="25"/>
      <c r="CK531" s="25"/>
      <c r="CL531" s="20"/>
      <c r="CM531" s="25"/>
      <c r="CN531" s="25"/>
      <c r="CO531" s="25"/>
      <c r="CP531" s="20"/>
      <c r="CQ531" s="25"/>
      <c r="CR531" s="25"/>
    </row>
    <row r="532" spans="1:96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8"/>
      <c r="M532" s="25"/>
      <c r="N532" s="25"/>
      <c r="O532" s="25"/>
      <c r="P532" s="25"/>
      <c r="Q532" s="25"/>
      <c r="R532" s="25"/>
      <c r="S532" s="25"/>
      <c r="T532" s="8"/>
      <c r="U532" s="8"/>
      <c r="V532" s="8"/>
      <c r="W532" s="8"/>
      <c r="X532" s="8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11"/>
      <c r="BN532" s="11"/>
      <c r="BO532" s="11"/>
      <c r="BP532" s="3"/>
      <c r="BQ532" s="3"/>
      <c r="BR532" s="3"/>
      <c r="BS532" s="3"/>
      <c r="BT532" s="25"/>
      <c r="BU532" s="25"/>
      <c r="BV532" s="25"/>
      <c r="BW532" s="25"/>
      <c r="BX532" s="2"/>
      <c r="BY532" s="11"/>
      <c r="BZ532" s="20"/>
      <c r="CA532" s="25"/>
      <c r="CB532" s="11"/>
      <c r="CC532" s="104"/>
      <c r="CD532" s="11"/>
      <c r="CE532" s="25"/>
      <c r="CF532" s="25"/>
      <c r="CG532" s="25"/>
      <c r="CH532" s="25"/>
      <c r="CI532" s="25"/>
      <c r="CJ532" s="25"/>
      <c r="CK532" s="25"/>
      <c r="CL532" s="20"/>
      <c r="CM532" s="25"/>
      <c r="CN532" s="25"/>
      <c r="CO532" s="25"/>
      <c r="CP532" s="20"/>
      <c r="CQ532" s="25"/>
      <c r="CR532" s="25"/>
    </row>
    <row r="533" spans="1:96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8"/>
      <c r="M533" s="25"/>
      <c r="N533" s="25"/>
      <c r="O533" s="25"/>
      <c r="P533" s="25"/>
      <c r="Q533" s="25"/>
      <c r="R533" s="25"/>
      <c r="S533" s="25"/>
      <c r="T533" s="8"/>
      <c r="U533" s="8"/>
      <c r="V533" s="8"/>
      <c r="W533" s="8"/>
      <c r="X533" s="8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11"/>
      <c r="BN533" s="11"/>
      <c r="BO533" s="11"/>
      <c r="BP533" s="3"/>
      <c r="BQ533" s="3"/>
      <c r="BR533" s="3"/>
      <c r="BS533" s="3"/>
      <c r="BT533" s="25"/>
      <c r="BU533" s="25"/>
      <c r="BV533" s="25"/>
      <c r="BW533" s="25"/>
      <c r="BX533" s="2"/>
      <c r="BY533" s="11"/>
      <c r="BZ533" s="20"/>
      <c r="CA533" s="25"/>
      <c r="CB533" s="11"/>
      <c r="CC533" s="104"/>
      <c r="CD533" s="11"/>
      <c r="CE533" s="25"/>
      <c r="CF533" s="25"/>
      <c r="CG533" s="25"/>
      <c r="CH533" s="25"/>
      <c r="CI533" s="25"/>
      <c r="CJ533" s="25"/>
      <c r="CK533" s="25"/>
      <c r="CL533" s="20"/>
      <c r="CM533" s="25"/>
      <c r="CN533" s="25"/>
      <c r="CO533" s="25"/>
      <c r="CP533" s="20"/>
      <c r="CQ533" s="25"/>
      <c r="CR533" s="25"/>
    </row>
    <row r="534" spans="1:96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8"/>
      <c r="M534" s="25"/>
      <c r="N534" s="25"/>
      <c r="O534" s="25"/>
      <c r="P534" s="25"/>
      <c r="Q534" s="25"/>
      <c r="R534" s="25"/>
      <c r="S534" s="25"/>
      <c r="T534" s="8"/>
      <c r="U534" s="8"/>
      <c r="V534" s="8"/>
      <c r="W534" s="8"/>
      <c r="X534" s="8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11"/>
      <c r="BN534" s="11"/>
      <c r="BO534" s="11"/>
      <c r="BP534" s="3"/>
      <c r="BQ534" s="3"/>
      <c r="BR534" s="3"/>
      <c r="BS534" s="3"/>
      <c r="BT534" s="25"/>
      <c r="BU534" s="25"/>
      <c r="BV534" s="25"/>
      <c r="BW534" s="25"/>
      <c r="BX534" s="2"/>
      <c r="BY534" s="11"/>
      <c r="BZ534" s="20"/>
      <c r="CA534" s="25"/>
      <c r="CB534" s="11"/>
      <c r="CC534" s="104"/>
      <c r="CD534" s="11"/>
      <c r="CE534" s="25"/>
      <c r="CF534" s="25"/>
      <c r="CG534" s="25"/>
      <c r="CH534" s="25"/>
      <c r="CI534" s="25"/>
      <c r="CJ534" s="25"/>
      <c r="CK534" s="25"/>
      <c r="CL534" s="20"/>
      <c r="CM534" s="25"/>
      <c r="CN534" s="25"/>
      <c r="CO534" s="25"/>
      <c r="CP534" s="20"/>
      <c r="CQ534" s="25"/>
      <c r="CR534" s="25"/>
    </row>
    <row r="535" spans="1:96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8"/>
      <c r="M535" s="25"/>
      <c r="N535" s="25"/>
      <c r="O535" s="25"/>
      <c r="P535" s="25"/>
      <c r="Q535" s="25"/>
      <c r="R535" s="25"/>
      <c r="S535" s="25"/>
      <c r="T535" s="8"/>
      <c r="U535" s="8"/>
      <c r="V535" s="8"/>
      <c r="W535" s="8"/>
      <c r="X535" s="8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11"/>
      <c r="BN535" s="11"/>
      <c r="BO535" s="11"/>
      <c r="BP535" s="3"/>
      <c r="BQ535" s="3"/>
      <c r="BR535" s="3"/>
      <c r="BS535" s="3"/>
      <c r="BT535" s="25"/>
      <c r="BU535" s="25"/>
      <c r="BV535" s="25"/>
      <c r="BW535" s="25"/>
      <c r="BX535" s="2"/>
      <c r="BY535" s="11"/>
      <c r="BZ535" s="20"/>
      <c r="CA535" s="25"/>
      <c r="CB535" s="11"/>
      <c r="CC535" s="104"/>
      <c r="CD535" s="11"/>
      <c r="CE535" s="25"/>
      <c r="CF535" s="25"/>
      <c r="CG535" s="25"/>
      <c r="CH535" s="25"/>
      <c r="CI535" s="25"/>
      <c r="CJ535" s="25"/>
      <c r="CK535" s="25"/>
      <c r="CL535" s="20"/>
      <c r="CM535" s="25"/>
      <c r="CN535" s="25"/>
      <c r="CO535" s="25"/>
      <c r="CP535" s="20"/>
      <c r="CQ535" s="25"/>
      <c r="CR535" s="25"/>
    </row>
    <row r="536" spans="1:96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8"/>
      <c r="M536" s="25"/>
      <c r="N536" s="25"/>
      <c r="O536" s="25"/>
      <c r="P536" s="25"/>
      <c r="Q536" s="25"/>
      <c r="R536" s="25"/>
      <c r="S536" s="25"/>
      <c r="T536" s="8"/>
      <c r="U536" s="8"/>
      <c r="V536" s="8"/>
      <c r="W536" s="8"/>
      <c r="X536" s="8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11"/>
      <c r="BN536" s="11"/>
      <c r="BO536" s="11"/>
      <c r="BP536" s="3"/>
      <c r="BQ536" s="3"/>
      <c r="BR536" s="3"/>
      <c r="BS536" s="3"/>
      <c r="BT536" s="25"/>
      <c r="BU536" s="25"/>
      <c r="BV536" s="25"/>
      <c r="BW536" s="25"/>
      <c r="BX536" s="2"/>
      <c r="BY536" s="11"/>
      <c r="BZ536" s="20"/>
      <c r="CA536" s="25"/>
      <c r="CB536" s="11"/>
      <c r="CC536" s="104"/>
      <c r="CD536" s="11"/>
      <c r="CE536" s="25"/>
      <c r="CF536" s="25"/>
      <c r="CG536" s="25"/>
      <c r="CH536" s="25"/>
      <c r="CI536" s="25"/>
      <c r="CJ536" s="25"/>
      <c r="CK536" s="25"/>
      <c r="CL536" s="20"/>
      <c r="CM536" s="25"/>
      <c r="CN536" s="25"/>
      <c r="CO536" s="25"/>
      <c r="CP536" s="20"/>
      <c r="CQ536" s="25"/>
      <c r="CR536" s="25"/>
    </row>
    <row r="537" spans="1:96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8"/>
      <c r="M537" s="25"/>
      <c r="N537" s="25"/>
      <c r="O537" s="25"/>
      <c r="P537" s="25"/>
      <c r="Q537" s="25"/>
      <c r="R537" s="25"/>
      <c r="S537" s="25"/>
      <c r="T537" s="8"/>
      <c r="U537" s="8"/>
      <c r="V537" s="8"/>
      <c r="W537" s="8"/>
      <c r="X537" s="8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11"/>
      <c r="BN537" s="11"/>
      <c r="BO537" s="11"/>
      <c r="BP537" s="3"/>
      <c r="BQ537" s="3"/>
      <c r="BR537" s="3"/>
      <c r="BS537" s="3"/>
      <c r="BT537" s="25"/>
      <c r="BU537" s="25"/>
      <c r="BV537" s="25"/>
      <c r="BW537" s="25"/>
      <c r="BX537" s="2"/>
      <c r="BY537" s="11"/>
      <c r="BZ537" s="20"/>
      <c r="CA537" s="25"/>
      <c r="CB537" s="11"/>
      <c r="CC537" s="104"/>
      <c r="CD537" s="11"/>
      <c r="CE537" s="25"/>
      <c r="CF537" s="25"/>
      <c r="CG537" s="25"/>
      <c r="CH537" s="25"/>
      <c r="CI537" s="25"/>
      <c r="CJ537" s="25"/>
      <c r="CK537" s="25"/>
      <c r="CL537" s="20"/>
      <c r="CM537" s="25"/>
      <c r="CN537" s="25"/>
      <c r="CO537" s="25"/>
      <c r="CP537" s="20"/>
      <c r="CQ537" s="25"/>
      <c r="CR537" s="25"/>
    </row>
    <row r="538" spans="1:96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8"/>
      <c r="M538" s="25"/>
      <c r="N538" s="25"/>
      <c r="O538" s="25"/>
      <c r="P538" s="25"/>
      <c r="Q538" s="25"/>
      <c r="R538" s="25"/>
      <c r="S538" s="25"/>
      <c r="T538" s="8"/>
      <c r="U538" s="8"/>
      <c r="V538" s="8"/>
      <c r="W538" s="8"/>
      <c r="X538" s="8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11"/>
      <c r="BN538" s="11"/>
      <c r="BO538" s="11"/>
      <c r="BP538" s="3"/>
      <c r="BQ538" s="3"/>
      <c r="BR538" s="3"/>
      <c r="BS538" s="3"/>
      <c r="BT538" s="25"/>
      <c r="BU538" s="25"/>
      <c r="BV538" s="25"/>
      <c r="BW538" s="25"/>
      <c r="BX538" s="2"/>
      <c r="BY538" s="11"/>
      <c r="BZ538" s="20"/>
      <c r="CA538" s="25"/>
      <c r="CB538" s="11"/>
      <c r="CC538" s="104"/>
      <c r="CD538" s="11"/>
      <c r="CE538" s="25"/>
      <c r="CF538" s="25"/>
      <c r="CG538" s="25"/>
      <c r="CH538" s="25"/>
      <c r="CI538" s="25"/>
      <c r="CJ538" s="25"/>
      <c r="CK538" s="25"/>
      <c r="CL538" s="20"/>
      <c r="CM538" s="25"/>
      <c r="CN538" s="25"/>
      <c r="CO538" s="25"/>
      <c r="CP538" s="20"/>
      <c r="CQ538" s="25"/>
      <c r="CR538" s="25"/>
    </row>
    <row r="539" spans="1:96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8"/>
      <c r="M539" s="25"/>
      <c r="N539" s="25"/>
      <c r="O539" s="25"/>
      <c r="P539" s="25"/>
      <c r="Q539" s="25"/>
      <c r="R539" s="25"/>
      <c r="S539" s="25"/>
      <c r="T539" s="8"/>
      <c r="U539" s="8"/>
      <c r="V539" s="8"/>
      <c r="W539" s="8"/>
      <c r="X539" s="8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11"/>
      <c r="BN539" s="11"/>
      <c r="BO539" s="11"/>
      <c r="BP539" s="3"/>
      <c r="BQ539" s="3"/>
      <c r="BR539" s="3"/>
      <c r="BS539" s="3"/>
      <c r="BT539" s="25"/>
      <c r="BU539" s="25"/>
      <c r="BV539" s="25"/>
      <c r="BW539" s="25"/>
      <c r="BX539" s="2"/>
      <c r="BY539" s="11"/>
      <c r="BZ539" s="20"/>
      <c r="CA539" s="25"/>
      <c r="CB539" s="11"/>
      <c r="CC539" s="104"/>
      <c r="CD539" s="11"/>
      <c r="CE539" s="25"/>
      <c r="CF539" s="25"/>
      <c r="CG539" s="25"/>
      <c r="CH539" s="25"/>
      <c r="CI539" s="25"/>
      <c r="CJ539" s="25"/>
      <c r="CK539" s="25"/>
      <c r="CL539" s="20"/>
      <c r="CM539" s="25"/>
      <c r="CN539" s="25"/>
      <c r="CO539" s="25"/>
      <c r="CP539" s="20"/>
      <c r="CQ539" s="25"/>
      <c r="CR539" s="25"/>
    </row>
    <row r="540" spans="1:96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8"/>
      <c r="M540" s="25"/>
      <c r="N540" s="25"/>
      <c r="O540" s="25"/>
      <c r="P540" s="25"/>
      <c r="Q540" s="25"/>
      <c r="R540" s="25"/>
      <c r="S540" s="25"/>
      <c r="T540" s="8"/>
      <c r="U540" s="8"/>
      <c r="V540" s="8"/>
      <c r="W540" s="8"/>
      <c r="X540" s="8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11"/>
      <c r="BN540" s="11"/>
      <c r="BO540" s="11"/>
      <c r="BP540" s="3"/>
      <c r="BQ540" s="3"/>
      <c r="BR540" s="3"/>
      <c r="BS540" s="3"/>
      <c r="BT540" s="25"/>
      <c r="BU540" s="25"/>
      <c r="BV540" s="25"/>
      <c r="BW540" s="25"/>
      <c r="BX540" s="2"/>
      <c r="BY540" s="11"/>
      <c r="BZ540" s="20"/>
      <c r="CA540" s="25"/>
      <c r="CB540" s="11"/>
      <c r="CC540" s="104"/>
      <c r="CD540" s="11"/>
      <c r="CE540" s="25"/>
      <c r="CF540" s="25"/>
      <c r="CG540" s="25"/>
      <c r="CH540" s="25"/>
      <c r="CI540" s="25"/>
      <c r="CJ540" s="25"/>
      <c r="CK540" s="25"/>
      <c r="CL540" s="20"/>
      <c r="CM540" s="25"/>
      <c r="CN540" s="25"/>
      <c r="CO540" s="25"/>
      <c r="CP540" s="20"/>
      <c r="CQ540" s="25"/>
      <c r="CR540" s="25"/>
    </row>
    <row r="541" spans="1:96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8"/>
      <c r="M541" s="25"/>
      <c r="N541" s="25"/>
      <c r="O541" s="25"/>
      <c r="P541" s="25"/>
      <c r="Q541" s="25"/>
      <c r="R541" s="25"/>
      <c r="S541" s="25"/>
      <c r="T541" s="8"/>
      <c r="U541" s="8"/>
      <c r="V541" s="8"/>
      <c r="W541" s="8"/>
      <c r="X541" s="8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11"/>
      <c r="BN541" s="11"/>
      <c r="BO541" s="11"/>
      <c r="BP541" s="3"/>
      <c r="BQ541" s="3"/>
      <c r="BR541" s="3"/>
      <c r="BS541" s="3"/>
      <c r="BT541" s="25"/>
      <c r="BU541" s="25"/>
      <c r="BV541" s="25"/>
      <c r="BW541" s="25"/>
      <c r="BX541" s="2"/>
      <c r="BY541" s="11"/>
      <c r="BZ541" s="20"/>
      <c r="CA541" s="25"/>
      <c r="CB541" s="11"/>
      <c r="CC541" s="104"/>
      <c r="CD541" s="11"/>
      <c r="CE541" s="25"/>
      <c r="CF541" s="25"/>
      <c r="CG541" s="25"/>
      <c r="CH541" s="25"/>
      <c r="CI541" s="25"/>
      <c r="CJ541" s="25"/>
      <c r="CK541" s="25"/>
      <c r="CL541" s="20"/>
      <c r="CM541" s="25"/>
      <c r="CN541" s="25"/>
      <c r="CO541" s="25"/>
      <c r="CP541" s="20"/>
      <c r="CQ541" s="25"/>
      <c r="CR541" s="25"/>
    </row>
    <row r="542" spans="1:96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8"/>
      <c r="M542" s="25"/>
      <c r="N542" s="25"/>
      <c r="O542" s="25"/>
      <c r="P542" s="25"/>
      <c r="Q542" s="25"/>
      <c r="R542" s="25"/>
      <c r="S542" s="25"/>
      <c r="T542" s="8"/>
      <c r="U542" s="8"/>
      <c r="V542" s="8"/>
      <c r="W542" s="8"/>
      <c r="X542" s="8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11"/>
      <c r="BN542" s="11"/>
      <c r="BO542" s="11"/>
      <c r="BP542" s="3"/>
      <c r="BQ542" s="3"/>
      <c r="BR542" s="3"/>
      <c r="BS542" s="3"/>
      <c r="BT542" s="25"/>
      <c r="BU542" s="25"/>
      <c r="BV542" s="25"/>
      <c r="BW542" s="25"/>
      <c r="BX542" s="2"/>
      <c r="BY542" s="11"/>
      <c r="BZ542" s="20"/>
      <c r="CA542" s="25"/>
      <c r="CB542" s="11"/>
      <c r="CC542" s="104"/>
      <c r="CD542" s="11"/>
      <c r="CE542" s="25"/>
      <c r="CF542" s="25"/>
      <c r="CG542" s="25"/>
      <c r="CH542" s="25"/>
      <c r="CI542" s="25"/>
      <c r="CJ542" s="25"/>
      <c r="CK542" s="25"/>
      <c r="CL542" s="20"/>
      <c r="CM542" s="25"/>
      <c r="CN542" s="25"/>
      <c r="CO542" s="25"/>
      <c r="CP542" s="20"/>
      <c r="CQ542" s="25"/>
      <c r="CR542" s="25"/>
    </row>
    <row r="543" spans="1:96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8"/>
      <c r="M543" s="25"/>
      <c r="N543" s="25"/>
      <c r="O543" s="25"/>
      <c r="P543" s="25"/>
      <c r="Q543" s="25"/>
      <c r="R543" s="25"/>
      <c r="S543" s="25"/>
      <c r="T543" s="8"/>
      <c r="U543" s="8"/>
      <c r="V543" s="8"/>
      <c r="W543" s="8"/>
      <c r="X543" s="8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11"/>
      <c r="BN543" s="11"/>
      <c r="BO543" s="11"/>
      <c r="BP543" s="3"/>
      <c r="BQ543" s="3"/>
      <c r="BR543" s="3"/>
      <c r="BS543" s="3"/>
      <c r="BT543" s="25"/>
      <c r="BU543" s="25"/>
      <c r="BV543" s="25"/>
      <c r="BW543" s="25"/>
      <c r="BX543" s="2"/>
      <c r="BY543" s="11"/>
      <c r="BZ543" s="20"/>
      <c r="CA543" s="25"/>
      <c r="CB543" s="11"/>
      <c r="CC543" s="104"/>
      <c r="CD543" s="11"/>
      <c r="CE543" s="25"/>
      <c r="CF543" s="25"/>
      <c r="CG543" s="25"/>
      <c r="CH543" s="25"/>
      <c r="CI543" s="25"/>
      <c r="CJ543" s="25"/>
      <c r="CK543" s="25"/>
      <c r="CL543" s="20"/>
      <c r="CM543" s="25"/>
      <c r="CN543" s="25"/>
      <c r="CO543" s="25"/>
      <c r="CP543" s="20"/>
      <c r="CQ543" s="25"/>
      <c r="CR543" s="25"/>
    </row>
    <row r="544" spans="1:96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8"/>
      <c r="M544" s="25"/>
      <c r="N544" s="25"/>
      <c r="O544" s="25"/>
      <c r="P544" s="25"/>
      <c r="Q544" s="25"/>
      <c r="R544" s="25"/>
      <c r="S544" s="25"/>
      <c r="T544" s="8"/>
      <c r="U544" s="8"/>
      <c r="V544" s="8"/>
      <c r="W544" s="8"/>
      <c r="X544" s="8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11"/>
      <c r="BN544" s="11"/>
      <c r="BO544" s="11"/>
      <c r="BP544" s="3"/>
      <c r="BQ544" s="3"/>
      <c r="BR544" s="3"/>
      <c r="BS544" s="3"/>
      <c r="BT544" s="25"/>
      <c r="BU544" s="25"/>
      <c r="BV544" s="25"/>
      <c r="BW544" s="25"/>
      <c r="BX544" s="2"/>
      <c r="BY544" s="11"/>
      <c r="BZ544" s="20"/>
      <c r="CA544" s="25"/>
      <c r="CB544" s="11"/>
      <c r="CC544" s="104"/>
      <c r="CD544" s="11"/>
      <c r="CE544" s="25"/>
      <c r="CF544" s="25"/>
      <c r="CG544" s="25"/>
      <c r="CH544" s="25"/>
      <c r="CI544" s="25"/>
      <c r="CJ544" s="25"/>
      <c r="CK544" s="25"/>
      <c r="CL544" s="20"/>
      <c r="CM544" s="25"/>
      <c r="CN544" s="25"/>
      <c r="CO544" s="25"/>
      <c r="CP544" s="20"/>
      <c r="CQ544" s="25"/>
      <c r="CR544" s="25"/>
    </row>
    <row r="545" spans="1:96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8"/>
      <c r="M545" s="25"/>
      <c r="N545" s="25"/>
      <c r="O545" s="25"/>
      <c r="P545" s="25"/>
      <c r="Q545" s="25"/>
      <c r="R545" s="25"/>
      <c r="S545" s="25"/>
      <c r="T545" s="8"/>
      <c r="U545" s="8"/>
      <c r="V545" s="8"/>
      <c r="W545" s="8"/>
      <c r="X545" s="8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11"/>
      <c r="BN545" s="11"/>
      <c r="BO545" s="11"/>
      <c r="BP545" s="3"/>
      <c r="BQ545" s="3"/>
      <c r="BR545" s="3"/>
      <c r="BS545" s="3"/>
      <c r="BT545" s="25"/>
      <c r="BU545" s="25"/>
      <c r="BV545" s="25"/>
      <c r="BW545" s="25"/>
      <c r="BX545" s="2"/>
      <c r="BY545" s="11"/>
      <c r="BZ545" s="20"/>
      <c r="CA545" s="25"/>
      <c r="CB545" s="11"/>
      <c r="CC545" s="104"/>
      <c r="CD545" s="11"/>
      <c r="CE545" s="25"/>
      <c r="CF545" s="25"/>
      <c r="CG545" s="25"/>
      <c r="CH545" s="25"/>
      <c r="CI545" s="25"/>
      <c r="CJ545" s="25"/>
      <c r="CK545" s="25"/>
      <c r="CL545" s="20"/>
      <c r="CM545" s="25"/>
      <c r="CN545" s="25"/>
      <c r="CO545" s="25"/>
      <c r="CP545" s="20"/>
      <c r="CQ545" s="25"/>
      <c r="CR545" s="25"/>
    </row>
    <row r="546" spans="1:96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8"/>
      <c r="M546" s="25"/>
      <c r="N546" s="25"/>
      <c r="O546" s="25"/>
      <c r="P546" s="25"/>
      <c r="Q546" s="25"/>
      <c r="R546" s="25"/>
      <c r="S546" s="25"/>
      <c r="T546" s="8"/>
      <c r="U546" s="8"/>
      <c r="V546" s="8"/>
      <c r="W546" s="8"/>
      <c r="X546" s="8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11"/>
      <c r="BN546" s="11"/>
      <c r="BO546" s="11"/>
      <c r="BP546" s="3"/>
      <c r="BQ546" s="3"/>
      <c r="BR546" s="3"/>
      <c r="BS546" s="3"/>
      <c r="BT546" s="25"/>
      <c r="BU546" s="25"/>
      <c r="BV546" s="25"/>
      <c r="BW546" s="25"/>
      <c r="BX546" s="2"/>
      <c r="BY546" s="11"/>
      <c r="BZ546" s="20"/>
      <c r="CA546" s="25"/>
      <c r="CB546" s="11"/>
      <c r="CC546" s="104"/>
      <c r="CD546" s="11"/>
      <c r="CE546" s="25"/>
      <c r="CF546" s="25"/>
      <c r="CG546" s="25"/>
      <c r="CH546" s="25"/>
      <c r="CI546" s="25"/>
      <c r="CJ546" s="25"/>
      <c r="CK546" s="25"/>
      <c r="CL546" s="20"/>
      <c r="CM546" s="25"/>
      <c r="CN546" s="25"/>
      <c r="CO546" s="25"/>
      <c r="CP546" s="20"/>
      <c r="CQ546" s="25"/>
      <c r="CR546" s="25"/>
    </row>
    <row r="547" spans="1:96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8"/>
      <c r="M547" s="25"/>
      <c r="N547" s="25"/>
      <c r="O547" s="25"/>
      <c r="P547" s="25"/>
      <c r="Q547" s="25"/>
      <c r="R547" s="25"/>
      <c r="S547" s="25"/>
      <c r="T547" s="8"/>
      <c r="U547" s="8"/>
      <c r="V547" s="8"/>
      <c r="W547" s="8"/>
      <c r="X547" s="8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11"/>
      <c r="BN547" s="11"/>
      <c r="BO547" s="11"/>
      <c r="BP547" s="3"/>
      <c r="BQ547" s="3"/>
      <c r="BR547" s="3"/>
      <c r="BS547" s="3"/>
      <c r="BT547" s="25"/>
      <c r="BU547" s="25"/>
      <c r="BV547" s="25"/>
      <c r="BW547" s="25"/>
      <c r="BX547" s="2"/>
      <c r="BY547" s="11"/>
      <c r="BZ547" s="20"/>
      <c r="CA547" s="25"/>
      <c r="CB547" s="11"/>
      <c r="CC547" s="104"/>
      <c r="CD547" s="11"/>
      <c r="CE547" s="25"/>
      <c r="CF547" s="25"/>
      <c r="CG547" s="25"/>
      <c r="CH547" s="25"/>
      <c r="CI547" s="25"/>
      <c r="CJ547" s="25"/>
      <c r="CK547" s="25"/>
      <c r="CL547" s="20"/>
      <c r="CM547" s="25"/>
      <c r="CN547" s="25"/>
      <c r="CO547" s="25"/>
      <c r="CP547" s="20"/>
      <c r="CQ547" s="25"/>
      <c r="CR547" s="25"/>
    </row>
    <row r="548" spans="1:96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8"/>
      <c r="M548" s="25"/>
      <c r="N548" s="25"/>
      <c r="O548" s="25"/>
      <c r="P548" s="25"/>
      <c r="Q548" s="25"/>
      <c r="R548" s="25"/>
      <c r="S548" s="25"/>
      <c r="T548" s="8"/>
      <c r="U548" s="8"/>
      <c r="V548" s="8"/>
      <c r="W548" s="8"/>
      <c r="X548" s="8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11"/>
      <c r="BN548" s="11"/>
      <c r="BO548" s="11"/>
      <c r="BP548" s="3"/>
      <c r="BQ548" s="3"/>
      <c r="BR548" s="3"/>
      <c r="BS548" s="3"/>
      <c r="BT548" s="25"/>
      <c r="BU548" s="25"/>
      <c r="BV548" s="25"/>
      <c r="BW548" s="25"/>
      <c r="BX548" s="2"/>
      <c r="BY548" s="11"/>
      <c r="BZ548" s="20"/>
      <c r="CA548" s="25"/>
      <c r="CB548" s="11"/>
      <c r="CC548" s="104"/>
      <c r="CD548" s="11"/>
      <c r="CE548" s="25"/>
      <c r="CF548" s="25"/>
      <c r="CG548" s="25"/>
      <c r="CH548" s="25"/>
      <c r="CI548" s="25"/>
      <c r="CJ548" s="25"/>
      <c r="CK548" s="25"/>
      <c r="CL548" s="20"/>
      <c r="CM548" s="25"/>
      <c r="CN548" s="25"/>
      <c r="CO548" s="25"/>
      <c r="CP548" s="20"/>
      <c r="CQ548" s="25"/>
      <c r="CR548" s="25"/>
    </row>
    <row r="549" spans="1:96" x14ac:dyDescent="0.25">
      <c r="BX549" s="2"/>
      <c r="CB549" s="11"/>
      <c r="CC549" s="104"/>
      <c r="CD549" s="11"/>
    </row>
    <row r="550" spans="1:96" x14ac:dyDescent="0.25">
      <c r="BX550" s="2"/>
      <c r="CB550" s="11"/>
      <c r="CC550" s="104"/>
      <c r="CD550" s="11"/>
    </row>
    <row r="551" spans="1:96" x14ac:dyDescent="0.25">
      <c r="BX551" s="2"/>
      <c r="CB551" s="11"/>
      <c r="CC551" s="104"/>
      <c r="CD551" s="11"/>
    </row>
    <row r="552" spans="1:96" x14ac:dyDescent="0.25">
      <c r="BX552" s="2"/>
      <c r="CB552" s="11"/>
      <c r="CC552" s="104"/>
      <c r="CD552" s="11"/>
    </row>
    <row r="553" spans="1:96" x14ac:dyDescent="0.25">
      <c r="BX553" s="2"/>
      <c r="CB553" s="11"/>
      <c r="CC553" s="104"/>
      <c r="CD553" s="11"/>
    </row>
    <row r="554" spans="1:96" x14ac:dyDescent="0.25">
      <c r="BX554" s="2"/>
      <c r="CB554" s="11"/>
      <c r="CC554" s="104"/>
      <c r="CD554" s="11"/>
    </row>
    <row r="555" spans="1:96" x14ac:dyDescent="0.25">
      <c r="BX555" s="2"/>
      <c r="CB555" s="11"/>
      <c r="CC555" s="104"/>
      <c r="CD555" s="11"/>
    </row>
    <row r="556" spans="1:96" x14ac:dyDescent="0.25">
      <c r="BX556" s="2"/>
      <c r="CB556" s="11"/>
      <c r="CC556" s="104"/>
      <c r="CD556" s="11"/>
    </row>
    <row r="557" spans="1:96" x14ac:dyDescent="0.25">
      <c r="BX557" s="2"/>
      <c r="CB557" s="11"/>
      <c r="CC557" s="104"/>
      <c r="CD557" s="11"/>
    </row>
    <row r="558" spans="1:96" x14ac:dyDescent="0.25">
      <c r="BX558" s="2"/>
      <c r="CB558" s="11"/>
      <c r="CC558" s="104"/>
      <c r="CD558" s="11"/>
    </row>
    <row r="559" spans="1:96" x14ac:dyDescent="0.25">
      <c r="BX559" s="2"/>
      <c r="CB559" s="11"/>
      <c r="CC559" s="104"/>
      <c r="CD559" s="11"/>
    </row>
    <row r="560" spans="1:96" x14ac:dyDescent="0.25">
      <c r="BX560" s="2"/>
      <c r="CB560" s="11"/>
      <c r="CC560" s="104"/>
      <c r="CD560" s="11"/>
    </row>
    <row r="561" spans="76:82" x14ac:dyDescent="0.25">
      <c r="BX561" s="2"/>
      <c r="CB561" s="11"/>
      <c r="CC561" s="104"/>
      <c r="CD561" s="11"/>
    </row>
    <row r="562" spans="76:82" x14ac:dyDescent="0.25">
      <c r="BX562" s="2"/>
      <c r="CB562" s="11"/>
      <c r="CC562" s="104"/>
      <c r="CD562" s="11"/>
    </row>
    <row r="563" spans="76:82" x14ac:dyDescent="0.25">
      <c r="BX563" s="2"/>
      <c r="CB563" s="11"/>
      <c r="CC563" s="104"/>
      <c r="CD563" s="11"/>
    </row>
    <row r="564" spans="76:82" x14ac:dyDescent="0.25">
      <c r="BX564" s="2"/>
      <c r="CB564" s="11"/>
      <c r="CC564" s="104"/>
      <c r="CD564" s="11"/>
    </row>
    <row r="565" spans="76:82" x14ac:dyDescent="0.25">
      <c r="BX565" s="2"/>
      <c r="CB565" s="11"/>
      <c r="CC565" s="104"/>
      <c r="CD565" s="11"/>
    </row>
    <row r="566" spans="76:82" x14ac:dyDescent="0.25">
      <c r="BX566" s="2"/>
      <c r="CB566" s="11"/>
      <c r="CC566" s="104"/>
      <c r="CD566" s="11"/>
    </row>
    <row r="567" spans="76:82" x14ac:dyDescent="0.25">
      <c r="BX567" s="2"/>
      <c r="CB567" s="11"/>
      <c r="CC567" s="104"/>
      <c r="CD567" s="11"/>
    </row>
    <row r="568" spans="76:82" x14ac:dyDescent="0.25">
      <c r="BX568" s="2"/>
      <c r="CB568" s="11"/>
      <c r="CC568" s="104"/>
      <c r="CD568" s="11"/>
    </row>
    <row r="569" spans="76:82" x14ac:dyDescent="0.25">
      <c r="BX569" s="2"/>
      <c r="CB569" s="11"/>
      <c r="CC569" s="104"/>
      <c r="CD569" s="11"/>
    </row>
    <row r="570" spans="76:82" x14ac:dyDescent="0.25">
      <c r="BX570" s="2"/>
      <c r="CB570" s="11"/>
      <c r="CC570" s="104"/>
      <c r="CD570" s="11"/>
    </row>
    <row r="571" spans="76:82" x14ac:dyDescent="0.25">
      <c r="BX571" s="2"/>
      <c r="CB571" s="11"/>
      <c r="CC571" s="104"/>
      <c r="CD571" s="11"/>
    </row>
    <row r="572" spans="76:82" x14ac:dyDescent="0.25">
      <c r="BX572" s="2"/>
      <c r="CB572" s="11"/>
      <c r="CC572" s="104"/>
      <c r="CD572" s="11"/>
    </row>
    <row r="573" spans="76:82" x14ac:dyDescent="0.25">
      <c r="BX573" s="2"/>
      <c r="CB573" s="11"/>
      <c r="CC573" s="104"/>
      <c r="CD573" s="11"/>
    </row>
    <row r="574" spans="76:82" x14ac:dyDescent="0.25">
      <c r="BX574" s="2"/>
      <c r="CB574" s="11"/>
      <c r="CC574" s="104"/>
      <c r="CD574" s="11"/>
    </row>
    <row r="575" spans="76:82" x14ac:dyDescent="0.25">
      <c r="BX575" s="2"/>
      <c r="CB575" s="11"/>
      <c r="CC575" s="104"/>
      <c r="CD575" s="11"/>
    </row>
    <row r="576" spans="76:82" x14ac:dyDescent="0.25">
      <c r="BX576" s="2"/>
      <c r="CB576" s="11"/>
      <c r="CC576" s="104"/>
      <c r="CD576" s="11"/>
    </row>
    <row r="577" spans="76:82" x14ac:dyDescent="0.25">
      <c r="BX577" s="2"/>
      <c r="CB577" s="11"/>
      <c r="CC577" s="104"/>
      <c r="CD577" s="11"/>
    </row>
    <row r="578" spans="76:82" x14ac:dyDescent="0.25">
      <c r="BX578" s="2"/>
      <c r="CB578" s="11"/>
      <c r="CC578" s="104"/>
      <c r="CD578" s="11"/>
    </row>
    <row r="579" spans="76:82" x14ac:dyDescent="0.25">
      <c r="BX579" s="2"/>
      <c r="CB579" s="11"/>
      <c r="CC579" s="104"/>
      <c r="CD579" s="11"/>
    </row>
    <row r="580" spans="76:82" x14ac:dyDescent="0.25">
      <c r="BX580" s="2"/>
      <c r="CB580" s="11"/>
      <c r="CC580" s="104"/>
      <c r="CD580" s="11"/>
    </row>
    <row r="581" spans="76:82" x14ac:dyDescent="0.25">
      <c r="BX581" s="2"/>
      <c r="CB581" s="11"/>
      <c r="CC581" s="104"/>
      <c r="CD581" s="11"/>
    </row>
    <row r="582" spans="76:82" x14ac:dyDescent="0.25">
      <c r="BX582" s="2"/>
      <c r="CB582" s="11"/>
      <c r="CC582" s="104"/>
      <c r="CD582" s="11"/>
    </row>
    <row r="583" spans="76:82" x14ac:dyDescent="0.25">
      <c r="BX583" s="2"/>
      <c r="CB583" s="11"/>
      <c r="CC583" s="104"/>
      <c r="CD583" s="11"/>
    </row>
    <row r="584" spans="76:82" x14ac:dyDescent="0.25">
      <c r="BX584" s="2"/>
      <c r="CB584" s="11"/>
      <c r="CC584" s="104"/>
      <c r="CD584" s="11"/>
    </row>
    <row r="585" spans="76:82" x14ac:dyDescent="0.25">
      <c r="BX585" s="2"/>
      <c r="CB585" s="11"/>
      <c r="CC585" s="104"/>
      <c r="CD585" s="11"/>
    </row>
    <row r="586" spans="76:82" x14ac:dyDescent="0.25">
      <c r="BX586" s="2"/>
      <c r="CB586" s="11"/>
      <c r="CC586" s="104"/>
      <c r="CD586" s="11"/>
    </row>
    <row r="587" spans="76:82" x14ac:dyDescent="0.25">
      <c r="BX587" s="2"/>
      <c r="CB587" s="11"/>
      <c r="CC587" s="104"/>
      <c r="CD587" s="11"/>
    </row>
    <row r="588" spans="76:82" x14ac:dyDescent="0.25">
      <c r="BX588" s="2"/>
      <c r="CB588" s="11"/>
      <c r="CC588" s="104"/>
      <c r="CD588" s="11"/>
    </row>
    <row r="589" spans="76:82" x14ac:dyDescent="0.25">
      <c r="BX589" s="2"/>
      <c r="CB589" s="11"/>
      <c r="CC589" s="104"/>
      <c r="CD589" s="11"/>
    </row>
    <row r="590" spans="76:82" x14ac:dyDescent="0.25">
      <c r="BX590" s="2"/>
      <c r="CB590" s="11"/>
      <c r="CC590" s="104"/>
      <c r="CD590" s="11"/>
    </row>
    <row r="591" spans="76:82" x14ac:dyDescent="0.25">
      <c r="BX591" s="2"/>
      <c r="CB591" s="11"/>
      <c r="CC591" s="104"/>
      <c r="CD591" s="11"/>
    </row>
    <row r="592" spans="76:82" x14ac:dyDescent="0.25">
      <c r="BX592" s="2"/>
      <c r="CB592" s="11"/>
      <c r="CC592" s="104"/>
      <c r="CD592" s="11"/>
    </row>
    <row r="593" spans="76:82" x14ac:dyDescent="0.25">
      <c r="BX593" s="2"/>
      <c r="CB593" s="11"/>
      <c r="CC593" s="104"/>
      <c r="CD593" s="11"/>
    </row>
    <row r="594" spans="76:82" x14ac:dyDescent="0.25">
      <c r="BX594" s="2"/>
      <c r="CC594" s="104"/>
      <c r="CD594" s="11"/>
    </row>
    <row r="595" spans="76:82" x14ac:dyDescent="0.25">
      <c r="BX595" s="2"/>
      <c r="CC595" s="104"/>
      <c r="CD595" s="11"/>
    </row>
    <row r="596" spans="76:82" x14ac:dyDescent="0.25">
      <c r="BX596" s="2"/>
      <c r="CC596" s="104"/>
      <c r="CD596" s="11"/>
    </row>
    <row r="597" spans="76:82" x14ac:dyDescent="0.25">
      <c r="BX597" s="2"/>
      <c r="CC597" s="104"/>
      <c r="CD597" s="11"/>
    </row>
    <row r="598" spans="76:82" x14ac:dyDescent="0.25">
      <c r="BX598" s="2"/>
      <c r="CC598" s="104"/>
      <c r="CD598" s="11"/>
    </row>
    <row r="599" spans="76:82" x14ac:dyDescent="0.25">
      <c r="BX599" s="2"/>
      <c r="CC599" s="104"/>
      <c r="CD599" s="11"/>
    </row>
    <row r="600" spans="76:82" x14ac:dyDescent="0.25">
      <c r="BX600" s="2"/>
      <c r="CC600" s="104"/>
      <c r="CD600" s="11"/>
    </row>
    <row r="601" spans="76:82" x14ac:dyDescent="0.25">
      <c r="BX601" s="2"/>
      <c r="CC601" s="104"/>
      <c r="CD601" s="11"/>
    </row>
    <row r="602" spans="76:82" x14ac:dyDescent="0.25">
      <c r="BX602" s="2"/>
      <c r="CC602" s="104"/>
      <c r="CD602" s="11"/>
    </row>
    <row r="603" spans="76:82" x14ac:dyDescent="0.25">
      <c r="BX603" s="2"/>
      <c r="CC603" s="104"/>
      <c r="CD603" s="11"/>
    </row>
    <row r="604" spans="76:82" x14ac:dyDescent="0.25">
      <c r="BX604" s="2"/>
      <c r="CC604" s="104"/>
      <c r="CD604" s="11"/>
    </row>
    <row r="605" spans="76:82" x14ac:dyDescent="0.25">
      <c r="BX605" s="2"/>
      <c r="CC605" s="104"/>
      <c r="CD605" s="11"/>
    </row>
    <row r="606" spans="76:82" x14ac:dyDescent="0.25">
      <c r="BX606" s="2"/>
      <c r="CC606" s="104"/>
      <c r="CD606" s="11"/>
    </row>
    <row r="607" spans="76:82" x14ac:dyDescent="0.25">
      <c r="BX607" s="2"/>
      <c r="CC607" s="104"/>
      <c r="CD607" s="11"/>
    </row>
    <row r="608" spans="76:82" x14ac:dyDescent="0.25">
      <c r="BX608" s="2"/>
      <c r="CC608" s="104"/>
      <c r="CD608" s="11"/>
    </row>
    <row r="609" spans="76:82" x14ac:dyDescent="0.25">
      <c r="BX609" s="2"/>
      <c r="CC609" s="104"/>
      <c r="CD609" s="11"/>
    </row>
    <row r="610" spans="76:82" x14ac:dyDescent="0.25">
      <c r="BX610" s="2"/>
      <c r="CC610" s="104"/>
      <c r="CD610" s="11"/>
    </row>
    <row r="611" spans="76:82" x14ac:dyDescent="0.25">
      <c r="BX611" s="2"/>
      <c r="CC611" s="104"/>
      <c r="CD611" s="11"/>
    </row>
    <row r="612" spans="76:82" x14ac:dyDescent="0.25">
      <c r="BX612" s="2"/>
      <c r="CC612" s="104"/>
      <c r="CD612" s="11"/>
    </row>
    <row r="613" spans="76:82" x14ac:dyDescent="0.25">
      <c r="BX613" s="2"/>
      <c r="CC613" s="104"/>
      <c r="CD613" s="11"/>
    </row>
    <row r="614" spans="76:82" x14ac:dyDescent="0.25">
      <c r="BX614" s="2"/>
      <c r="CC614" s="104"/>
      <c r="CD614" s="11"/>
    </row>
    <row r="615" spans="76:82" x14ac:dyDescent="0.25">
      <c r="BX615" s="2"/>
      <c r="CC615" s="104"/>
      <c r="CD615" s="11"/>
    </row>
    <row r="616" spans="76:82" x14ac:dyDescent="0.25">
      <c r="BX616" s="2"/>
      <c r="CC616" s="104"/>
      <c r="CD616" s="11"/>
    </row>
    <row r="617" spans="76:82" x14ac:dyDescent="0.25">
      <c r="BX617" s="2"/>
      <c r="CC617" s="104"/>
      <c r="CD617" s="11"/>
    </row>
    <row r="618" spans="76:82" x14ac:dyDescent="0.25">
      <c r="BX618" s="2"/>
      <c r="CC618" s="104"/>
      <c r="CD618" s="11"/>
    </row>
    <row r="619" spans="76:82" x14ac:dyDescent="0.25">
      <c r="BX619" s="2"/>
      <c r="CC619" s="104"/>
      <c r="CD619" s="11"/>
    </row>
    <row r="620" spans="76:82" x14ac:dyDescent="0.25">
      <c r="BX620" s="2"/>
      <c r="CC620" s="104"/>
      <c r="CD620" s="11"/>
    </row>
    <row r="621" spans="76:82" x14ac:dyDescent="0.25">
      <c r="BX621" s="2"/>
      <c r="CC621" s="104"/>
      <c r="CD621" s="11"/>
    </row>
    <row r="622" spans="76:82" x14ac:dyDescent="0.25">
      <c r="BX622" s="2"/>
      <c r="CC622" s="104"/>
      <c r="CD622" s="11"/>
    </row>
    <row r="623" spans="76:82" x14ac:dyDescent="0.25">
      <c r="BX623" s="2"/>
      <c r="CC623" s="104"/>
      <c r="CD623" s="11"/>
    </row>
    <row r="624" spans="76:82" x14ac:dyDescent="0.25">
      <c r="BX624" s="2"/>
      <c r="CC624" s="104"/>
      <c r="CD624" s="11"/>
    </row>
    <row r="625" spans="76:82" x14ac:dyDescent="0.25">
      <c r="BX625" s="2"/>
      <c r="CC625" s="104"/>
      <c r="CD625" s="11"/>
    </row>
    <row r="626" spans="76:82" x14ac:dyDescent="0.25">
      <c r="BX626" s="2"/>
      <c r="CC626" s="104"/>
      <c r="CD626" s="11"/>
    </row>
    <row r="627" spans="76:82" x14ac:dyDescent="0.25">
      <c r="BX627" s="2"/>
      <c r="CC627" s="104"/>
      <c r="CD627" s="11"/>
    </row>
    <row r="628" spans="76:82" x14ac:dyDescent="0.25">
      <c r="BX628" s="2"/>
      <c r="CC628" s="104"/>
      <c r="CD628" s="11"/>
    </row>
    <row r="629" spans="76:82" x14ac:dyDescent="0.25">
      <c r="BX629" s="2"/>
      <c r="CC629" s="104"/>
      <c r="CD629" s="11"/>
    </row>
    <row r="630" spans="76:82" x14ac:dyDescent="0.25">
      <c r="BX630" s="2"/>
      <c r="CC630" s="104"/>
      <c r="CD630" s="11"/>
    </row>
    <row r="631" spans="76:82" x14ac:dyDescent="0.25">
      <c r="BX631" s="2"/>
      <c r="CC631" s="104"/>
      <c r="CD631" s="11"/>
    </row>
    <row r="632" spans="76:82" x14ac:dyDescent="0.25">
      <c r="BX632" s="2"/>
      <c r="CC632" s="104"/>
      <c r="CD632" s="11"/>
    </row>
    <row r="633" spans="76:82" x14ac:dyDescent="0.25">
      <c r="BX633" s="2"/>
      <c r="CC633" s="104"/>
      <c r="CD633" s="11"/>
    </row>
    <row r="634" spans="76:82" x14ac:dyDescent="0.25">
      <c r="BX634" s="2"/>
      <c r="CC634" s="104"/>
      <c r="CD634" s="11"/>
    </row>
    <row r="635" spans="76:82" x14ac:dyDescent="0.25">
      <c r="BX635" s="2"/>
      <c r="CC635" s="104"/>
      <c r="CD635" s="11"/>
    </row>
    <row r="636" spans="76:82" x14ac:dyDescent="0.25">
      <c r="BX636" s="2"/>
      <c r="CC636" s="104"/>
      <c r="CD636" s="11"/>
    </row>
    <row r="637" spans="76:82" x14ac:dyDescent="0.25">
      <c r="BX637" s="2"/>
      <c r="CC637" s="104"/>
      <c r="CD637" s="11"/>
    </row>
    <row r="638" spans="76:82" x14ac:dyDescent="0.25">
      <c r="BX638" s="2"/>
      <c r="CC638" s="104"/>
      <c r="CD638" s="11"/>
    </row>
    <row r="639" spans="76:82" x14ac:dyDescent="0.25">
      <c r="BX639" s="2"/>
      <c r="CC639" s="104"/>
      <c r="CD639" s="11"/>
    </row>
    <row r="640" spans="76:82" x14ac:dyDescent="0.25">
      <c r="BX640" s="2"/>
      <c r="CC640" s="104"/>
      <c r="CD640" s="11"/>
    </row>
    <row r="641" spans="76:82" x14ac:dyDescent="0.25">
      <c r="BX641" s="2"/>
      <c r="CC641" s="104"/>
      <c r="CD641" s="11"/>
    </row>
    <row r="642" spans="76:82" x14ac:dyDescent="0.25">
      <c r="BX642" s="2"/>
      <c r="CC642" s="104"/>
      <c r="CD642" s="11"/>
    </row>
    <row r="643" spans="76:82" x14ac:dyDescent="0.25">
      <c r="BX643" s="2"/>
      <c r="CC643" s="104"/>
      <c r="CD643" s="11"/>
    </row>
    <row r="644" spans="76:82" x14ac:dyDescent="0.25">
      <c r="BX644" s="2"/>
      <c r="CC644" s="104"/>
      <c r="CD644" s="11"/>
    </row>
    <row r="645" spans="76:82" x14ac:dyDescent="0.25">
      <c r="BX645" s="2"/>
      <c r="CC645" s="104"/>
      <c r="CD645" s="11"/>
    </row>
    <row r="646" spans="76:82" x14ac:dyDescent="0.25">
      <c r="BX646" s="2"/>
      <c r="CC646" s="104"/>
      <c r="CD646" s="11"/>
    </row>
    <row r="647" spans="76:82" x14ac:dyDescent="0.25">
      <c r="BX647" s="2"/>
      <c r="CC647" s="104"/>
      <c r="CD647" s="11"/>
    </row>
    <row r="648" spans="76:82" x14ac:dyDescent="0.25">
      <c r="BX648" s="2"/>
      <c r="CC648" s="104"/>
      <c r="CD648" s="11"/>
    </row>
    <row r="649" spans="76:82" x14ac:dyDescent="0.25">
      <c r="BX649" s="2"/>
      <c r="CC649" s="104"/>
      <c r="CD649" s="11"/>
    </row>
    <row r="650" spans="76:82" x14ac:dyDescent="0.25">
      <c r="BX650" s="2"/>
      <c r="CC650" s="104"/>
      <c r="CD650" s="11"/>
    </row>
    <row r="651" spans="76:82" x14ac:dyDescent="0.25">
      <c r="BX651" s="2"/>
      <c r="CC651" s="104"/>
      <c r="CD651" s="11"/>
    </row>
    <row r="652" spans="76:82" x14ac:dyDescent="0.25">
      <c r="BX652" s="2"/>
      <c r="CC652" s="104"/>
      <c r="CD652" s="11"/>
    </row>
    <row r="653" spans="76:82" x14ac:dyDescent="0.25">
      <c r="BX653" s="2"/>
      <c r="CC653" s="104"/>
      <c r="CD653" s="11"/>
    </row>
    <row r="654" spans="76:82" x14ac:dyDescent="0.25">
      <c r="BX654" s="2"/>
      <c r="CC654" s="104"/>
      <c r="CD654" s="11"/>
    </row>
    <row r="655" spans="76:82" x14ac:dyDescent="0.25">
      <c r="BX655" s="2"/>
      <c r="CC655" s="104"/>
      <c r="CD655" s="11"/>
    </row>
    <row r="656" spans="76:82" x14ac:dyDescent="0.25">
      <c r="BX656" s="2"/>
      <c r="CC656" s="104"/>
      <c r="CD656" s="11"/>
    </row>
    <row r="657" spans="76:82" x14ac:dyDescent="0.25">
      <c r="BX657" s="2"/>
      <c r="CC657" s="104"/>
      <c r="CD657" s="11"/>
    </row>
    <row r="658" spans="76:82" x14ac:dyDescent="0.25">
      <c r="BX658" s="2"/>
      <c r="CC658" s="104"/>
      <c r="CD658" s="11"/>
    </row>
    <row r="659" spans="76:82" x14ac:dyDescent="0.25">
      <c r="BX659" s="2"/>
      <c r="CC659" s="104"/>
      <c r="CD659" s="11"/>
    </row>
    <row r="660" spans="76:82" x14ac:dyDescent="0.25">
      <c r="BX660" s="2"/>
      <c r="CC660" s="104"/>
      <c r="CD660" s="11"/>
    </row>
    <row r="661" spans="76:82" x14ac:dyDescent="0.25">
      <c r="BX661" s="2"/>
      <c r="CC661" s="104"/>
      <c r="CD661" s="11"/>
    </row>
    <row r="662" spans="76:82" x14ac:dyDescent="0.25">
      <c r="BX662" s="2"/>
      <c r="CC662" s="104"/>
      <c r="CD662" s="11"/>
    </row>
    <row r="663" spans="76:82" x14ac:dyDescent="0.25">
      <c r="BX663" s="2"/>
      <c r="CC663" s="104"/>
      <c r="CD663" s="11"/>
    </row>
    <row r="664" spans="76:82" x14ac:dyDescent="0.25">
      <c r="BX664" s="2"/>
      <c r="CC664" s="104"/>
      <c r="CD664" s="11"/>
    </row>
    <row r="665" spans="76:82" x14ac:dyDescent="0.25">
      <c r="BX665" s="2"/>
      <c r="CC665" s="104"/>
      <c r="CD665" s="11"/>
    </row>
    <row r="666" spans="76:82" x14ac:dyDescent="0.25">
      <c r="BX666" s="2"/>
      <c r="CC666" s="104"/>
      <c r="CD666" s="11"/>
    </row>
    <row r="667" spans="76:82" x14ac:dyDescent="0.25">
      <c r="BX667" s="2"/>
      <c r="CC667" s="104"/>
      <c r="CD667" s="11"/>
    </row>
    <row r="668" spans="76:82" x14ac:dyDescent="0.25">
      <c r="BX668" s="2"/>
      <c r="CC668" s="104"/>
      <c r="CD668" s="11"/>
    </row>
    <row r="669" spans="76:82" x14ac:dyDescent="0.25">
      <c r="BX669" s="2"/>
      <c r="CC669" s="104"/>
      <c r="CD669" s="11"/>
    </row>
    <row r="670" spans="76:82" x14ac:dyDescent="0.25">
      <c r="BX670" s="2"/>
      <c r="CC670" s="104"/>
      <c r="CD670" s="11"/>
    </row>
    <row r="671" spans="76:82" x14ac:dyDescent="0.25">
      <c r="BX671" s="2"/>
      <c r="CC671" s="104"/>
      <c r="CD671" s="11"/>
    </row>
    <row r="672" spans="76:82" x14ac:dyDescent="0.25">
      <c r="BX672" s="2"/>
      <c r="CC672" s="104"/>
      <c r="CD672" s="11"/>
    </row>
    <row r="673" spans="76:82" x14ac:dyDescent="0.25">
      <c r="BX673" s="2"/>
      <c r="CC673" s="104"/>
      <c r="CD673" s="11"/>
    </row>
    <row r="674" spans="76:82" x14ac:dyDescent="0.25">
      <c r="BX674" s="2"/>
      <c r="CC674" s="104"/>
      <c r="CD674" s="11"/>
    </row>
    <row r="675" spans="76:82" x14ac:dyDescent="0.25">
      <c r="BX675" s="2"/>
      <c r="CC675" s="104"/>
      <c r="CD675" s="11"/>
    </row>
    <row r="676" spans="76:82" x14ac:dyDescent="0.25">
      <c r="BX676" s="2"/>
      <c r="CC676" s="104"/>
      <c r="CD676" s="11"/>
    </row>
    <row r="677" spans="76:82" x14ac:dyDescent="0.25">
      <c r="BX677" s="2"/>
      <c r="CC677" s="104"/>
      <c r="CD677" s="11"/>
    </row>
    <row r="678" spans="76:82" x14ac:dyDescent="0.25">
      <c r="BX678" s="2"/>
      <c r="CC678" s="104"/>
      <c r="CD678" s="11"/>
    </row>
    <row r="679" spans="76:82" x14ac:dyDescent="0.25">
      <c r="BX679" s="2"/>
      <c r="CC679" s="104"/>
      <c r="CD679" s="11"/>
    </row>
    <row r="680" spans="76:82" x14ac:dyDescent="0.25">
      <c r="BX680" s="2"/>
      <c r="CC680" s="104"/>
      <c r="CD680" s="11"/>
    </row>
    <row r="681" spans="76:82" x14ac:dyDescent="0.25">
      <c r="BX681" s="2"/>
      <c r="CC681" s="104"/>
      <c r="CD681" s="11"/>
    </row>
    <row r="682" spans="76:82" x14ac:dyDescent="0.25">
      <c r="BX682" s="2"/>
      <c r="CC682" s="104"/>
      <c r="CD682" s="11"/>
    </row>
    <row r="683" spans="76:82" x14ac:dyDescent="0.25">
      <c r="BX683" s="2"/>
      <c r="CC683" s="104"/>
      <c r="CD683" s="11"/>
    </row>
    <row r="684" spans="76:82" x14ac:dyDescent="0.25">
      <c r="BX684" s="2"/>
      <c r="CC684" s="104"/>
      <c r="CD684" s="11"/>
    </row>
    <row r="685" spans="76:82" x14ac:dyDescent="0.25">
      <c r="BX685" s="2"/>
      <c r="CC685" s="104"/>
      <c r="CD685" s="11"/>
    </row>
    <row r="686" spans="76:82" x14ac:dyDescent="0.25">
      <c r="BX686" s="2"/>
      <c r="CC686" s="104"/>
      <c r="CD686" s="11"/>
    </row>
    <row r="687" spans="76:82" x14ac:dyDescent="0.25">
      <c r="BX687" s="2"/>
      <c r="CC687" s="104"/>
      <c r="CD687" s="11"/>
    </row>
    <row r="688" spans="76:82" x14ac:dyDescent="0.25">
      <c r="BX688" s="2"/>
      <c r="CC688" s="104"/>
      <c r="CD688" s="11"/>
    </row>
    <row r="689" spans="76:82" x14ac:dyDescent="0.25">
      <c r="BX689" s="2"/>
      <c r="CC689" s="104"/>
      <c r="CD689" s="11"/>
    </row>
    <row r="690" spans="76:82" x14ac:dyDescent="0.25">
      <c r="BX690" s="2"/>
      <c r="CC690" s="104"/>
      <c r="CD690" s="11"/>
    </row>
    <row r="691" spans="76:82" x14ac:dyDescent="0.25">
      <c r="BX691" s="2"/>
      <c r="CC691" s="104"/>
      <c r="CD691" s="11"/>
    </row>
    <row r="692" spans="76:82" x14ac:dyDescent="0.25">
      <c r="BX692" s="2"/>
      <c r="CC692" s="104"/>
      <c r="CD692" s="11"/>
    </row>
    <row r="693" spans="76:82" x14ac:dyDescent="0.25">
      <c r="BX693" s="2"/>
      <c r="CC693" s="104"/>
      <c r="CD693" s="11"/>
    </row>
    <row r="694" spans="76:82" x14ac:dyDescent="0.25">
      <c r="BX694" s="2"/>
      <c r="CC694" s="104"/>
      <c r="CD694" s="11"/>
    </row>
    <row r="695" spans="76:82" x14ac:dyDescent="0.25">
      <c r="BX695" s="2"/>
      <c r="CC695" s="104"/>
      <c r="CD695" s="11"/>
    </row>
    <row r="696" spans="76:82" x14ac:dyDescent="0.25">
      <c r="BX696" s="2"/>
      <c r="CC696" s="104"/>
      <c r="CD696" s="11"/>
    </row>
    <row r="697" spans="76:82" x14ac:dyDescent="0.25">
      <c r="BX697" s="2"/>
      <c r="CC697" s="104"/>
      <c r="CD697" s="11"/>
    </row>
    <row r="698" spans="76:82" x14ac:dyDescent="0.25">
      <c r="BX698" s="2"/>
      <c r="CC698" s="104"/>
      <c r="CD698" s="11"/>
    </row>
    <row r="699" spans="76:82" x14ac:dyDescent="0.25">
      <c r="BX699" s="2"/>
      <c r="CC699" s="104"/>
      <c r="CD699" s="11"/>
    </row>
    <row r="700" spans="76:82" x14ac:dyDescent="0.25">
      <c r="BX700" s="2"/>
      <c r="CC700" s="104"/>
      <c r="CD700" s="11"/>
    </row>
    <row r="701" spans="76:82" x14ac:dyDescent="0.25">
      <c r="BX701" s="2"/>
      <c r="CC701" s="104"/>
      <c r="CD701" s="11"/>
    </row>
    <row r="702" spans="76:82" x14ac:dyDescent="0.25">
      <c r="BX702" s="2"/>
      <c r="CC702" s="104"/>
      <c r="CD702" s="11"/>
    </row>
    <row r="703" spans="76:82" x14ac:dyDescent="0.25">
      <c r="BX703" s="2"/>
      <c r="CC703" s="104"/>
      <c r="CD703" s="11"/>
    </row>
    <row r="704" spans="76:82" x14ac:dyDescent="0.25">
      <c r="BX704" s="2"/>
      <c r="CC704" s="104"/>
      <c r="CD704" s="11"/>
    </row>
    <row r="705" spans="76:82" x14ac:dyDescent="0.25">
      <c r="BX705" s="2"/>
      <c r="CC705" s="104"/>
      <c r="CD705" s="11"/>
    </row>
    <row r="706" spans="76:82" x14ac:dyDescent="0.25">
      <c r="BX706" s="2"/>
      <c r="CC706" s="104"/>
      <c r="CD706" s="11"/>
    </row>
    <row r="707" spans="76:82" x14ac:dyDescent="0.25">
      <c r="BX707" s="2"/>
      <c r="CC707" s="104"/>
      <c r="CD707" s="11"/>
    </row>
    <row r="708" spans="76:82" x14ac:dyDescent="0.25">
      <c r="BX708" s="2"/>
      <c r="CC708" s="104"/>
      <c r="CD708" s="11"/>
    </row>
    <row r="709" spans="76:82" x14ac:dyDescent="0.25">
      <c r="BX709" s="2"/>
      <c r="CC709" s="104"/>
      <c r="CD709" s="11"/>
    </row>
    <row r="710" spans="76:82" x14ac:dyDescent="0.25">
      <c r="BX710" s="2"/>
      <c r="CC710" s="104"/>
      <c r="CD710" s="11"/>
    </row>
    <row r="711" spans="76:82" x14ac:dyDescent="0.25">
      <c r="BX711" s="2"/>
      <c r="CC711" s="104"/>
      <c r="CD711" s="11"/>
    </row>
    <row r="712" spans="76:82" x14ac:dyDescent="0.25">
      <c r="BX712" s="2"/>
      <c r="CC712" s="104"/>
      <c r="CD712" s="11"/>
    </row>
    <row r="713" spans="76:82" x14ac:dyDescent="0.25">
      <c r="BX713" s="2"/>
      <c r="CC713" s="104"/>
      <c r="CD713" s="11"/>
    </row>
    <row r="714" spans="76:82" x14ac:dyDescent="0.25">
      <c r="BX714" s="2"/>
      <c r="CC714" s="104"/>
      <c r="CD714" s="11"/>
    </row>
    <row r="715" spans="76:82" x14ac:dyDescent="0.25">
      <c r="BX715" s="2"/>
      <c r="CC715" s="104"/>
      <c r="CD715" s="11"/>
    </row>
    <row r="716" spans="76:82" x14ac:dyDescent="0.25">
      <c r="BX716" s="2"/>
      <c r="CC716" s="104"/>
      <c r="CD716" s="11"/>
    </row>
    <row r="717" spans="76:82" x14ac:dyDescent="0.25">
      <c r="BX717" s="2"/>
      <c r="CC717" s="104"/>
      <c r="CD717" s="11"/>
    </row>
    <row r="718" spans="76:82" x14ac:dyDescent="0.25">
      <c r="BX718" s="2"/>
      <c r="CC718" s="104"/>
      <c r="CD718" s="11"/>
    </row>
    <row r="719" spans="76:82" x14ac:dyDescent="0.25">
      <c r="BX719" s="2"/>
      <c r="CC719" s="104"/>
      <c r="CD719" s="11"/>
    </row>
    <row r="720" spans="76:82" x14ac:dyDescent="0.25">
      <c r="BX720" s="2"/>
      <c r="CC720" s="104"/>
      <c r="CD720" s="11"/>
    </row>
    <row r="721" spans="76:82" x14ac:dyDescent="0.25">
      <c r="BX721" s="2"/>
      <c r="CC721" s="104"/>
      <c r="CD721" s="11"/>
    </row>
    <row r="722" spans="76:82" x14ac:dyDescent="0.25">
      <c r="BX722" s="2"/>
      <c r="CC722" s="104"/>
      <c r="CD722" s="11"/>
    </row>
    <row r="723" spans="76:82" x14ac:dyDescent="0.25">
      <c r="BX723" s="2"/>
      <c r="CC723" s="104"/>
      <c r="CD723" s="11"/>
    </row>
    <row r="724" spans="76:82" x14ac:dyDescent="0.25">
      <c r="BX724" s="2"/>
      <c r="CC724" s="104"/>
      <c r="CD724" s="11"/>
    </row>
    <row r="725" spans="76:82" x14ac:dyDescent="0.25">
      <c r="BX725" s="2"/>
      <c r="CC725" s="104"/>
      <c r="CD725" s="11"/>
    </row>
    <row r="726" spans="76:82" x14ac:dyDescent="0.25">
      <c r="BX726" s="2"/>
      <c r="CC726" s="104"/>
      <c r="CD726" s="11"/>
    </row>
    <row r="727" spans="76:82" x14ac:dyDescent="0.25">
      <c r="BX727" s="2"/>
      <c r="CC727" s="104"/>
      <c r="CD727" s="11"/>
    </row>
    <row r="728" spans="76:82" x14ac:dyDescent="0.25">
      <c r="BX728" s="2"/>
      <c r="CC728" s="104"/>
      <c r="CD728" s="11"/>
    </row>
    <row r="729" spans="76:82" x14ac:dyDescent="0.25">
      <c r="BX729" s="2"/>
      <c r="CC729" s="104"/>
      <c r="CD729" s="11"/>
    </row>
    <row r="730" spans="76:82" x14ac:dyDescent="0.25">
      <c r="BX730" s="2"/>
      <c r="CC730" s="104"/>
      <c r="CD730" s="11"/>
    </row>
    <row r="731" spans="76:82" x14ac:dyDescent="0.25">
      <c r="BX731" s="2"/>
      <c r="CC731" s="104"/>
      <c r="CD731" s="11"/>
    </row>
    <row r="732" spans="76:82" x14ac:dyDescent="0.25">
      <c r="BX732" s="2"/>
      <c r="CC732" s="104"/>
      <c r="CD732" s="11"/>
    </row>
    <row r="733" spans="76:82" x14ac:dyDescent="0.25">
      <c r="BX733" s="2"/>
      <c r="CC733" s="104"/>
      <c r="CD733" s="11"/>
    </row>
    <row r="734" spans="76:82" x14ac:dyDescent="0.25">
      <c r="BX734" s="2"/>
      <c r="CC734" s="104"/>
      <c r="CD734" s="11"/>
    </row>
    <row r="735" spans="76:82" x14ac:dyDescent="0.25">
      <c r="BX735" s="2"/>
      <c r="CC735" s="104"/>
      <c r="CD735" s="11"/>
    </row>
    <row r="736" spans="76:82" x14ac:dyDescent="0.25">
      <c r="BX736" s="2"/>
      <c r="CC736" s="104"/>
      <c r="CD736" s="11"/>
    </row>
    <row r="737" spans="76:82" x14ac:dyDescent="0.25">
      <c r="BX737" s="2"/>
      <c r="CC737" s="104"/>
      <c r="CD737" s="11"/>
    </row>
    <row r="738" spans="76:82" x14ac:dyDescent="0.25">
      <c r="BX738" s="2"/>
      <c r="CC738" s="104"/>
      <c r="CD738" s="11"/>
    </row>
    <row r="739" spans="76:82" x14ac:dyDescent="0.25">
      <c r="BX739" s="2"/>
      <c r="CC739" s="104"/>
      <c r="CD739" s="11"/>
    </row>
    <row r="740" spans="76:82" x14ac:dyDescent="0.25">
      <c r="BX740" s="2"/>
      <c r="CC740" s="104"/>
      <c r="CD740" s="11"/>
    </row>
    <row r="741" spans="76:82" x14ac:dyDescent="0.25">
      <c r="BX741" s="2"/>
      <c r="CC741" s="104"/>
      <c r="CD741" s="11"/>
    </row>
    <row r="742" spans="76:82" x14ac:dyDescent="0.25">
      <c r="BX742" s="2"/>
      <c r="CC742" s="104"/>
      <c r="CD742" s="11"/>
    </row>
    <row r="743" spans="76:82" x14ac:dyDescent="0.25">
      <c r="BX743" s="2"/>
      <c r="CC743" s="104"/>
      <c r="CD743" s="11"/>
    </row>
    <row r="744" spans="76:82" x14ac:dyDescent="0.25">
      <c r="BX744" s="2"/>
      <c r="CC744" s="104"/>
      <c r="CD744" s="11"/>
    </row>
    <row r="745" spans="76:82" x14ac:dyDescent="0.25">
      <c r="BX745" s="2"/>
      <c r="CC745" s="104"/>
      <c r="CD745" s="11"/>
    </row>
    <row r="746" spans="76:82" x14ac:dyDescent="0.25">
      <c r="BX746" s="2"/>
      <c r="CC746" s="104"/>
      <c r="CD746" s="11"/>
    </row>
    <row r="747" spans="76:82" x14ac:dyDescent="0.25">
      <c r="BX747" s="2"/>
      <c r="CC747" s="104"/>
      <c r="CD747" s="11"/>
    </row>
    <row r="748" spans="76:82" x14ac:dyDescent="0.25">
      <c r="BX748" s="2"/>
      <c r="CC748" s="104"/>
      <c r="CD748" s="11"/>
    </row>
    <row r="749" spans="76:82" x14ac:dyDescent="0.25">
      <c r="BX749" s="2"/>
      <c r="CC749" s="104"/>
      <c r="CD749" s="11"/>
    </row>
    <row r="750" spans="76:82" x14ac:dyDescent="0.25">
      <c r="BX750" s="2"/>
      <c r="CC750" s="104"/>
      <c r="CD750" s="11"/>
    </row>
    <row r="751" spans="76:82" x14ac:dyDescent="0.25">
      <c r="BX751" s="2"/>
      <c r="CC751" s="104"/>
      <c r="CD751" s="11"/>
    </row>
    <row r="752" spans="76:82" x14ac:dyDescent="0.25">
      <c r="BX752" s="2"/>
      <c r="CC752" s="104"/>
      <c r="CD752" s="11"/>
    </row>
    <row r="753" spans="76:82" x14ac:dyDescent="0.25">
      <c r="BX753" s="2"/>
      <c r="CC753" s="104"/>
      <c r="CD753" s="11"/>
    </row>
    <row r="754" spans="76:82" x14ac:dyDescent="0.25">
      <c r="BX754" s="2"/>
      <c r="CC754" s="104"/>
      <c r="CD754" s="11"/>
    </row>
    <row r="755" spans="76:82" x14ac:dyDescent="0.25">
      <c r="BX755" s="2"/>
      <c r="CC755" s="104"/>
      <c r="CD755" s="11"/>
    </row>
    <row r="756" spans="76:82" x14ac:dyDescent="0.25">
      <c r="BX756" s="2"/>
      <c r="CC756" s="104"/>
      <c r="CD756" s="11"/>
    </row>
    <row r="757" spans="76:82" x14ac:dyDescent="0.25">
      <c r="BX757" s="2"/>
      <c r="CC757" s="104"/>
      <c r="CD757" s="11"/>
    </row>
    <row r="758" spans="76:82" x14ac:dyDescent="0.25">
      <c r="BX758" s="2"/>
      <c r="CC758" s="104"/>
      <c r="CD758" s="11"/>
    </row>
    <row r="759" spans="76:82" x14ac:dyDescent="0.25">
      <c r="BX759" s="2"/>
      <c r="CC759" s="104"/>
      <c r="CD759" s="11"/>
    </row>
    <row r="760" spans="76:82" x14ac:dyDescent="0.25">
      <c r="BX760" s="2"/>
      <c r="CC760" s="104"/>
      <c r="CD760" s="11"/>
    </row>
    <row r="761" spans="76:82" x14ac:dyDescent="0.25">
      <c r="BX761" s="2"/>
      <c r="CC761" s="104"/>
      <c r="CD761" s="11"/>
    </row>
    <row r="762" spans="76:82" x14ac:dyDescent="0.25">
      <c r="BX762" s="2"/>
      <c r="CC762" s="104"/>
      <c r="CD762" s="11"/>
    </row>
    <row r="763" spans="76:82" x14ac:dyDescent="0.25">
      <c r="BX763" s="2"/>
      <c r="CC763" s="104"/>
      <c r="CD763" s="11"/>
    </row>
    <row r="764" spans="76:82" x14ac:dyDescent="0.25">
      <c r="BX764" s="2"/>
      <c r="CC764" s="104"/>
      <c r="CD764" s="11"/>
    </row>
    <row r="765" spans="76:82" x14ac:dyDescent="0.25">
      <c r="BX765" s="2"/>
      <c r="CC765" s="104"/>
      <c r="CD765" s="11"/>
    </row>
    <row r="766" spans="76:82" x14ac:dyDescent="0.25">
      <c r="BX766" s="2"/>
      <c r="CC766" s="104"/>
      <c r="CD766" s="11"/>
    </row>
    <row r="767" spans="76:82" x14ac:dyDescent="0.25">
      <c r="BX767" s="2"/>
      <c r="CC767" s="104"/>
      <c r="CD767" s="11"/>
    </row>
    <row r="768" spans="76:82" x14ac:dyDescent="0.25">
      <c r="BX768" s="2"/>
      <c r="CC768" s="104"/>
      <c r="CD768" s="11"/>
    </row>
    <row r="769" spans="76:82" x14ac:dyDescent="0.25">
      <c r="BX769" s="2"/>
      <c r="CC769" s="104"/>
      <c r="CD769" s="11"/>
    </row>
    <row r="770" spans="76:82" x14ac:dyDescent="0.25">
      <c r="BX770" s="2"/>
      <c r="CC770" s="104"/>
      <c r="CD770" s="11"/>
    </row>
    <row r="771" spans="76:82" x14ac:dyDescent="0.25">
      <c r="BX771" s="2"/>
      <c r="CC771" s="104"/>
      <c r="CD771" s="11"/>
    </row>
    <row r="772" spans="76:82" x14ac:dyDescent="0.25">
      <c r="BX772" s="2"/>
      <c r="CC772" s="104"/>
      <c r="CD772" s="11"/>
    </row>
    <row r="773" spans="76:82" x14ac:dyDescent="0.25">
      <c r="BX773" s="2"/>
      <c r="CC773" s="104"/>
      <c r="CD773" s="11"/>
    </row>
    <row r="774" spans="76:82" x14ac:dyDescent="0.25">
      <c r="BX774" s="2"/>
      <c r="CC774" s="104"/>
      <c r="CD774" s="11"/>
    </row>
    <row r="775" spans="76:82" x14ac:dyDescent="0.25">
      <c r="BX775" s="2"/>
      <c r="CC775" s="104"/>
      <c r="CD775" s="11"/>
    </row>
    <row r="776" spans="76:82" x14ac:dyDescent="0.25">
      <c r="BX776" s="2"/>
      <c r="CC776" s="104"/>
      <c r="CD776" s="11"/>
    </row>
    <row r="777" spans="76:82" x14ac:dyDescent="0.25">
      <c r="BX777" s="2"/>
      <c r="CC777" s="104"/>
      <c r="CD777" s="11"/>
    </row>
    <row r="778" spans="76:82" x14ac:dyDescent="0.25">
      <c r="BX778" s="2"/>
      <c r="CC778" s="104"/>
      <c r="CD778" s="11"/>
    </row>
    <row r="779" spans="76:82" x14ac:dyDescent="0.25">
      <c r="BX779" s="2"/>
      <c r="CC779" s="104"/>
      <c r="CD779" s="11"/>
    </row>
    <row r="780" spans="76:82" x14ac:dyDescent="0.25">
      <c r="BX780" s="2"/>
      <c r="CC780" s="104"/>
      <c r="CD780" s="11"/>
    </row>
    <row r="781" spans="76:82" x14ac:dyDescent="0.25">
      <c r="BX781" s="2"/>
      <c r="CC781" s="104"/>
      <c r="CD781" s="11"/>
    </row>
    <row r="782" spans="76:82" x14ac:dyDescent="0.25">
      <c r="BX782" s="2"/>
      <c r="CC782" s="104"/>
      <c r="CD782" s="11"/>
    </row>
    <row r="783" spans="76:82" x14ac:dyDescent="0.25">
      <c r="BX783" s="2"/>
      <c r="CC783" s="104"/>
      <c r="CD783" s="11"/>
    </row>
    <row r="784" spans="76:82" x14ac:dyDescent="0.25">
      <c r="BX784" s="2"/>
      <c r="CC784" s="104"/>
      <c r="CD784" s="11"/>
    </row>
    <row r="785" spans="76:82" x14ac:dyDescent="0.25">
      <c r="BX785" s="2"/>
      <c r="CC785" s="104"/>
      <c r="CD785" s="11"/>
    </row>
    <row r="786" spans="76:82" x14ac:dyDescent="0.25">
      <c r="BX786" s="2"/>
      <c r="CC786" s="104"/>
      <c r="CD786" s="11"/>
    </row>
    <row r="787" spans="76:82" x14ac:dyDescent="0.25">
      <c r="BX787" s="2"/>
      <c r="CC787" s="104"/>
      <c r="CD787" s="11"/>
    </row>
    <row r="788" spans="76:82" x14ac:dyDescent="0.25">
      <c r="BX788" s="2"/>
      <c r="CC788" s="104"/>
      <c r="CD788" s="11"/>
    </row>
    <row r="789" spans="76:82" x14ac:dyDescent="0.25">
      <c r="BX789" s="2"/>
      <c r="CC789" s="104"/>
      <c r="CD789" s="11"/>
    </row>
    <row r="790" spans="76:82" x14ac:dyDescent="0.25">
      <c r="BX790" s="2"/>
      <c r="CC790" s="104"/>
      <c r="CD790" s="11"/>
    </row>
    <row r="791" spans="76:82" x14ac:dyDescent="0.25">
      <c r="BX791" s="2"/>
      <c r="CC791" s="104"/>
      <c r="CD791" s="11"/>
    </row>
    <row r="792" spans="76:82" x14ac:dyDescent="0.25">
      <c r="BX792" s="2"/>
      <c r="CC792" s="104"/>
      <c r="CD792" s="11"/>
    </row>
    <row r="793" spans="76:82" x14ac:dyDescent="0.25">
      <c r="BX793" s="2"/>
      <c r="CC793" s="104"/>
      <c r="CD793" s="11"/>
    </row>
    <row r="794" spans="76:82" x14ac:dyDescent="0.25">
      <c r="BX794" s="2"/>
      <c r="CC794" s="104"/>
      <c r="CD794" s="11"/>
    </row>
    <row r="795" spans="76:82" x14ac:dyDescent="0.25">
      <c r="BX795" s="2"/>
      <c r="CC795" s="104"/>
      <c r="CD795" s="11"/>
    </row>
    <row r="796" spans="76:82" x14ac:dyDescent="0.25">
      <c r="BX796" s="2"/>
      <c r="CC796" s="104"/>
      <c r="CD796" s="11"/>
    </row>
    <row r="797" spans="76:82" x14ac:dyDescent="0.25">
      <c r="BX797" s="2"/>
      <c r="CC797" s="104"/>
      <c r="CD797" s="11"/>
    </row>
    <row r="798" spans="76:82" x14ac:dyDescent="0.25">
      <c r="BX798" s="2"/>
      <c r="CC798" s="104"/>
      <c r="CD798" s="11"/>
    </row>
    <row r="799" spans="76:82" x14ac:dyDescent="0.25">
      <c r="BX799" s="2"/>
      <c r="CC799" s="104"/>
      <c r="CD799" s="11"/>
    </row>
    <row r="800" spans="76:82" x14ac:dyDescent="0.25">
      <c r="BX800" s="2"/>
      <c r="CC800" s="104"/>
      <c r="CD800" s="11"/>
    </row>
    <row r="801" spans="76:82" x14ac:dyDescent="0.25">
      <c r="BX801" s="2"/>
      <c r="CC801" s="104"/>
      <c r="CD801" s="11"/>
    </row>
    <row r="802" spans="76:82" x14ac:dyDescent="0.25">
      <c r="BX802" s="2"/>
      <c r="CC802" s="104"/>
    </row>
    <row r="803" spans="76:82" x14ac:dyDescent="0.25">
      <c r="BX803" s="2"/>
      <c r="CC803" s="104"/>
    </row>
    <row r="804" spans="76:82" x14ac:dyDescent="0.25">
      <c r="BX804" s="2"/>
      <c r="CC804" s="104"/>
    </row>
    <row r="805" spans="76:82" x14ac:dyDescent="0.25">
      <c r="BX805" s="2"/>
      <c r="CC805" s="104"/>
    </row>
    <row r="806" spans="76:82" x14ac:dyDescent="0.25">
      <c r="BX806" s="2"/>
      <c r="CC806" s="104"/>
    </row>
    <row r="807" spans="76:82" x14ac:dyDescent="0.25">
      <c r="BX807" s="2"/>
      <c r="CC807" s="104"/>
    </row>
    <row r="808" spans="76:82" x14ac:dyDescent="0.25">
      <c r="BX808" s="2"/>
      <c r="CC808" s="104"/>
    </row>
    <row r="809" spans="76:82" x14ac:dyDescent="0.25">
      <c r="BX809" s="2"/>
      <c r="CC809" s="104"/>
    </row>
    <row r="810" spans="76:82" x14ac:dyDescent="0.25">
      <c r="BX810" s="2"/>
      <c r="CC810" s="104"/>
    </row>
    <row r="811" spans="76:82" x14ac:dyDescent="0.25">
      <c r="BX811" s="2"/>
      <c r="CC811" s="104"/>
    </row>
    <row r="812" spans="76:82" x14ac:dyDescent="0.25">
      <c r="BX812" s="2"/>
      <c r="CC812" s="104"/>
    </row>
    <row r="813" spans="76:82" x14ac:dyDescent="0.25">
      <c r="BX813" s="2"/>
      <c r="CC813" s="104"/>
    </row>
    <row r="814" spans="76:82" x14ac:dyDescent="0.25">
      <c r="BX814" s="2"/>
      <c r="CC814" s="104"/>
    </row>
    <row r="815" spans="76:82" x14ac:dyDescent="0.25">
      <c r="BX815" s="2"/>
      <c r="CC815" s="104"/>
    </row>
    <row r="816" spans="76:82" x14ac:dyDescent="0.25">
      <c r="BX816" s="2"/>
      <c r="CC816" s="104"/>
    </row>
    <row r="817" spans="76:81" x14ac:dyDescent="0.25">
      <c r="BX817" s="2"/>
      <c r="CC817" s="104"/>
    </row>
    <row r="818" spans="76:81" x14ac:dyDescent="0.25">
      <c r="BX818" s="2"/>
      <c r="CC818" s="104"/>
    </row>
    <row r="819" spans="76:81" x14ac:dyDescent="0.25">
      <c r="BX819" s="2"/>
      <c r="CC819" s="104"/>
    </row>
    <row r="820" spans="76:81" x14ac:dyDescent="0.25">
      <c r="BX820" s="2"/>
      <c r="CC820" s="104"/>
    </row>
    <row r="821" spans="76:81" x14ac:dyDescent="0.25">
      <c r="BX821" s="2"/>
      <c r="CC821" s="104"/>
    </row>
    <row r="822" spans="76:81" x14ac:dyDescent="0.25">
      <c r="BX822" s="2"/>
      <c r="CC822" s="104"/>
    </row>
    <row r="823" spans="76:81" x14ac:dyDescent="0.25">
      <c r="BX823" s="2"/>
      <c r="CC823" s="104"/>
    </row>
    <row r="824" spans="76:81" x14ac:dyDescent="0.25">
      <c r="BX824" s="2"/>
      <c r="CC824" s="104"/>
    </row>
    <row r="825" spans="76:81" x14ac:dyDescent="0.25">
      <c r="BX825" s="2"/>
      <c r="CC825" s="104"/>
    </row>
    <row r="826" spans="76:81" x14ac:dyDescent="0.25">
      <c r="BX826" s="2"/>
      <c r="CC826" s="104"/>
    </row>
    <row r="827" spans="76:81" x14ac:dyDescent="0.25">
      <c r="BX827" s="2"/>
      <c r="CC827" s="104"/>
    </row>
    <row r="828" spans="76:81" x14ac:dyDescent="0.25">
      <c r="BX828" s="2"/>
      <c r="CC828" s="104"/>
    </row>
    <row r="829" spans="76:81" x14ac:dyDescent="0.25">
      <c r="BX829" s="2"/>
      <c r="CC829" s="104"/>
    </row>
    <row r="830" spans="76:81" x14ac:dyDescent="0.25">
      <c r="BX830" s="2"/>
      <c r="CC830" s="104"/>
    </row>
    <row r="831" spans="76:81" x14ac:dyDescent="0.25">
      <c r="BX831" s="2"/>
      <c r="CC831" s="104"/>
    </row>
    <row r="832" spans="76:81" x14ac:dyDescent="0.25">
      <c r="BX832" s="2"/>
      <c r="CC832" s="104"/>
    </row>
    <row r="833" spans="76:81" x14ac:dyDescent="0.25">
      <c r="BX833" s="2"/>
      <c r="CC833" s="104"/>
    </row>
    <row r="834" spans="76:81" x14ac:dyDescent="0.25">
      <c r="BX834" s="2"/>
      <c r="CC834" s="104"/>
    </row>
    <row r="835" spans="76:81" x14ac:dyDescent="0.25">
      <c r="BX835" s="2"/>
      <c r="CC835" s="104"/>
    </row>
    <row r="836" spans="76:81" x14ac:dyDescent="0.25">
      <c r="BX836" s="2"/>
      <c r="CC836" s="104"/>
    </row>
    <row r="837" spans="76:81" x14ac:dyDescent="0.25">
      <c r="BX837" s="2"/>
      <c r="CC837" s="104"/>
    </row>
    <row r="838" spans="76:81" x14ac:dyDescent="0.25">
      <c r="BX838" s="2"/>
      <c r="CC838" s="104"/>
    </row>
    <row r="839" spans="76:81" x14ac:dyDescent="0.25">
      <c r="BX839" s="2"/>
      <c r="CC839" s="104"/>
    </row>
    <row r="840" spans="76:81" x14ac:dyDescent="0.25">
      <c r="BX840" s="2"/>
      <c r="CC840" s="104"/>
    </row>
    <row r="841" spans="76:81" x14ac:dyDescent="0.25">
      <c r="BX841" s="2"/>
      <c r="CC841" s="104"/>
    </row>
    <row r="842" spans="76:81" x14ac:dyDescent="0.25">
      <c r="BX842" s="2"/>
      <c r="CC842" s="104"/>
    </row>
    <row r="843" spans="76:81" x14ac:dyDescent="0.25">
      <c r="BX843" s="2"/>
      <c r="CC843" s="104"/>
    </row>
    <row r="844" spans="76:81" x14ac:dyDescent="0.25">
      <c r="BX844" s="2"/>
      <c r="CC844" s="104"/>
    </row>
    <row r="845" spans="76:81" x14ac:dyDescent="0.25">
      <c r="BX845" s="2"/>
      <c r="CC845" s="104"/>
    </row>
    <row r="846" spans="76:81" x14ac:dyDescent="0.25">
      <c r="BX846" s="2"/>
      <c r="CC846" s="104"/>
    </row>
    <row r="847" spans="76:81" x14ac:dyDescent="0.25">
      <c r="BX847" s="2"/>
      <c r="CC847" s="104"/>
    </row>
    <row r="848" spans="76:81" x14ac:dyDescent="0.25">
      <c r="BX848" s="2"/>
      <c r="CC848" s="104"/>
    </row>
    <row r="849" spans="76:81" x14ac:dyDescent="0.25">
      <c r="BX849" s="2"/>
      <c r="CC849" s="104"/>
    </row>
    <row r="850" spans="76:81" x14ac:dyDescent="0.25">
      <c r="BX850" s="2"/>
      <c r="CC850" s="104"/>
    </row>
    <row r="851" spans="76:81" x14ac:dyDescent="0.25">
      <c r="BX851" s="2"/>
      <c r="CC851" s="104"/>
    </row>
    <row r="852" spans="76:81" x14ac:dyDescent="0.25">
      <c r="BX852" s="2"/>
      <c r="CC852" s="104"/>
    </row>
    <row r="853" spans="76:81" x14ac:dyDescent="0.25">
      <c r="BX853" s="2"/>
      <c r="CC853" s="104"/>
    </row>
    <row r="854" spans="76:81" x14ac:dyDescent="0.25">
      <c r="BX854" s="2"/>
      <c r="CC854" s="104"/>
    </row>
    <row r="855" spans="76:81" x14ac:dyDescent="0.25">
      <c r="BX855" s="2"/>
      <c r="CC855" s="104"/>
    </row>
    <row r="856" spans="76:81" x14ac:dyDescent="0.25">
      <c r="BX856" s="2"/>
      <c r="CC856" s="104"/>
    </row>
    <row r="857" spans="76:81" x14ac:dyDescent="0.25">
      <c r="BX857" s="2"/>
      <c r="CC857" s="104"/>
    </row>
    <row r="858" spans="76:81" x14ac:dyDescent="0.25">
      <c r="BX858" s="2"/>
      <c r="CC858" s="104"/>
    </row>
    <row r="859" spans="76:81" x14ac:dyDescent="0.25">
      <c r="BX859" s="2"/>
      <c r="CC859" s="104"/>
    </row>
    <row r="860" spans="76:81" x14ac:dyDescent="0.25">
      <c r="BX860" s="2"/>
      <c r="CC860" s="104"/>
    </row>
    <row r="861" spans="76:81" x14ac:dyDescent="0.25">
      <c r="BX861" s="2"/>
      <c r="CC861" s="104"/>
    </row>
    <row r="862" spans="76:81" x14ac:dyDescent="0.25">
      <c r="BX862" s="2"/>
      <c r="CC862" s="104"/>
    </row>
    <row r="863" spans="76:81" x14ac:dyDescent="0.25">
      <c r="BX863" s="2"/>
      <c r="CC863" s="104"/>
    </row>
    <row r="864" spans="76:81" x14ac:dyDescent="0.25">
      <c r="BX864" s="2"/>
      <c r="CC864" s="104"/>
    </row>
    <row r="865" spans="76:81" x14ac:dyDescent="0.25">
      <c r="BX865" s="2"/>
      <c r="CC865" s="104"/>
    </row>
    <row r="866" spans="76:81" x14ac:dyDescent="0.25">
      <c r="BX866" s="2"/>
      <c r="CC866" s="104"/>
    </row>
    <row r="867" spans="76:81" x14ac:dyDescent="0.25">
      <c r="BX867" s="2"/>
      <c r="CC867" s="104"/>
    </row>
    <row r="868" spans="76:81" x14ac:dyDescent="0.25">
      <c r="BX868" s="2"/>
      <c r="CC868" s="104"/>
    </row>
    <row r="869" spans="76:81" x14ac:dyDescent="0.25">
      <c r="BX869" s="2"/>
      <c r="CC869" s="104"/>
    </row>
    <row r="870" spans="76:81" x14ac:dyDescent="0.25">
      <c r="BX870" s="2"/>
      <c r="CC870" s="104"/>
    </row>
    <row r="871" spans="76:81" x14ac:dyDescent="0.25">
      <c r="BX871" s="2"/>
      <c r="CC871" s="104"/>
    </row>
    <row r="872" spans="76:81" x14ac:dyDescent="0.25">
      <c r="BX872" s="2"/>
      <c r="CC872" s="104"/>
    </row>
    <row r="873" spans="76:81" x14ac:dyDescent="0.25">
      <c r="BX873" s="2"/>
      <c r="CC873" s="104"/>
    </row>
    <row r="874" spans="76:81" x14ac:dyDescent="0.25">
      <c r="BX874" s="2"/>
      <c r="CC874" s="104"/>
    </row>
    <row r="875" spans="76:81" x14ac:dyDescent="0.25">
      <c r="BX875" s="2"/>
      <c r="CC875" s="104"/>
    </row>
    <row r="876" spans="76:81" x14ac:dyDescent="0.25">
      <c r="BX876" s="2"/>
      <c r="CC876" s="104"/>
    </row>
    <row r="877" spans="76:81" x14ac:dyDescent="0.25">
      <c r="BX877" s="2"/>
      <c r="CC877" s="104"/>
    </row>
    <row r="878" spans="76:81" x14ac:dyDescent="0.25">
      <c r="BX878" s="2"/>
      <c r="CC878" s="104"/>
    </row>
    <row r="879" spans="76:81" x14ac:dyDescent="0.25">
      <c r="BX879" s="2"/>
      <c r="CC879" s="104"/>
    </row>
    <row r="880" spans="76:81" x14ac:dyDescent="0.25">
      <c r="BX880" s="2"/>
      <c r="CC880" s="104"/>
    </row>
    <row r="881" spans="76:81" x14ac:dyDescent="0.25">
      <c r="BX881" s="2"/>
      <c r="CC881" s="104"/>
    </row>
    <row r="882" spans="76:81" x14ac:dyDescent="0.25">
      <c r="BX882" s="2"/>
      <c r="CC882" s="104"/>
    </row>
    <row r="883" spans="76:81" x14ac:dyDescent="0.25">
      <c r="BX883" s="2"/>
      <c r="CC883" s="104"/>
    </row>
    <row r="884" spans="76:81" x14ac:dyDescent="0.25">
      <c r="BX884" s="2"/>
      <c r="CC884" s="104"/>
    </row>
    <row r="885" spans="76:81" x14ac:dyDescent="0.25">
      <c r="BX885" s="2"/>
      <c r="CC885" s="104"/>
    </row>
    <row r="886" spans="76:81" x14ac:dyDescent="0.25">
      <c r="BX886" s="2"/>
      <c r="CC886" s="104"/>
    </row>
    <row r="887" spans="76:81" x14ac:dyDescent="0.25">
      <c r="BX887" s="2"/>
      <c r="CC887" s="104"/>
    </row>
    <row r="888" spans="76:81" x14ac:dyDescent="0.25">
      <c r="BX888" s="2"/>
      <c r="CC888" s="104"/>
    </row>
    <row r="889" spans="76:81" x14ac:dyDescent="0.25">
      <c r="BX889" s="2"/>
      <c r="CC889" s="104"/>
    </row>
    <row r="890" spans="76:81" x14ac:dyDescent="0.25">
      <c r="BX890" s="2"/>
      <c r="CC890" s="104"/>
    </row>
    <row r="891" spans="76:81" x14ac:dyDescent="0.25">
      <c r="BX891" s="2"/>
      <c r="CC891" s="104"/>
    </row>
    <row r="892" spans="76:81" x14ac:dyDescent="0.25">
      <c r="BX892" s="2"/>
      <c r="CC892" s="104"/>
    </row>
    <row r="893" spans="76:81" x14ac:dyDescent="0.25">
      <c r="BX893" s="2"/>
      <c r="CC893" s="104"/>
    </row>
    <row r="894" spans="76:81" x14ac:dyDescent="0.25">
      <c r="BX894" s="2"/>
      <c r="CC894" s="104"/>
    </row>
    <row r="895" spans="76:81" x14ac:dyDescent="0.25">
      <c r="BX895" s="2"/>
      <c r="CC895" s="104"/>
    </row>
    <row r="896" spans="76:81" x14ac:dyDescent="0.25">
      <c r="BX896" s="2"/>
      <c r="CC896" s="104"/>
    </row>
    <row r="897" spans="76:81" x14ac:dyDescent="0.25">
      <c r="BX897" s="2"/>
      <c r="CC897" s="104"/>
    </row>
    <row r="898" spans="76:81" x14ac:dyDescent="0.25">
      <c r="BX898" s="2"/>
      <c r="CC898" s="104"/>
    </row>
    <row r="899" spans="76:81" x14ac:dyDescent="0.25">
      <c r="BX899" s="2"/>
      <c r="CC899" s="104"/>
    </row>
    <row r="900" spans="76:81" x14ac:dyDescent="0.25">
      <c r="BX900" s="2"/>
      <c r="CC900" s="104"/>
    </row>
    <row r="901" spans="76:81" x14ac:dyDescent="0.25">
      <c r="BX901" s="2"/>
      <c r="CC901" s="104"/>
    </row>
    <row r="902" spans="76:81" x14ac:dyDescent="0.25">
      <c r="BX902" s="2"/>
      <c r="CC902" s="104"/>
    </row>
    <row r="903" spans="76:81" x14ac:dyDescent="0.25">
      <c r="BX903" s="2"/>
      <c r="CC903" s="104"/>
    </row>
    <row r="904" spans="76:81" x14ac:dyDescent="0.25">
      <c r="BX904" s="2"/>
      <c r="CC904" s="104"/>
    </row>
    <row r="905" spans="76:81" x14ac:dyDescent="0.25">
      <c r="BX905" s="2"/>
      <c r="CC905" s="104"/>
    </row>
    <row r="906" spans="76:81" x14ac:dyDescent="0.25">
      <c r="BX906" s="2"/>
      <c r="CC906" s="104"/>
    </row>
    <row r="907" spans="76:81" x14ac:dyDescent="0.25">
      <c r="BX907" s="2"/>
      <c r="CC907" s="104"/>
    </row>
    <row r="908" spans="76:81" x14ac:dyDescent="0.25">
      <c r="BX908" s="2"/>
      <c r="CC908" s="104"/>
    </row>
    <row r="909" spans="76:81" x14ac:dyDescent="0.25">
      <c r="BX909" s="2"/>
      <c r="CC909" s="104"/>
    </row>
    <row r="910" spans="76:81" x14ac:dyDescent="0.25">
      <c r="BX910" s="2"/>
      <c r="CC910" s="104"/>
    </row>
    <row r="911" spans="76:81" x14ac:dyDescent="0.25">
      <c r="BX911" s="2"/>
      <c r="CC911" s="104"/>
    </row>
    <row r="912" spans="76:81" x14ac:dyDescent="0.25">
      <c r="BX912" s="2"/>
      <c r="CC912" s="104"/>
    </row>
    <row r="913" spans="76:81" x14ac:dyDescent="0.25">
      <c r="BX913" s="2"/>
      <c r="CC913" s="104"/>
    </row>
    <row r="914" spans="76:81" x14ac:dyDescent="0.25">
      <c r="BX914" s="2"/>
      <c r="CC914" s="104"/>
    </row>
    <row r="915" spans="76:81" x14ac:dyDescent="0.25">
      <c r="BX915" s="2"/>
      <c r="CC915" s="104"/>
    </row>
    <row r="916" spans="76:81" x14ac:dyDescent="0.25">
      <c r="BX916" s="2"/>
      <c r="CC916" s="104"/>
    </row>
    <row r="917" spans="76:81" x14ac:dyDescent="0.25">
      <c r="BX917" s="2"/>
      <c r="CC917" s="104"/>
    </row>
    <row r="918" spans="76:81" x14ac:dyDescent="0.25">
      <c r="BX918" s="2"/>
      <c r="CC918" s="104"/>
    </row>
    <row r="919" spans="76:81" x14ac:dyDescent="0.25">
      <c r="BX919" s="2"/>
      <c r="CC919" s="104"/>
    </row>
    <row r="920" spans="76:81" x14ac:dyDescent="0.25">
      <c r="BX920" s="2"/>
      <c r="CC920" s="104"/>
    </row>
    <row r="921" spans="76:81" x14ac:dyDescent="0.25">
      <c r="BX921" s="2"/>
      <c r="CC921" s="104"/>
    </row>
    <row r="922" spans="76:81" x14ac:dyDescent="0.25">
      <c r="BX922" s="2"/>
      <c r="CC922" s="104"/>
    </row>
    <row r="923" spans="76:81" x14ac:dyDescent="0.25">
      <c r="BX923" s="2"/>
      <c r="CC923" s="104"/>
    </row>
    <row r="924" spans="76:81" x14ac:dyDescent="0.25">
      <c r="BX924" s="2"/>
      <c r="CC924" s="104"/>
    </row>
    <row r="925" spans="76:81" x14ac:dyDescent="0.25">
      <c r="BX925" s="2"/>
      <c r="CC925" s="104"/>
    </row>
    <row r="926" spans="76:81" x14ac:dyDescent="0.25">
      <c r="BX926" s="2"/>
      <c r="CC926" s="104"/>
    </row>
    <row r="927" spans="76:81" x14ac:dyDescent="0.25">
      <c r="BX927" s="2"/>
      <c r="CC927" s="104"/>
    </row>
    <row r="928" spans="76:81" x14ac:dyDescent="0.25">
      <c r="BX928" s="2"/>
      <c r="CC928" s="104"/>
    </row>
    <row r="929" spans="76:81" x14ac:dyDescent="0.25">
      <c r="BX929" s="2"/>
      <c r="CC929" s="104"/>
    </row>
    <row r="930" spans="76:81" x14ac:dyDescent="0.25">
      <c r="BX930" s="2"/>
      <c r="CC930" s="104"/>
    </row>
    <row r="931" spans="76:81" x14ac:dyDescent="0.25">
      <c r="BX931" s="2"/>
      <c r="CC931" s="104"/>
    </row>
    <row r="932" spans="76:81" x14ac:dyDescent="0.25">
      <c r="BX932" s="2"/>
      <c r="CC932" s="104"/>
    </row>
    <row r="933" spans="76:81" x14ac:dyDescent="0.25">
      <c r="BX933" s="2"/>
      <c r="CC933" s="104"/>
    </row>
    <row r="934" spans="76:81" x14ac:dyDescent="0.25">
      <c r="BX934" s="2"/>
      <c r="CC934" s="104"/>
    </row>
    <row r="935" spans="76:81" x14ac:dyDescent="0.25">
      <c r="BX935" s="2"/>
      <c r="CC935" s="104"/>
    </row>
    <row r="936" spans="76:81" x14ac:dyDescent="0.25">
      <c r="BX936" s="2"/>
      <c r="CC936" s="104"/>
    </row>
    <row r="937" spans="76:81" x14ac:dyDescent="0.25">
      <c r="BX937" s="2"/>
      <c r="CC937" s="104"/>
    </row>
    <row r="938" spans="76:81" x14ac:dyDescent="0.25">
      <c r="BX938" s="2"/>
      <c r="CC938" s="104"/>
    </row>
    <row r="939" spans="76:81" x14ac:dyDescent="0.25">
      <c r="BX939" s="2"/>
      <c r="CC939" s="104"/>
    </row>
    <row r="940" spans="76:81" x14ac:dyDescent="0.25">
      <c r="BX940" s="2"/>
      <c r="CC940" s="104"/>
    </row>
    <row r="941" spans="76:81" x14ac:dyDescent="0.25">
      <c r="BX941" s="2"/>
      <c r="CC941" s="104"/>
    </row>
    <row r="942" spans="76:81" x14ac:dyDescent="0.25">
      <c r="BX942" s="2"/>
      <c r="CC942" s="104"/>
    </row>
    <row r="943" spans="76:81" x14ac:dyDescent="0.25">
      <c r="BX943" s="2"/>
      <c r="CC943" s="104"/>
    </row>
    <row r="944" spans="76:81" x14ac:dyDescent="0.25">
      <c r="BX944" s="2"/>
      <c r="CC944" s="104"/>
    </row>
    <row r="945" spans="76:81" x14ac:dyDescent="0.25">
      <c r="BX945" s="2"/>
      <c r="CC945" s="104"/>
    </row>
    <row r="946" spans="76:81" x14ac:dyDescent="0.25">
      <c r="BX946" s="2"/>
      <c r="CC946" s="104"/>
    </row>
    <row r="947" spans="76:81" x14ac:dyDescent="0.25">
      <c r="BX947" s="2"/>
      <c r="CC947" s="104"/>
    </row>
    <row r="948" spans="76:81" x14ac:dyDescent="0.25">
      <c r="BX948" s="2"/>
      <c r="CC948" s="104"/>
    </row>
    <row r="949" spans="76:81" x14ac:dyDescent="0.25">
      <c r="BX949" s="2"/>
      <c r="CC949" s="104"/>
    </row>
    <row r="950" spans="76:81" x14ac:dyDescent="0.25">
      <c r="BX950" s="2"/>
      <c r="CC950" s="104"/>
    </row>
    <row r="951" spans="76:81" x14ac:dyDescent="0.25">
      <c r="BX951" s="2"/>
      <c r="CC951" s="104"/>
    </row>
    <row r="952" spans="76:81" x14ac:dyDescent="0.25">
      <c r="BX952" s="2"/>
      <c r="CC952" s="104"/>
    </row>
    <row r="953" spans="76:81" x14ac:dyDescent="0.25">
      <c r="BX953" s="2"/>
      <c r="CC953" s="104"/>
    </row>
    <row r="954" spans="76:81" x14ac:dyDescent="0.25">
      <c r="BX954" s="2"/>
      <c r="CC954" s="104"/>
    </row>
    <row r="955" spans="76:81" x14ac:dyDescent="0.25">
      <c r="BX955" s="2"/>
      <c r="CC955" s="104"/>
    </row>
    <row r="956" spans="76:81" x14ac:dyDescent="0.25">
      <c r="BX956" s="2"/>
      <c r="CC956" s="104"/>
    </row>
    <row r="957" spans="76:81" x14ac:dyDescent="0.25">
      <c r="BX957" s="2"/>
      <c r="CC957" s="104"/>
    </row>
    <row r="958" spans="76:81" x14ac:dyDescent="0.25">
      <c r="BX958" s="2"/>
      <c r="CC958" s="104"/>
    </row>
    <row r="959" spans="76:81" x14ac:dyDescent="0.25">
      <c r="BX959" s="2"/>
      <c r="CC959" s="104"/>
    </row>
    <row r="960" spans="76:81" x14ac:dyDescent="0.25">
      <c r="BX960" s="2"/>
      <c r="CC960" s="104"/>
    </row>
    <row r="961" spans="76:81" x14ac:dyDescent="0.25">
      <c r="BX961" s="2"/>
      <c r="CC961" s="104"/>
    </row>
    <row r="962" spans="76:81" x14ac:dyDescent="0.25">
      <c r="BX962" s="2"/>
      <c r="CC962" s="104"/>
    </row>
    <row r="963" spans="76:81" x14ac:dyDescent="0.25">
      <c r="BX963" s="2"/>
      <c r="CC963" s="104"/>
    </row>
    <row r="964" spans="76:81" x14ac:dyDescent="0.25">
      <c r="BX964" s="2"/>
      <c r="CC964" s="104"/>
    </row>
    <row r="965" spans="76:81" x14ac:dyDescent="0.25">
      <c r="BX965" s="2"/>
      <c r="CC965" s="104"/>
    </row>
    <row r="966" spans="76:81" x14ac:dyDescent="0.25">
      <c r="BX966" s="2"/>
      <c r="CC966" s="104"/>
    </row>
    <row r="967" spans="76:81" x14ac:dyDescent="0.25">
      <c r="BX967" s="2"/>
      <c r="CC967" s="104"/>
    </row>
    <row r="968" spans="76:81" x14ac:dyDescent="0.25">
      <c r="BX968" s="2"/>
      <c r="CC968" s="104"/>
    </row>
    <row r="969" spans="76:81" x14ac:dyDescent="0.25">
      <c r="BX969" s="2"/>
      <c r="CC969" s="104"/>
    </row>
    <row r="970" spans="76:81" x14ac:dyDescent="0.25">
      <c r="BX970" s="2"/>
      <c r="CC970" s="104"/>
    </row>
    <row r="971" spans="76:81" x14ac:dyDescent="0.25">
      <c r="BX971" s="2"/>
      <c r="CC971" s="104"/>
    </row>
    <row r="972" spans="76:81" x14ac:dyDescent="0.25">
      <c r="BX972" s="2"/>
      <c r="CC972" s="104"/>
    </row>
    <row r="973" spans="76:81" x14ac:dyDescent="0.25">
      <c r="BX973" s="2"/>
      <c r="CC973" s="104"/>
    </row>
    <row r="974" spans="76:81" x14ac:dyDescent="0.25">
      <c r="BX974" s="2"/>
      <c r="CC974" s="104"/>
    </row>
    <row r="975" spans="76:81" x14ac:dyDescent="0.25">
      <c r="BX975" s="2"/>
      <c r="CC975" s="104"/>
    </row>
    <row r="976" spans="76:81" x14ac:dyDescent="0.25">
      <c r="BX976" s="2"/>
      <c r="CC976" s="104"/>
    </row>
    <row r="977" spans="76:81" x14ac:dyDescent="0.25">
      <c r="BX977" s="2"/>
      <c r="CC977" s="104"/>
    </row>
    <row r="978" spans="76:81" x14ac:dyDescent="0.25">
      <c r="BX978" s="2"/>
      <c r="CC978" s="104"/>
    </row>
    <row r="979" spans="76:81" x14ac:dyDescent="0.25">
      <c r="BX979" s="2"/>
      <c r="CC979" s="104"/>
    </row>
    <row r="980" spans="76:81" x14ac:dyDescent="0.25">
      <c r="BX980" s="2"/>
      <c r="CC980" s="104"/>
    </row>
    <row r="981" spans="76:81" x14ac:dyDescent="0.25">
      <c r="BX981" s="2"/>
      <c r="CC981" s="104"/>
    </row>
    <row r="982" spans="76:81" x14ac:dyDescent="0.25">
      <c r="BX982" s="2"/>
      <c r="CC982" s="104"/>
    </row>
    <row r="983" spans="76:81" x14ac:dyDescent="0.25">
      <c r="BX983" s="2"/>
      <c r="CC983" s="104"/>
    </row>
    <row r="984" spans="76:81" x14ac:dyDescent="0.25">
      <c r="BX984" s="2"/>
      <c r="CC984" s="104"/>
    </row>
    <row r="985" spans="76:81" x14ac:dyDescent="0.25">
      <c r="BX985" s="2"/>
      <c r="CC985" s="104"/>
    </row>
    <row r="986" spans="76:81" x14ac:dyDescent="0.25">
      <c r="BX986" s="2"/>
      <c r="CC986" s="104"/>
    </row>
    <row r="987" spans="76:81" x14ac:dyDescent="0.25">
      <c r="BX987" s="2"/>
      <c r="CC987" s="104"/>
    </row>
    <row r="988" spans="76:81" x14ac:dyDescent="0.25">
      <c r="BX988" s="2"/>
      <c r="CC988" s="104"/>
    </row>
    <row r="989" spans="76:81" x14ac:dyDescent="0.25">
      <c r="BX989" s="2"/>
      <c r="CC989" s="104"/>
    </row>
    <row r="990" spans="76:81" x14ac:dyDescent="0.25">
      <c r="BX990" s="2"/>
      <c r="CC990" s="104"/>
    </row>
    <row r="991" spans="76:81" x14ac:dyDescent="0.25">
      <c r="BX991" s="2"/>
      <c r="CC991" s="104"/>
    </row>
    <row r="992" spans="76:81" x14ac:dyDescent="0.25">
      <c r="BX992" s="2"/>
      <c r="CC992" s="104"/>
    </row>
    <row r="993" spans="76:81" x14ac:dyDescent="0.25">
      <c r="BX993" s="2"/>
      <c r="CC993" s="104"/>
    </row>
    <row r="994" spans="76:81" x14ac:dyDescent="0.25">
      <c r="BX994" s="2"/>
      <c r="CC994" s="104"/>
    </row>
    <row r="995" spans="76:81" x14ac:dyDescent="0.25">
      <c r="BX995" s="2"/>
      <c r="CC995" s="104"/>
    </row>
    <row r="996" spans="76:81" x14ac:dyDescent="0.25">
      <c r="BX996" s="2"/>
      <c r="CC996" s="104"/>
    </row>
    <row r="997" spans="76:81" x14ac:dyDescent="0.25">
      <c r="BX997" s="2"/>
      <c r="CC997" s="104"/>
    </row>
    <row r="998" spans="76:81" x14ac:dyDescent="0.25">
      <c r="BX998" s="2"/>
      <c r="CC998" s="104"/>
    </row>
    <row r="999" spans="76:81" x14ac:dyDescent="0.25">
      <c r="BX999" s="2"/>
      <c r="CC999" s="104"/>
    </row>
    <row r="1000" spans="76:81" x14ac:dyDescent="0.25">
      <c r="BX1000" s="2"/>
      <c r="CC1000" s="104"/>
    </row>
    <row r="1001" spans="76:81" x14ac:dyDescent="0.25">
      <c r="BX1001" s="2"/>
      <c r="CC1001" s="104"/>
    </row>
    <row r="1002" spans="76:81" x14ac:dyDescent="0.25">
      <c r="BX1002" s="2"/>
      <c r="CC1002" s="104"/>
    </row>
    <row r="1003" spans="76:81" x14ac:dyDescent="0.25">
      <c r="BX1003" s="2"/>
      <c r="CC1003" s="104"/>
    </row>
    <row r="1004" spans="76:81" x14ac:dyDescent="0.25">
      <c r="BX1004" s="2"/>
      <c r="CC1004" s="104"/>
    </row>
    <row r="1005" spans="76:81" x14ac:dyDescent="0.25">
      <c r="BX1005" s="2"/>
      <c r="CC1005" s="104"/>
    </row>
    <row r="1006" spans="76:81" x14ac:dyDescent="0.25">
      <c r="BX1006" s="2"/>
      <c r="CC1006" s="104"/>
    </row>
    <row r="1007" spans="76:81" x14ac:dyDescent="0.25">
      <c r="BX1007" s="2"/>
      <c r="CC1007" s="104"/>
    </row>
    <row r="1008" spans="76:81" x14ac:dyDescent="0.25">
      <c r="BX1008" s="2"/>
      <c r="CC1008" s="104"/>
    </row>
    <row r="1009" spans="76:81" x14ac:dyDescent="0.25">
      <c r="BX1009" s="2"/>
      <c r="CC1009" s="104"/>
    </row>
    <row r="1010" spans="76:81" x14ac:dyDescent="0.25">
      <c r="BX1010" s="2"/>
      <c r="CC1010" s="104"/>
    </row>
    <row r="1011" spans="76:81" x14ac:dyDescent="0.25">
      <c r="BX1011" s="2"/>
      <c r="CC1011" s="104"/>
    </row>
    <row r="1012" spans="76:81" x14ac:dyDescent="0.25">
      <c r="BX1012" s="2"/>
      <c r="CC1012" s="104"/>
    </row>
    <row r="1013" spans="76:81" x14ac:dyDescent="0.25">
      <c r="BX1013" s="2"/>
      <c r="CC1013" s="104"/>
    </row>
    <row r="1014" spans="76:81" x14ac:dyDescent="0.25">
      <c r="BX1014" s="2"/>
      <c r="CC1014" s="104"/>
    </row>
    <row r="1015" spans="76:81" x14ac:dyDescent="0.25">
      <c r="BX1015" s="2"/>
      <c r="CC1015" s="104"/>
    </row>
    <row r="1016" spans="76:81" x14ac:dyDescent="0.25">
      <c r="BX1016" s="2"/>
      <c r="CC1016" s="104"/>
    </row>
    <row r="1017" spans="76:81" x14ac:dyDescent="0.25">
      <c r="BX1017" s="2"/>
      <c r="CC1017" s="104"/>
    </row>
    <row r="1018" spans="76:81" x14ac:dyDescent="0.25">
      <c r="BX1018" s="2"/>
      <c r="CC1018" s="104"/>
    </row>
    <row r="1019" spans="76:81" x14ac:dyDescent="0.25">
      <c r="BX1019" s="2"/>
      <c r="CC1019" s="104"/>
    </row>
    <row r="1020" spans="76:81" x14ac:dyDescent="0.25">
      <c r="BX1020" s="2"/>
      <c r="CC1020" s="104"/>
    </row>
    <row r="1021" spans="76:81" x14ac:dyDescent="0.25">
      <c r="BX1021" s="2"/>
      <c r="CC1021" s="104"/>
    </row>
    <row r="1022" spans="76:81" x14ac:dyDescent="0.25">
      <c r="BX1022" s="2"/>
      <c r="CC1022" s="104"/>
    </row>
    <row r="1023" spans="76:81" x14ac:dyDescent="0.25">
      <c r="BX1023" s="2"/>
      <c r="CC1023" s="104"/>
    </row>
    <row r="1024" spans="76:81" x14ac:dyDescent="0.25">
      <c r="BX1024" s="2"/>
      <c r="CC1024" s="104"/>
    </row>
    <row r="1025" spans="76:81" x14ac:dyDescent="0.25">
      <c r="BX1025" s="2"/>
      <c r="CC1025" s="104"/>
    </row>
    <row r="1026" spans="76:81" x14ac:dyDescent="0.25">
      <c r="BX1026" s="2"/>
      <c r="CC1026" s="104"/>
    </row>
    <row r="1027" spans="76:81" x14ac:dyDescent="0.25">
      <c r="BX1027" s="2"/>
      <c r="CC1027" s="104"/>
    </row>
    <row r="1028" spans="76:81" x14ac:dyDescent="0.25">
      <c r="BX1028" s="2"/>
      <c r="CC1028" s="104"/>
    </row>
    <row r="1029" spans="76:81" x14ac:dyDescent="0.25">
      <c r="BX1029" s="2"/>
      <c r="CC1029" s="104"/>
    </row>
    <row r="1030" spans="76:81" x14ac:dyDescent="0.25">
      <c r="BX1030" s="2"/>
      <c r="CC1030" s="104"/>
    </row>
    <row r="1031" spans="76:81" x14ac:dyDescent="0.25">
      <c r="BX1031" s="2"/>
      <c r="CC1031" s="104"/>
    </row>
    <row r="1032" spans="76:81" x14ac:dyDescent="0.25">
      <c r="BX1032" s="2"/>
      <c r="CC1032" s="104"/>
    </row>
    <row r="1033" spans="76:81" x14ac:dyDescent="0.25">
      <c r="BX1033" s="2"/>
      <c r="CC1033" s="104"/>
    </row>
    <row r="1034" spans="76:81" x14ac:dyDescent="0.25">
      <c r="BX1034" s="2"/>
      <c r="CC1034" s="104"/>
    </row>
    <row r="1035" spans="76:81" x14ac:dyDescent="0.25">
      <c r="BX1035" s="2"/>
      <c r="CC1035" s="104"/>
    </row>
    <row r="1036" spans="76:81" x14ac:dyDescent="0.25">
      <c r="BX1036" s="2"/>
      <c r="CC1036" s="104"/>
    </row>
    <row r="1037" spans="76:81" x14ac:dyDescent="0.25">
      <c r="BX1037" s="2"/>
      <c r="CC1037" s="104"/>
    </row>
    <row r="1038" spans="76:81" x14ac:dyDescent="0.25">
      <c r="BX1038" s="2"/>
      <c r="CC1038" s="104"/>
    </row>
    <row r="1039" spans="76:81" x14ac:dyDescent="0.25">
      <c r="BX1039" s="2"/>
      <c r="CC1039" s="104"/>
    </row>
    <row r="1040" spans="76:81" x14ac:dyDescent="0.25">
      <c r="BX1040" s="2"/>
      <c r="CC1040" s="104"/>
    </row>
    <row r="1041" spans="76:81" x14ac:dyDescent="0.25">
      <c r="BX1041" s="2"/>
      <c r="CC1041" s="104"/>
    </row>
    <row r="1042" spans="76:81" x14ac:dyDescent="0.25">
      <c r="BX1042" s="2"/>
      <c r="CC1042" s="104"/>
    </row>
    <row r="1043" spans="76:81" x14ac:dyDescent="0.25">
      <c r="BX1043" s="2"/>
      <c r="CC1043" s="104"/>
    </row>
    <row r="1044" spans="76:81" x14ac:dyDescent="0.25">
      <c r="BX1044" s="2"/>
      <c r="CC1044" s="104"/>
    </row>
    <row r="1045" spans="76:81" x14ac:dyDescent="0.25">
      <c r="BX1045" s="2"/>
      <c r="CC1045" s="104"/>
    </row>
    <row r="1046" spans="76:81" x14ac:dyDescent="0.25">
      <c r="BX1046" s="2"/>
      <c r="CC1046" s="104"/>
    </row>
    <row r="1047" spans="76:81" x14ac:dyDescent="0.25">
      <c r="BX1047" s="2"/>
      <c r="CC1047" s="104"/>
    </row>
    <row r="1048" spans="76:81" x14ac:dyDescent="0.25">
      <c r="BX1048" s="2"/>
      <c r="CC1048" s="104"/>
    </row>
    <row r="1049" spans="76:81" x14ac:dyDescent="0.25">
      <c r="BX1049" s="2"/>
      <c r="CC1049" s="104"/>
    </row>
    <row r="1050" spans="76:81" x14ac:dyDescent="0.25">
      <c r="BX1050" s="2"/>
      <c r="CC1050" s="104"/>
    </row>
    <row r="1051" spans="76:81" x14ac:dyDescent="0.25">
      <c r="BX1051" s="2"/>
      <c r="CC1051" s="104"/>
    </row>
    <row r="1052" spans="76:81" x14ac:dyDescent="0.25">
      <c r="BX1052" s="2"/>
      <c r="CC1052" s="104"/>
    </row>
    <row r="1053" spans="76:81" x14ac:dyDescent="0.25">
      <c r="BX1053" s="2"/>
      <c r="CC1053" s="104"/>
    </row>
    <row r="1054" spans="76:81" x14ac:dyDescent="0.25">
      <c r="BX1054" s="2"/>
      <c r="CC1054" s="104"/>
    </row>
    <row r="1055" spans="76:81" x14ac:dyDescent="0.25">
      <c r="BX1055" s="2"/>
      <c r="CC1055" s="104"/>
    </row>
    <row r="1056" spans="76:81" x14ac:dyDescent="0.25">
      <c r="BX1056" s="2"/>
      <c r="CC1056" s="104"/>
    </row>
    <row r="1057" spans="76:81" x14ac:dyDescent="0.25">
      <c r="BX1057" s="2"/>
      <c r="CC1057" s="104"/>
    </row>
    <row r="1058" spans="76:81" x14ac:dyDescent="0.25">
      <c r="BX1058" s="2"/>
      <c r="CC1058" s="104"/>
    </row>
    <row r="1059" spans="76:81" x14ac:dyDescent="0.25">
      <c r="CC1059" s="104"/>
    </row>
    <row r="1060" spans="76:81" x14ac:dyDescent="0.25">
      <c r="CC1060" s="104"/>
    </row>
    <row r="1061" spans="76:81" x14ac:dyDescent="0.25">
      <c r="CC1061" s="104"/>
    </row>
    <row r="1062" spans="76:81" x14ac:dyDescent="0.25">
      <c r="CC1062" s="104"/>
    </row>
    <row r="1063" spans="76:81" x14ac:dyDescent="0.25">
      <c r="CC1063" s="104"/>
    </row>
    <row r="1064" spans="76:81" x14ac:dyDescent="0.25">
      <c r="CC1064" s="104"/>
    </row>
    <row r="1065" spans="76:81" x14ac:dyDescent="0.25">
      <c r="CC1065" s="104"/>
    </row>
    <row r="1066" spans="76:81" x14ac:dyDescent="0.25">
      <c r="CC1066" s="104"/>
    </row>
    <row r="1067" spans="76:81" x14ac:dyDescent="0.25">
      <c r="CC1067" s="104"/>
    </row>
    <row r="1068" spans="76:81" x14ac:dyDescent="0.25">
      <c r="CC1068" s="104"/>
    </row>
    <row r="1069" spans="76:81" x14ac:dyDescent="0.25">
      <c r="CC1069" s="104"/>
    </row>
    <row r="1070" spans="76:81" x14ac:dyDescent="0.25">
      <c r="CC1070" s="104"/>
    </row>
    <row r="1071" spans="76:81" x14ac:dyDescent="0.25">
      <c r="CC1071" s="104"/>
    </row>
    <row r="1072" spans="76:81" x14ac:dyDescent="0.25">
      <c r="CC1072" s="104"/>
    </row>
    <row r="1073" spans="81:81" x14ac:dyDescent="0.25">
      <c r="CC1073" s="104"/>
    </row>
    <row r="1074" spans="81:81" x14ac:dyDescent="0.25">
      <c r="CC1074" s="104"/>
    </row>
    <row r="1075" spans="81:81" x14ac:dyDescent="0.25">
      <c r="CC1075" s="104"/>
    </row>
    <row r="1076" spans="81:81" x14ac:dyDescent="0.25">
      <c r="CC1076" s="104"/>
    </row>
    <row r="1077" spans="81:81" x14ac:dyDescent="0.25">
      <c r="CC1077" s="104"/>
    </row>
    <row r="1078" spans="81:81" x14ac:dyDescent="0.25">
      <c r="CC1078" s="104"/>
    </row>
    <row r="1079" spans="81:81" x14ac:dyDescent="0.25">
      <c r="CC1079" s="104"/>
    </row>
    <row r="1080" spans="81:81" x14ac:dyDescent="0.25">
      <c r="CC1080" s="104"/>
    </row>
    <row r="1081" spans="81:81" x14ac:dyDescent="0.25">
      <c r="CC1081" s="104"/>
    </row>
    <row r="1082" spans="81:81" x14ac:dyDescent="0.25">
      <c r="CC1082" s="104"/>
    </row>
    <row r="1083" spans="81:81" x14ac:dyDescent="0.25">
      <c r="CC1083" s="104"/>
    </row>
    <row r="1084" spans="81:81" x14ac:dyDescent="0.25">
      <c r="CC1084" s="104"/>
    </row>
    <row r="1085" spans="81:81" x14ac:dyDescent="0.25">
      <c r="CC1085" s="104"/>
    </row>
    <row r="1086" spans="81:81" x14ac:dyDescent="0.25">
      <c r="CC1086" s="104"/>
    </row>
    <row r="1087" spans="81:81" x14ac:dyDescent="0.25">
      <c r="CC1087" s="104"/>
    </row>
    <row r="1088" spans="81:81" x14ac:dyDescent="0.25">
      <c r="CC1088" s="104"/>
    </row>
    <row r="1089" spans="81:81" x14ac:dyDescent="0.25">
      <c r="CC1089" s="104"/>
    </row>
    <row r="1090" spans="81:81" x14ac:dyDescent="0.25">
      <c r="CC1090" s="104"/>
    </row>
    <row r="1091" spans="81:81" x14ac:dyDescent="0.25">
      <c r="CC1091" s="104"/>
    </row>
    <row r="1092" spans="81:81" x14ac:dyDescent="0.25">
      <c r="CC1092" s="104"/>
    </row>
    <row r="1093" spans="81:81" x14ac:dyDescent="0.25">
      <c r="CC1093" s="104"/>
    </row>
    <row r="1094" spans="81:81" x14ac:dyDescent="0.25">
      <c r="CC1094" s="104"/>
    </row>
    <row r="1095" spans="81:81" x14ac:dyDescent="0.25">
      <c r="CC1095" s="104"/>
    </row>
    <row r="1096" spans="81:81" x14ac:dyDescent="0.25">
      <c r="CC1096" s="104"/>
    </row>
    <row r="1097" spans="81:81" x14ac:dyDescent="0.25">
      <c r="CC1097" s="104"/>
    </row>
    <row r="1098" spans="81:81" x14ac:dyDescent="0.25">
      <c r="CC1098" s="104"/>
    </row>
    <row r="1099" spans="81:81" x14ac:dyDescent="0.25">
      <c r="CC1099" s="104"/>
    </row>
    <row r="1100" spans="81:81" x14ac:dyDescent="0.25">
      <c r="CC1100" s="104"/>
    </row>
    <row r="1101" spans="81:81" x14ac:dyDescent="0.25">
      <c r="CC1101" s="104"/>
    </row>
    <row r="1102" spans="81:81" x14ac:dyDescent="0.25">
      <c r="CC1102" s="104"/>
    </row>
    <row r="1103" spans="81:81" x14ac:dyDescent="0.25">
      <c r="CC1103" s="104"/>
    </row>
    <row r="1104" spans="81:81" x14ac:dyDescent="0.25">
      <c r="CC1104" s="104"/>
    </row>
    <row r="1105" spans="81:81" x14ac:dyDescent="0.25">
      <c r="CC1105" s="104"/>
    </row>
    <row r="1106" spans="81:81" x14ac:dyDescent="0.25">
      <c r="CC1106" s="104"/>
    </row>
    <row r="1107" spans="81:81" x14ac:dyDescent="0.25">
      <c r="CC1107" s="104"/>
    </row>
    <row r="1108" spans="81:81" x14ac:dyDescent="0.25">
      <c r="CC1108" s="104"/>
    </row>
    <row r="1109" spans="81:81" x14ac:dyDescent="0.25">
      <c r="CC1109" s="104"/>
    </row>
    <row r="1110" spans="81:81" x14ac:dyDescent="0.25">
      <c r="CC1110" s="104"/>
    </row>
    <row r="1111" spans="81:81" x14ac:dyDescent="0.25">
      <c r="CC1111" s="104"/>
    </row>
    <row r="1112" spans="81:81" x14ac:dyDescent="0.25">
      <c r="CC1112" s="104"/>
    </row>
    <row r="1113" spans="81:81" x14ac:dyDescent="0.25">
      <c r="CC1113" s="104"/>
    </row>
    <row r="1114" spans="81:81" x14ac:dyDescent="0.25">
      <c r="CC1114" s="104"/>
    </row>
    <row r="1115" spans="81:81" x14ac:dyDescent="0.25">
      <c r="CC1115" s="104"/>
    </row>
    <row r="1116" spans="81:81" x14ac:dyDescent="0.25">
      <c r="CC1116" s="104"/>
    </row>
    <row r="1117" spans="81:81" x14ac:dyDescent="0.25">
      <c r="CC1117" s="104"/>
    </row>
    <row r="1118" spans="81:81" x14ac:dyDescent="0.25">
      <c r="CC1118" s="104"/>
    </row>
    <row r="1119" spans="81:81" x14ac:dyDescent="0.25">
      <c r="CC1119" s="104"/>
    </row>
    <row r="1120" spans="81:81" x14ac:dyDescent="0.25">
      <c r="CC1120" s="104"/>
    </row>
    <row r="1121" spans="81:81" x14ac:dyDescent="0.25">
      <c r="CC1121" s="104"/>
    </row>
    <row r="1122" spans="81:81" x14ac:dyDescent="0.25">
      <c r="CC1122" s="104"/>
    </row>
    <row r="1123" spans="81:81" x14ac:dyDescent="0.25">
      <c r="CC1123" s="104"/>
    </row>
    <row r="1124" spans="81:81" x14ac:dyDescent="0.25">
      <c r="CC1124" s="104"/>
    </row>
    <row r="1125" spans="81:81" x14ac:dyDescent="0.25">
      <c r="CC1125" s="104"/>
    </row>
    <row r="1126" spans="81:81" x14ac:dyDescent="0.25">
      <c r="CC1126" s="104"/>
    </row>
    <row r="1127" spans="81:81" x14ac:dyDescent="0.25">
      <c r="CC1127" s="104"/>
    </row>
    <row r="1128" spans="81:81" x14ac:dyDescent="0.25">
      <c r="CC1128" s="104"/>
    </row>
    <row r="1129" spans="81:81" x14ac:dyDescent="0.25">
      <c r="CC1129" s="104"/>
    </row>
    <row r="1130" spans="81:81" x14ac:dyDescent="0.25">
      <c r="CC1130" s="104"/>
    </row>
    <row r="1131" spans="81:81" x14ac:dyDescent="0.25">
      <c r="CC1131" s="104"/>
    </row>
    <row r="1132" spans="81:81" x14ac:dyDescent="0.25">
      <c r="CC1132" s="104"/>
    </row>
    <row r="1133" spans="81:81" x14ac:dyDescent="0.25">
      <c r="CC1133" s="104"/>
    </row>
    <row r="1134" spans="81:81" x14ac:dyDescent="0.25">
      <c r="CC1134" s="104"/>
    </row>
    <row r="1135" spans="81:81" x14ac:dyDescent="0.25">
      <c r="CC1135" s="104"/>
    </row>
    <row r="1136" spans="81:81" x14ac:dyDescent="0.25">
      <c r="CC1136" s="104"/>
    </row>
    <row r="1137" spans="81:81" x14ac:dyDescent="0.25">
      <c r="CC1137" s="104"/>
    </row>
    <row r="1138" spans="81:81" x14ac:dyDescent="0.25">
      <c r="CC1138" s="104"/>
    </row>
    <row r="1139" spans="81:81" x14ac:dyDescent="0.25">
      <c r="CC1139" s="104"/>
    </row>
    <row r="1140" spans="81:81" x14ac:dyDescent="0.25">
      <c r="CC1140" s="104"/>
    </row>
    <row r="1141" spans="81:81" x14ac:dyDescent="0.25">
      <c r="CC1141" s="104"/>
    </row>
    <row r="1142" spans="81:81" x14ac:dyDescent="0.25">
      <c r="CC1142" s="104"/>
    </row>
    <row r="1143" spans="81:81" x14ac:dyDescent="0.25">
      <c r="CC1143" s="104"/>
    </row>
    <row r="1144" spans="81:81" x14ac:dyDescent="0.25">
      <c r="CC1144" s="104"/>
    </row>
    <row r="1145" spans="81:81" x14ac:dyDescent="0.25">
      <c r="CC1145" s="104"/>
    </row>
    <row r="1146" spans="81:81" x14ac:dyDescent="0.25">
      <c r="CC1146" s="104"/>
    </row>
    <row r="1147" spans="81:81" x14ac:dyDescent="0.25">
      <c r="CC1147" s="104"/>
    </row>
    <row r="1148" spans="81:81" x14ac:dyDescent="0.25">
      <c r="CC1148" s="104"/>
    </row>
    <row r="1149" spans="81:81" x14ac:dyDescent="0.25">
      <c r="CC1149" s="104"/>
    </row>
    <row r="1150" spans="81:81" x14ac:dyDescent="0.25">
      <c r="CC1150" s="104"/>
    </row>
    <row r="1151" spans="81:81" x14ac:dyDescent="0.25">
      <c r="CC1151" s="104"/>
    </row>
    <row r="1152" spans="81:81" x14ac:dyDescent="0.25">
      <c r="CC1152" s="104"/>
    </row>
    <row r="1153" spans="81:81" x14ac:dyDescent="0.25">
      <c r="CC1153" s="104"/>
    </row>
    <row r="1154" spans="81:81" x14ac:dyDescent="0.25">
      <c r="CC1154" s="104"/>
    </row>
    <row r="1155" spans="81:81" x14ac:dyDescent="0.25">
      <c r="CC1155" s="104"/>
    </row>
    <row r="1156" spans="81:81" x14ac:dyDescent="0.25">
      <c r="CC1156" s="104"/>
    </row>
    <row r="1157" spans="81:81" x14ac:dyDescent="0.25">
      <c r="CC1157" s="104"/>
    </row>
    <row r="1158" spans="81:81" x14ac:dyDescent="0.25">
      <c r="CC1158" s="104"/>
    </row>
    <row r="1159" spans="81:81" x14ac:dyDescent="0.25">
      <c r="CC1159" s="104"/>
    </row>
    <row r="1160" spans="81:81" x14ac:dyDescent="0.25">
      <c r="CC1160" s="104"/>
    </row>
    <row r="1161" spans="81:81" x14ac:dyDescent="0.25">
      <c r="CC1161" s="104"/>
    </row>
    <row r="1162" spans="81:81" x14ac:dyDescent="0.25">
      <c r="CC1162" s="104"/>
    </row>
    <row r="1163" spans="81:81" x14ac:dyDescent="0.25">
      <c r="CC1163" s="104"/>
    </row>
    <row r="1164" spans="81:81" x14ac:dyDescent="0.25">
      <c r="CC1164" s="104"/>
    </row>
    <row r="1165" spans="81:81" x14ac:dyDescent="0.25">
      <c r="CC1165" s="104"/>
    </row>
    <row r="1166" spans="81:81" x14ac:dyDescent="0.25">
      <c r="CC1166" s="104"/>
    </row>
    <row r="1167" spans="81:81" x14ac:dyDescent="0.25">
      <c r="CC1167" s="104"/>
    </row>
    <row r="1168" spans="81:81" x14ac:dyDescent="0.25">
      <c r="CC1168" s="104"/>
    </row>
    <row r="1169" spans="81:81" x14ac:dyDescent="0.25">
      <c r="CC1169" s="104"/>
    </row>
    <row r="1170" spans="81:81" x14ac:dyDescent="0.25">
      <c r="CC1170" s="104"/>
    </row>
    <row r="1171" spans="81:81" x14ac:dyDescent="0.25">
      <c r="CC1171" s="104"/>
    </row>
    <row r="1172" spans="81:81" x14ac:dyDescent="0.25">
      <c r="CC1172" s="104"/>
    </row>
    <row r="1173" spans="81:81" x14ac:dyDescent="0.25">
      <c r="CC1173" s="104"/>
    </row>
    <row r="1174" spans="81:81" x14ac:dyDescent="0.25">
      <c r="CC1174" s="104"/>
    </row>
    <row r="1175" spans="81:81" x14ac:dyDescent="0.25">
      <c r="CC1175" s="104"/>
    </row>
    <row r="1176" spans="81:81" x14ac:dyDescent="0.25">
      <c r="CC1176" s="104"/>
    </row>
    <row r="1177" spans="81:81" x14ac:dyDescent="0.25">
      <c r="CC1177" s="104"/>
    </row>
    <row r="1178" spans="81:81" x14ac:dyDescent="0.25">
      <c r="CC1178" s="104"/>
    </row>
    <row r="1179" spans="81:81" x14ac:dyDescent="0.25">
      <c r="CC1179" s="104"/>
    </row>
    <row r="1180" spans="81:81" x14ac:dyDescent="0.25">
      <c r="CC1180" s="104"/>
    </row>
    <row r="1181" spans="81:81" x14ac:dyDescent="0.25">
      <c r="CC1181" s="104"/>
    </row>
    <row r="1182" spans="81:81" x14ac:dyDescent="0.25">
      <c r="CC1182" s="104"/>
    </row>
    <row r="1183" spans="81:81" x14ac:dyDescent="0.25">
      <c r="CC1183" s="104"/>
    </row>
    <row r="1184" spans="81:81" x14ac:dyDescent="0.25">
      <c r="CC1184" s="104"/>
    </row>
    <row r="1185" spans="81:81" x14ac:dyDescent="0.25">
      <c r="CC1185" s="104"/>
    </row>
    <row r="1186" spans="81:81" x14ac:dyDescent="0.25">
      <c r="CC1186" s="104"/>
    </row>
    <row r="1187" spans="81:81" x14ac:dyDescent="0.25">
      <c r="CC1187" s="104"/>
    </row>
    <row r="1188" spans="81:81" x14ac:dyDescent="0.25">
      <c r="CC1188" s="104"/>
    </row>
    <row r="1189" spans="81:81" x14ac:dyDescent="0.25">
      <c r="CC1189" s="104"/>
    </row>
    <row r="1190" spans="81:81" x14ac:dyDescent="0.25">
      <c r="CC1190" s="104"/>
    </row>
    <row r="1191" spans="81:81" x14ac:dyDescent="0.25">
      <c r="CC1191" s="104"/>
    </row>
    <row r="1192" spans="81:81" x14ac:dyDescent="0.25">
      <c r="CC1192" s="104"/>
    </row>
    <row r="1193" spans="81:81" x14ac:dyDescent="0.25">
      <c r="CC1193" s="104"/>
    </row>
    <row r="1194" spans="81:81" x14ac:dyDescent="0.25">
      <c r="CC1194" s="104"/>
    </row>
    <row r="1195" spans="81:81" x14ac:dyDescent="0.25">
      <c r="CC1195" s="104"/>
    </row>
    <row r="1196" spans="81:81" x14ac:dyDescent="0.25">
      <c r="CC1196" s="104"/>
    </row>
    <row r="1197" spans="81:81" x14ac:dyDescent="0.25">
      <c r="CC1197" s="104"/>
    </row>
    <row r="1198" spans="81:81" x14ac:dyDescent="0.25">
      <c r="CC1198" s="104"/>
    </row>
    <row r="1199" spans="81:81" x14ac:dyDescent="0.25">
      <c r="CC1199" s="104"/>
    </row>
    <row r="1200" spans="81:81" x14ac:dyDescent="0.25">
      <c r="CC1200" s="104"/>
    </row>
    <row r="1201" spans="81:81" x14ac:dyDescent="0.25">
      <c r="CC1201" s="104"/>
    </row>
    <row r="1202" spans="81:81" x14ac:dyDescent="0.25">
      <c r="CC1202" s="104"/>
    </row>
    <row r="1203" spans="81:81" x14ac:dyDescent="0.25">
      <c r="CC1203" s="104"/>
    </row>
    <row r="1204" spans="81:81" x14ac:dyDescent="0.25">
      <c r="CC1204" s="104"/>
    </row>
    <row r="1205" spans="81:81" x14ac:dyDescent="0.25">
      <c r="CC1205" s="104"/>
    </row>
    <row r="1206" spans="81:81" x14ac:dyDescent="0.25">
      <c r="CC1206" s="104"/>
    </row>
    <row r="1207" spans="81:81" x14ac:dyDescent="0.25">
      <c r="CC1207" s="104"/>
    </row>
    <row r="1208" spans="81:81" x14ac:dyDescent="0.25">
      <c r="CC1208" s="104"/>
    </row>
    <row r="1209" spans="81:81" x14ac:dyDescent="0.25">
      <c r="CC1209" s="104"/>
    </row>
    <row r="1210" spans="81:81" x14ac:dyDescent="0.25">
      <c r="CC1210" s="104"/>
    </row>
    <row r="1211" spans="81:81" x14ac:dyDescent="0.25">
      <c r="CC1211" s="104"/>
    </row>
    <row r="1212" spans="81:81" x14ac:dyDescent="0.25">
      <c r="CC1212" s="104"/>
    </row>
    <row r="1213" spans="81:81" x14ac:dyDescent="0.25">
      <c r="CC1213" s="104"/>
    </row>
    <row r="1214" spans="81:81" x14ac:dyDescent="0.25">
      <c r="CC1214" s="104"/>
    </row>
    <row r="1215" spans="81:81" x14ac:dyDescent="0.25">
      <c r="CC1215" s="104"/>
    </row>
    <row r="1216" spans="81:81" x14ac:dyDescent="0.25">
      <c r="CC1216" s="104"/>
    </row>
    <row r="1217" spans="81:81" x14ac:dyDescent="0.25">
      <c r="CC1217" s="104"/>
    </row>
    <row r="1218" spans="81:81" x14ac:dyDescent="0.25">
      <c r="CC1218" s="104"/>
    </row>
    <row r="1219" spans="81:81" x14ac:dyDescent="0.25">
      <c r="CC1219" s="104"/>
    </row>
    <row r="1220" spans="81:81" x14ac:dyDescent="0.25">
      <c r="CC1220" s="104"/>
    </row>
    <row r="1221" spans="81:81" x14ac:dyDescent="0.25">
      <c r="CC1221" s="104"/>
    </row>
    <row r="1222" spans="81:81" x14ac:dyDescent="0.25">
      <c r="CC1222" s="104"/>
    </row>
    <row r="1223" spans="81:81" x14ac:dyDescent="0.25">
      <c r="CC1223" s="104"/>
    </row>
    <row r="1224" spans="81:81" x14ac:dyDescent="0.25">
      <c r="CC1224" s="104"/>
    </row>
    <row r="1225" spans="81:81" x14ac:dyDescent="0.25">
      <c r="CC1225" s="104"/>
    </row>
    <row r="1226" spans="81:81" x14ac:dyDescent="0.25">
      <c r="CC1226" s="104"/>
    </row>
    <row r="1227" spans="81:81" x14ac:dyDescent="0.25">
      <c r="CC1227" s="104"/>
    </row>
  </sheetData>
  <autoFilter ref="A28:CS83"/>
  <mergeCells count="3">
    <mergeCell ref="B14:C15"/>
    <mergeCell ref="B17:C18"/>
    <mergeCell ref="B20:C21"/>
  </mergeCells>
  <conditionalFormatting sqref="O61 O63:O64 O66 N67:O67 N29:O60 P29:R70 O68:O71 N71:R548">
    <cfRule type="cellIs" dxfId="0" priority="1" operator="greaterThan">
      <formula>1</formula>
    </cfRule>
  </conditionalFormatting>
  <dataValidations count="6">
    <dataValidation type="list" allowBlank="1" showInputMessage="1" showErrorMessage="1" sqref="G76:G83 H29:H75">
      <formula1>$E$2:$E$9</formula1>
    </dataValidation>
    <dataValidation type="list" allowBlank="1" showInputMessage="1" showErrorMessage="1" sqref="B22">
      <formula1>$N$2:$N$3</formula1>
    </dataValidation>
    <dataValidation type="list" allowBlank="1" showInputMessage="1" showErrorMessage="1" sqref="I29:I75">
      <formula1>$G$2:$G$6</formula1>
    </dataValidation>
    <dataValidation type="list" allowBlank="1" showInputMessage="1" showErrorMessage="1" sqref="E29:E75">
      <formula1>$I$2:$I$4</formula1>
    </dataValidation>
    <dataValidation type="list" allowBlank="1" showInputMessage="1" showErrorMessage="1" sqref="F29:F75">
      <formula1>$L$2:$L$5</formula1>
    </dataValidation>
    <dataValidation type="list" allowBlank="1" showInputMessage="1" showErrorMessage="1" sqref="B19">
      <formula1>$O$2:$O$4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48"/>
  <sheetViews>
    <sheetView zoomScale="70" zoomScaleNormal="70" workbookViewId="0">
      <pane xSplit="1" ySplit="28" topLeftCell="B29" activePane="bottomRight" state="frozen"/>
      <selection activeCell="BK75" sqref="BK75"/>
      <selection pane="topRight" activeCell="BK75" sqref="BK75"/>
      <selection pane="bottomLeft" activeCell="BK75" sqref="BK75"/>
      <selection pane="bottomRight" activeCell="F17" sqref="F17"/>
    </sheetView>
  </sheetViews>
  <sheetFormatPr defaultRowHeight="15" x14ac:dyDescent="0.25"/>
  <cols>
    <col min="1" max="1" width="14.7109375" customWidth="1"/>
    <col min="2" max="2" width="10.5703125" bestFit="1" customWidth="1"/>
    <col min="3" max="3" width="7.42578125" customWidth="1"/>
    <col min="4" max="5" width="11" customWidth="1"/>
    <col min="11" max="11" width="12" customWidth="1"/>
    <col min="12" max="12" width="17.7109375" customWidth="1"/>
    <col min="13" max="17" width="11.140625" customWidth="1"/>
    <col min="18" max="18" width="11.42578125" customWidth="1"/>
    <col min="19" max="19" width="11.28515625" customWidth="1"/>
    <col min="20" max="20" width="14.7109375" customWidth="1"/>
    <col min="21" max="21" width="10" customWidth="1"/>
    <col min="22" max="31" width="14.28515625" hidden="1" customWidth="1"/>
    <col min="32" max="34" width="14.28515625" customWidth="1"/>
    <col min="35" max="54" width="14.28515625" hidden="1" customWidth="1"/>
    <col min="55" max="60" width="14.28515625" customWidth="1"/>
    <col min="65" max="65" width="8.85546875" customWidth="1"/>
    <col min="66" max="70" width="11.5703125" customWidth="1"/>
    <col min="71" max="92" width="8.85546875" customWidth="1"/>
  </cols>
  <sheetData>
    <row r="1" spans="1:59" hidden="1" x14ac:dyDescent="0.25">
      <c r="F1" s="7" t="s">
        <v>44</v>
      </c>
      <c r="H1" t="s">
        <v>45</v>
      </c>
      <c r="I1" t="s">
        <v>118</v>
      </c>
      <c r="K1" t="s">
        <v>107</v>
      </c>
    </row>
    <row r="2" spans="1:59" hidden="1" x14ac:dyDescent="0.25">
      <c r="F2" t="s">
        <v>42</v>
      </c>
      <c r="H2" t="s">
        <v>46</v>
      </c>
      <c r="I2" t="s">
        <v>117</v>
      </c>
      <c r="K2">
        <f>0.3*0.3*0.54</f>
        <v>4.8600000000000004E-2</v>
      </c>
    </row>
    <row r="3" spans="1:59" hidden="1" x14ac:dyDescent="0.25">
      <c r="F3" t="s">
        <v>55</v>
      </c>
      <c r="H3" t="s">
        <v>47</v>
      </c>
      <c r="I3" t="s">
        <v>119</v>
      </c>
      <c r="K3">
        <f>0.5*0.5*0.54</f>
        <v>0.13500000000000001</v>
      </c>
    </row>
    <row r="4" spans="1:59" hidden="1" x14ac:dyDescent="0.25">
      <c r="F4" t="s">
        <v>56</v>
      </c>
      <c r="H4" t="s">
        <v>48</v>
      </c>
    </row>
    <row r="5" spans="1:59" hidden="1" x14ac:dyDescent="0.25">
      <c r="F5" t="s">
        <v>58</v>
      </c>
      <c r="H5" t="s">
        <v>49</v>
      </c>
    </row>
    <row r="6" spans="1:59" hidden="1" x14ac:dyDescent="0.25">
      <c r="F6" t="s">
        <v>59</v>
      </c>
      <c r="H6" t="s">
        <v>50</v>
      </c>
    </row>
    <row r="7" spans="1:59" hidden="1" x14ac:dyDescent="0.25">
      <c r="F7" t="s">
        <v>57</v>
      </c>
    </row>
    <row r="8" spans="1:59" hidden="1" x14ac:dyDescent="0.25">
      <c r="F8" t="s">
        <v>64</v>
      </c>
    </row>
    <row r="9" spans="1:59" hidden="1" x14ac:dyDescent="0.25">
      <c r="F9" t="s">
        <v>75</v>
      </c>
    </row>
    <row r="10" spans="1:59" hidden="1" x14ac:dyDescent="0.25">
      <c r="F10" t="s">
        <v>43</v>
      </c>
    </row>
    <row r="11" spans="1:59" hidden="1" x14ac:dyDescent="0.25">
      <c r="F11" t="s">
        <v>180</v>
      </c>
    </row>
    <row r="12" spans="1:59" hidden="1" x14ac:dyDescent="0.25">
      <c r="F12" t="s">
        <v>181</v>
      </c>
    </row>
    <row r="13" spans="1:59" ht="78.599999999999994" customHeight="1" x14ac:dyDescent="0.25">
      <c r="A13" s="9" t="s">
        <v>179</v>
      </c>
      <c r="B13" s="183" t="s">
        <v>142</v>
      </c>
      <c r="C13" s="184"/>
      <c r="D13" s="184"/>
      <c r="E13" s="180" t="s">
        <v>99</v>
      </c>
      <c r="F13" s="181" t="s">
        <v>19</v>
      </c>
      <c r="G13" s="181" t="s">
        <v>20</v>
      </c>
      <c r="H13" s="181" t="s">
        <v>21</v>
      </c>
      <c r="I13" s="180" t="s">
        <v>24</v>
      </c>
      <c r="J13" s="180" t="s">
        <v>15</v>
      </c>
      <c r="K13" s="180" t="s">
        <v>22</v>
      </c>
      <c r="L13" s="182" t="s">
        <v>16</v>
      </c>
      <c r="M13" s="180" t="s">
        <v>23</v>
      </c>
      <c r="N13" s="180" t="s">
        <v>17</v>
      </c>
      <c r="O13" s="180" t="s">
        <v>177</v>
      </c>
      <c r="P13" s="180" t="s">
        <v>178</v>
      </c>
      <c r="Q13" s="180" t="s">
        <v>176</v>
      </c>
      <c r="R13" s="180" t="s">
        <v>145</v>
      </c>
      <c r="S13" s="180" t="s">
        <v>172</v>
      </c>
      <c r="T13" s="180" t="s">
        <v>173</v>
      </c>
      <c r="U13" s="180" t="s">
        <v>197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180" t="s">
        <v>171</v>
      </c>
      <c r="BC13" s="111" t="s">
        <v>141</v>
      </c>
      <c r="BD13" s="108" t="s">
        <v>129</v>
      </c>
      <c r="BE13" s="108" t="s">
        <v>138</v>
      </c>
      <c r="BF13" s="109" t="s">
        <v>139</v>
      </c>
      <c r="BG13" s="110" t="s">
        <v>140</v>
      </c>
    </row>
    <row r="14" spans="1:59" ht="15.75" thickBot="1" x14ac:dyDescent="0.3">
      <c r="A14" s="9"/>
      <c r="B14" s="189" t="s">
        <v>62</v>
      </c>
      <c r="C14" s="190"/>
      <c r="D14" s="5" t="s">
        <v>5</v>
      </c>
      <c r="E14" s="6">
        <f t="array" ref="E14">AVERAGEIF(INDEX('All Coupon Data'!$A$29:$CL$2036,0,MATCH('All Coupon Data'!$F$1,'All Coupon Data'!$A$28:$CL$28,0)),'All Coupon Data'!$F$2,INDEX('All Coupon Data'!$A$29:$CL$2036,0,MATCH(E$13,'All Coupon Data'!$A$28:$CL$28,0)))</f>
        <v>0.83849999999999947</v>
      </c>
      <c r="F14" s="6">
        <f>AVERAGEIF(INDEX('All Coupon Data'!$A$29:$CL$2036,0,MATCH('All Coupon Data'!$F$1,'All Coupon Data'!$A$28:$CL$28,0)),'All Coupon Data'!$F$2,INDEX('All Coupon Data'!$A$29:$CL$2036,0,MATCH(F$13,'All Coupon Data'!$A$28:$CL$28,0)))</f>
        <v>0.91683333333333328</v>
      </c>
      <c r="G14" s="6">
        <f t="array" ref="G14">AVERAGEIF(INDEX('All Coupon Data'!$A$29:$CL$2036,0,MATCH('All Coupon Data'!$F$1,'All Coupon Data'!$A$28:$CL$28,0)),'All Coupon Data'!$F$2,INDEX('All Coupon Data'!$A$29:$CL$2036,0,MATCH(G$13,'All Coupon Data'!$A$28:$CL$28,0)))</f>
        <v>0.75406249999999986</v>
      </c>
      <c r="H14" s="6">
        <f>AVERAGEIF(INDEX('All Coupon Data'!$A$29:$CL$2036,0,MATCH('All Coupon Data'!$F$1,'All Coupon Data'!$A$28:$CL$28,0)),'All Coupon Data'!$F$2,INDEX('All Coupon Data'!$A$29:$CL$2036,0,MATCH(H$13,'All Coupon Data'!$A$28:$CL$28,0)))</f>
        <v>0.76172413793103444</v>
      </c>
      <c r="I14" s="6">
        <f t="array" ref="I14">AVERAGEIF(INDEX('All Coupon Data'!$A$29:$CL$2036,0,MATCH('All Coupon Data'!$F$1,'All Coupon Data'!$A$28:$CL$28,0)),'All Coupon Data'!$F$2,INDEX('All Coupon Data'!$A$29:$CL$2036,0,MATCH(I$13,'All Coupon Data'!$A$28:$CL$28,0)))</f>
        <v>7.2964406779661015</v>
      </c>
      <c r="J14" s="6">
        <f t="array" ref="J14">AVERAGEIF(INDEX('All Coupon Data'!$A$29:$CL$2036,0,MATCH('All Coupon Data'!$F$1,'All Coupon Data'!$A$28:$CL$28,0)),'All Coupon Data'!$F$2,INDEX('All Coupon Data'!$A$29:$CL$2036,0,MATCH(J$13,'All Coupon Data'!$A$28:$CL$28,0)))</f>
        <v>150.13252423798556</v>
      </c>
      <c r="K14" s="26">
        <f t="array" ref="K14">AVERAGEIF(INDEX('All Coupon Data'!$A$29:$CL$2036,0,MATCH('All Coupon Data'!$F$1,'All Coupon Data'!$A$28:$CL$28,0)),'All Coupon Data'!$F$2,INDEX('All Coupon Data'!$A$29:$CL$2036,0,MATCH(K$13,'All Coupon Data'!$A$28:$CL$28,0)))</f>
        <v>0.38840427293881663</v>
      </c>
      <c r="L14" s="6">
        <f t="array" ref="L14">AVERAGEIF(INDEX('All Coupon Data'!$A$29:$CL$2036,0,MATCH('All Coupon Data'!$F$1,'All Coupon Data'!$A$28:$CL$28,0)),'All Coupon Data'!$F$2,INDEX('All Coupon Data'!$A$29:$CL$2036,0,MATCH(L$13,'All Coupon Data'!$A$28:$CL$28,0)))</f>
        <v>104.37678733347281</v>
      </c>
      <c r="M14" s="26">
        <f t="array" ref="M14">AVERAGEIF(INDEX('All Coupon Data'!$A$29:$CL$2036,0,MATCH('All Coupon Data'!$F$1,'All Coupon Data'!$A$28:$CL$28,0)),'All Coupon Data'!$F$2,INDEX('All Coupon Data'!$A$29:$CL$2036,0,MATCH(M$13,'All Coupon Data'!$A$28:$CL$28,0)))</f>
        <v>0.58464996223824039</v>
      </c>
      <c r="N14" s="6">
        <f t="array" ref="N14">AVERAGEIF(INDEX('All Coupon Data'!$A$29:$CL$2036,0,MATCH('All Coupon Data'!$F$1,'All Coupon Data'!$A$28:$CL$28,0)),'All Coupon Data'!$F$2,INDEX('All Coupon Data'!$A$29:$CL$2036,0,MATCH(N$13,'All Coupon Data'!$A$28:$CL$28,0)))</f>
        <v>72.016460905349774</v>
      </c>
      <c r="O14" s="6" t="e">
        <f t="array" ref="O14">AVERAGEIF(INDEX('All Coupon Data'!$A$29:$CL$2036,0,MATCH('All Coupon Data'!$F$1,'All Coupon Data'!$A$28:$CL$28,0)),'All Coupon Data'!$F$2,INDEX('All Coupon Data'!$A$29:$CL$2036,0,MATCH(O$13,'All Coupon Data'!$A$28:$CL$28,0)))</f>
        <v>#DIV/0!</v>
      </c>
      <c r="P14" s="6" t="e">
        <f t="array" ref="P14">AVERAGEIF(INDEX('All Coupon Data'!$A$29:$CL$2036,0,MATCH('All Coupon Data'!$F$1,'All Coupon Data'!$A$28:$CL$28,0)),'All Coupon Data'!$F$2,INDEX('All Coupon Data'!$A$29:$CL$2036,0,MATCH(P$13,'All Coupon Data'!$A$28:$CL$28,0)))</f>
        <v>#DIV/0!</v>
      </c>
      <c r="Q14" s="6">
        <f t="array" ref="Q14">AVERAGEIF(INDEX('All Coupon Data'!$A$29:$CL$2036,0,MATCH('All Coupon Data'!$F$1,'All Coupon Data'!$A$28:$CL$28,0)),'All Coupon Data'!$F$2,INDEX('All Coupon Data'!$A$29:$CL$2036,0,MATCH(Q$13,'All Coupon Data'!$A$28:$CL$28,0)))</f>
        <v>0</v>
      </c>
      <c r="R14" s="6" t="e">
        <f t="array" ref="R14">AVERAGEIF(INDEX('All Coupon Data'!$A$29:$CL$2036,0,MATCH('All Coupon Data'!$F$1,'All Coupon Data'!$A$28:$CL$28,0)),'All Coupon Data'!$F$2,INDEX('All Coupon Data'!$A$29:$CL$2036,0,MATCH(R$13,'All Coupon Data'!$A$28:$CL$28,0)))</f>
        <v>#DIV/0!</v>
      </c>
      <c r="S14" s="6">
        <f t="array" ref="S14">AVERAGEIF(INDEX('All Coupon Data'!$A$29:$CL$2036,0,MATCH('All Coupon Data'!$F$1,'All Coupon Data'!$A$28:$CL$28,0)),'All Coupon Data'!$F$2,INDEX('All Coupon Data'!$A$29:$CL$2036,0,MATCH(S$13,'All Coupon Data'!$A$28:$CL$28,0)))</f>
        <v>0</v>
      </c>
      <c r="T14" s="6">
        <f t="array" ref="T14">AVERAGEIF(INDEX('All Coupon Data'!$A$29:$CL$2036,0,MATCH('All Coupon Data'!$F$1,'All Coupon Data'!$A$28:$CL$28,0)),'All Coupon Data'!$F$2,INDEX('All Coupon Data'!$A$29:$CL$2036,0,MATCH(T$13,'All Coupon Data'!$A$28:$CL$28,0)))</f>
        <v>0</v>
      </c>
      <c r="U14" s="6">
        <f t="array" ref="U14">AVERAGEIF(INDEX('All Coupon Data'!$A$29:$CL$2036,0,MATCH('All Coupon Data'!$F$1,'All Coupon Data'!$A$28:$CL$28,0)),'All Coupon Data'!$F$2,INDEX('All Coupon Data'!$A$29:$CL$2036,0,MATCH(U$13,'All Coupon Data'!$A$28:$CL$28,0)))</f>
        <v>0</v>
      </c>
      <c r="AF14" s="6">
        <f t="array" ref="AF14">AVERAGEIF(INDEX('All Coupon Data'!$A$29:$CL$2036,0,MATCH('All Coupon Data'!$F$1,'All Coupon Data'!$A$28:$CL$28,0)),'All Coupon Data'!$F$2,INDEX('All Coupon Data'!$A$29:$CL$2036,0,MATCH(AF$13,'All Coupon Data'!$A$28:$CL$28,0)))</f>
        <v>0</v>
      </c>
      <c r="BD14" s="90">
        <v>1</v>
      </c>
      <c r="BE14" s="90">
        <v>0</v>
      </c>
      <c r="BF14" s="48">
        <v>0</v>
      </c>
      <c r="BG14" s="107">
        <v>1</v>
      </c>
    </row>
    <row r="15" spans="1:59" x14ac:dyDescent="0.25">
      <c r="A15" s="9"/>
      <c r="B15" s="70"/>
      <c r="C15" s="71"/>
      <c r="D15" s="5" t="s">
        <v>6</v>
      </c>
      <c r="E15" s="6">
        <f t="array" ref="E15">_xlfn.STDEV.P(IF(INDEX('All Coupon Data'!$A$29:$CL$2036,0,MATCH('All Coupon Data'!$F$1,'All Coupon Data'!$A$28:$CL$28,0))='All Coupon Data'!$F$2,INDEX('All Coupon Data'!$A$29:$CL$2036,0,MATCH(E$13,'All Coupon Data'!$A$28:$CL$28,0))))</f>
        <v>0.32820128478318661</v>
      </c>
      <c r="F15" s="6">
        <f t="array" ref="F15">_xlfn.STDEV.P(IF(INDEX('All Coupon Data'!$A$29:$CL$2036,0,MATCH('All Coupon Data'!$F$1,'All Coupon Data'!$A$28:$CL$28,0))='All Coupon Data'!$F$2,INDEX('All Coupon Data'!$A$29:$CL$2036,0,MATCH(F$13,'All Coupon Data'!$A$28:$CL$28,0))))</f>
        <v>0.34594070622322282</v>
      </c>
      <c r="G15" s="6">
        <f t="array" ref="G15">_xlfn.STDEV.P(IF(INDEX('All Coupon Data'!$A$29:$CL$2036,0,MATCH('All Coupon Data'!$F$1,'All Coupon Data'!$A$28:$CL$28,0))='All Coupon Data'!$F$2,INDEX('All Coupon Data'!$A$29:$CL$2036,0,MATCH(G$13,'All Coupon Data'!$A$28:$CL$28,0))))</f>
        <v>0.45166261865882806</v>
      </c>
      <c r="H15" s="47">
        <f t="array" ref="H15">_xlfn.STDEV.P(IF(INDEX('All Coupon Data'!$A$29:$CL$2036,0,MATCH('All Coupon Data'!$F$1,'All Coupon Data'!$A$28:$CL$28,0))='All Coupon Data'!$F$2,INDEX('All Coupon Data'!$A$29:$CL$2036,0,MATCH(H$13,'All Coupon Data'!$A$28:$CL$28,0))))</f>
        <v>0.45607069147694268</v>
      </c>
      <c r="I15" s="6">
        <f t="array" ref="I15">_xlfn.STDEV.P(IF(INDEX('All Coupon Data'!$A$29:$CL$2036,0,MATCH('All Coupon Data'!$F$1,'All Coupon Data'!$A$28:$CL$28,0))='All Coupon Data'!$F$2,INDEX('All Coupon Data'!$A$29:$CL$2036,0,MATCH(I$13,'All Coupon Data'!$A$28:$CL$28,0))))</f>
        <v>3.6587800752284747</v>
      </c>
      <c r="J15" s="6">
        <f t="array" ref="J15">_xlfn.STDEV.P(IF(INDEX('All Coupon Data'!$A$29:$CL$2036,0,MATCH('All Coupon Data'!$F$1,'All Coupon Data'!$A$28:$CL$28,0))='All Coupon Data'!$F$2,INDEX('All Coupon Data'!$A$29:$CL$2036,0,MATCH(J$13,'All Coupon Data'!$A$28:$CL$28,0))))</f>
        <v>75.283540642561348</v>
      </c>
      <c r="K15" s="26">
        <f t="array" ref="K15">_xlfn.STDEV.P(IF(INDEX('All Coupon Data'!$A$29:$CL$2036,0,MATCH('All Coupon Data'!$F$1,'All Coupon Data'!$A$28:$CL$28,0))='All Coupon Data'!$F$2,INDEX('All Coupon Data'!$A$29:$CL$2036,0,MATCH(K$13,'All Coupon Data'!$A$28:$CL$28,0))))</f>
        <v>0.28911883023607593</v>
      </c>
      <c r="L15" s="6">
        <f t="array" ref="L15">_xlfn.STDEV.P(IF(INDEX('All Coupon Data'!$A$29:$CL$2036,0,MATCH('All Coupon Data'!$F$1,'All Coupon Data'!$A$28:$CL$28,0))='All Coupon Data'!$F$2,INDEX('All Coupon Data'!$A$29:$CL$2036,0,MATCH(L$13,'All Coupon Data'!$A$28:$CL$28,0))))</f>
        <v>65.442898429683368</v>
      </c>
      <c r="M15" s="26">
        <f t="array" ref="M15">_xlfn.STDEV.P(IF(INDEX('All Coupon Data'!$A$29:$CL$2036,0,MATCH('All Coupon Data'!$F$1,'All Coupon Data'!$A$28:$CL$28,0))='All Coupon Data'!$F$2,INDEX('All Coupon Data'!$A$29:$CL$2036,0,MATCH(M$13,'All Coupon Data'!$A$28:$CL$28,0))))</f>
        <v>0.28268739146103555</v>
      </c>
      <c r="N15" s="6">
        <f t="array" ref="N15">_xlfn.STDEV.P(IF(INDEX('All Coupon Data'!$A$29:$CL$2036,0,MATCH('All Coupon Data'!$F$1,'All Coupon Data'!$A$28:$CL$28,0))='All Coupon Data'!$F$2,INDEX('All Coupon Data'!$A$29:$CL$2036,0,MATCH(N$13,'All Coupon Data'!$A$28:$CL$28,0))))</f>
        <v>58.536689833222852</v>
      </c>
      <c r="O15" s="6">
        <f t="array" ref="O15">_xlfn.STDEV.P(IF(INDEX('All Coupon Data'!$A$29:$CL$2036,0,MATCH('All Coupon Data'!$F$1,'All Coupon Data'!$A$28:$CL$28,0))='All Coupon Data'!$F$2,INDEX('All Coupon Data'!$A$29:$CL$2036,0,MATCH(O$13,'All Coupon Data'!$A$28:$CL$28,0))))</f>
        <v>0</v>
      </c>
      <c r="P15" s="6">
        <f t="array" ref="P15">_xlfn.STDEV.P(IF(INDEX('All Coupon Data'!$A$29:$CL$2036,0,MATCH('All Coupon Data'!$F$1,'All Coupon Data'!$A$28:$CL$28,0))='All Coupon Data'!$F$2,INDEX('All Coupon Data'!$A$29:$CL$2036,0,MATCH(P$13,'All Coupon Data'!$A$28:$CL$28,0))))</f>
        <v>0</v>
      </c>
      <c r="Q15" s="6">
        <f t="array" ref="Q15">_xlfn.STDEV.P(IF(INDEX('All Coupon Data'!$A$29:$CL$2036,0,MATCH('All Coupon Data'!$F$1,'All Coupon Data'!$A$28:$CL$28,0))='All Coupon Data'!$F$2,INDEX('All Coupon Data'!$A$29:$CL$2036,0,MATCH(Q$13,'All Coupon Data'!$A$28:$CL$28,0))))</f>
        <v>0</v>
      </c>
      <c r="R15" s="6" t="e">
        <f t="array" ref="R15">_xlfn.STDEV.P(IF(INDEX('All Coupon Data'!$A$29:$CL$2036,0,MATCH('All Coupon Data'!$F$1,'All Coupon Data'!$A$28:$CL$28,0))='All Coupon Data'!$F$2,INDEX('All Coupon Data'!$A$29:$CL$2036,0,MATCH(R$13,'All Coupon Data'!$A$28:$CL$28,0))))</f>
        <v>#DIV/0!</v>
      </c>
      <c r="S15" s="6">
        <f t="array" ref="S15">_xlfn.STDEV.P(IF(INDEX('All Coupon Data'!$A$29:$CL$2036,0,MATCH('All Coupon Data'!$F$1,'All Coupon Data'!$A$28:$CL$28,0))='All Coupon Data'!$F$2,INDEX('All Coupon Data'!$A$29:$CL$2036,0,MATCH(S$13,'All Coupon Data'!$A$28:$CL$28,0))))</f>
        <v>0</v>
      </c>
      <c r="T15" s="6">
        <f t="array" ref="T15">_xlfn.STDEV.P(IF(INDEX('All Coupon Data'!$A$29:$CL$2036,0,MATCH('All Coupon Data'!$F$1,'All Coupon Data'!$A$28:$CL$28,0))='All Coupon Data'!$F$2,INDEX('All Coupon Data'!$A$29:$CL$2036,0,MATCH(T$13,'All Coupon Data'!$A$28:$CL$28,0))))</f>
        <v>0</v>
      </c>
      <c r="U15" s="6">
        <f t="array" ref="U15">_xlfn.STDEV.P(IF(INDEX('All Coupon Data'!$A$29:$CL$2036,0,MATCH('All Coupon Data'!$F$1,'All Coupon Data'!$A$28:$CL$28,0))='All Coupon Data'!$F$2,INDEX('All Coupon Data'!$A$29:$CL$2036,0,MATCH(U$13,'All Coupon Data'!$A$28:$CL$28,0))))</f>
        <v>0</v>
      </c>
      <c r="AF15" s="6">
        <f t="array" ref="AF15">_xlfn.STDEV.P(IF(INDEX('All Coupon Data'!$A$29:$CL$2036,0,MATCH('All Coupon Data'!$F$1,'All Coupon Data'!$A$28:$CL$28,0))='All Coupon Data'!$F$2,INDEX('All Coupon Data'!$A$29:$CL$2036,0,MATCH(AF$13,'All Coupon Data'!$A$28:$CL$28,0))))</f>
        <v>0</v>
      </c>
    </row>
    <row r="16" spans="1:59" ht="15.75" thickBot="1" x14ac:dyDescent="0.3">
      <c r="A16" s="9"/>
      <c r="B16" s="28"/>
      <c r="C16" s="29"/>
      <c r="D16" s="31" t="s">
        <v>60</v>
      </c>
      <c r="E16" s="27">
        <f>COUNTIF(INDEX('All Coupon Data'!$A$29:$CL$2036,0,MATCH('All Coupon Data'!$F$1,'All Coupon Data'!$A$28:$CL$28,0)),'All Coupon Data'!$F$2)</f>
        <v>60</v>
      </c>
      <c r="F16" s="27">
        <f t="array" ref="F16">COUNTIF(INDEX('All Coupon Data'!$A$29:$CL$2036,0,MATCH('All Coupon Data'!$F$1,'All Coupon Data'!$A$28:$CL$28,0)),'All Coupon Data'!$F$2)</f>
        <v>60</v>
      </c>
      <c r="G16" s="27">
        <f t="array" ref="G16">COUNTIF(INDEX('All Coupon Data'!$A$29:$CL$2036,0,MATCH('All Coupon Data'!$F$1,'All Coupon Data'!$A$28:$CL$28,0)),'All Coupon Data'!$F$2)</f>
        <v>60</v>
      </c>
      <c r="H16" s="27">
        <f t="array" ref="H16">COUNTIF(INDEX('All Coupon Data'!$A$29:$CL$2036,0,MATCH('All Coupon Data'!$F$1,'All Coupon Data'!$A$28:$CL$28,0)),'All Coupon Data'!$F$2)</f>
        <v>60</v>
      </c>
      <c r="I16" s="27">
        <f t="array" ref="I16">COUNTIF(INDEX('All Coupon Data'!$A$29:$CL$2036,0,MATCH('All Coupon Data'!$F$1,'All Coupon Data'!$A$28:$CL$28,0)),'All Coupon Data'!$F$2)</f>
        <v>60</v>
      </c>
      <c r="J16" s="27">
        <f t="array" ref="J16">COUNTIF(INDEX('All Coupon Data'!$A$29:$CL$2036,0,MATCH('All Coupon Data'!$F$1,'All Coupon Data'!$A$28:$CL$28,0)),'All Coupon Data'!$F$2)</f>
        <v>60</v>
      </c>
      <c r="K16" s="27">
        <f t="array" ref="K16">COUNTIF(INDEX('All Coupon Data'!$A$29:$CL$2036,0,MATCH('All Coupon Data'!$F$1,'All Coupon Data'!$A$28:$CL$28,0)),'All Coupon Data'!$F$2)</f>
        <v>60</v>
      </c>
      <c r="L16" s="27">
        <f t="array" ref="L16">COUNTIF(INDEX('All Coupon Data'!$A$29:$CL$2036,0,MATCH('All Coupon Data'!$F$1,'All Coupon Data'!$A$28:$CL$28,0)),'All Coupon Data'!$F$2)</f>
        <v>60</v>
      </c>
      <c r="M16" s="27">
        <f t="array" ref="M16">COUNTIF(INDEX('All Coupon Data'!$A$29:$CL$2036,0,MATCH('All Coupon Data'!$F$1,'All Coupon Data'!$A$28:$CL$28,0)),'All Coupon Data'!$F$2)</f>
        <v>60</v>
      </c>
      <c r="N16" s="27">
        <f t="array" ref="N16">COUNTIF(INDEX('All Coupon Data'!$A$29:$CL$2036,0,MATCH('All Coupon Data'!$F$1,'All Coupon Data'!$A$28:$CL$28,0)),'All Coupon Data'!$F$2)</f>
        <v>60</v>
      </c>
      <c r="O16" s="27">
        <f t="array" ref="O16">COUNTIF(INDEX('All Coupon Data'!$A$29:$CL$2036,0,MATCH('All Coupon Data'!$F$1,'All Coupon Data'!$A$28:$CL$28,0)),'All Coupon Data'!$F$2)</f>
        <v>60</v>
      </c>
      <c r="P16" s="27">
        <f t="array" ref="P16">COUNTIF(INDEX('All Coupon Data'!$A$29:$CL$2036,0,MATCH('All Coupon Data'!$F$1,'All Coupon Data'!$A$28:$CL$28,0)),'All Coupon Data'!$F$2)</f>
        <v>60</v>
      </c>
      <c r="Q16" s="27">
        <f t="array" ref="Q16">COUNTIF(INDEX('All Coupon Data'!$A$29:$CL$2036,0,MATCH('All Coupon Data'!$F$1,'All Coupon Data'!$A$28:$CL$28,0)),'All Coupon Data'!$F$2)</f>
        <v>60</v>
      </c>
      <c r="R16" s="27">
        <f t="array" ref="R16">COUNTIF(INDEX('All Coupon Data'!$A$29:$CL$2036,0,MATCH('All Coupon Data'!$F$1,'All Coupon Data'!$A$28:$CL$28,0)),'All Coupon Data'!$F$2)</f>
        <v>60</v>
      </c>
      <c r="S16" s="27">
        <f t="array" ref="S16">COUNTIF(INDEX('All Coupon Data'!$A$29:$CL$2036,0,MATCH('All Coupon Data'!$F$1,'All Coupon Data'!$A$28:$CL$28,0)),'All Coupon Data'!$F$2)</f>
        <v>60</v>
      </c>
      <c r="T16" s="27">
        <f t="array" ref="T16">COUNTIF(INDEX('All Coupon Data'!$A$29:$CL$2036,0,MATCH('All Coupon Data'!$F$1,'All Coupon Data'!$A$28:$CL$28,0)),'All Coupon Data'!$F$2)</f>
        <v>60</v>
      </c>
      <c r="U16" s="27">
        <f t="array" ref="U16">COUNTIF(INDEX('All Coupon Data'!$A$29:$CL$2036,0,MATCH('All Coupon Data'!$F$1,'All Coupon Data'!$A$28:$CL$28,0)),'All Coupon Data'!$F$2)</f>
        <v>60</v>
      </c>
      <c r="AF16" s="27">
        <f t="array" ref="AF16">COUNTIF(INDEX('All Coupon Data'!$A$29:$CL$2036,0,MATCH('All Coupon Data'!$F$1,'All Coupon Data'!$A$28:$CL$28,0)),'All Coupon Data'!$F$2)</f>
        <v>60</v>
      </c>
    </row>
    <row r="17" spans="1:94" x14ac:dyDescent="0.25">
      <c r="B17" s="191" t="s">
        <v>130</v>
      </c>
      <c r="C17" s="192"/>
      <c r="D17" s="5" t="s">
        <v>5</v>
      </c>
      <c r="E17" s="6">
        <f t="array" ref="E17">AVERAGEIFS(INDEX('All Coupon Data'!$A$29:$CL$2036,0,MATCH(E$13,'All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1.0235135135135136</v>
      </c>
      <c r="F17" s="6">
        <f t="array" ref="F17">AVERAGEIFS(INDEX('All Coupon Data'!$A$29:$CL$2036,0,MATCH(F$13,'All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1.1199999999999999</v>
      </c>
      <c r="G17" s="6">
        <f t="array" ref="G17">AVERAGEIFS(INDEX('All Coupon Data'!$A$29:$CL$2036,0,MATCH(G$13,'All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1.076571428571429</v>
      </c>
      <c r="H17" s="6">
        <f t="array" ref="H17">AVERAGEIFS(INDEX('All Coupon Data'!$A$29:$CL$2036,0,MATCH(H$13,'All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1.0785294117647055</v>
      </c>
      <c r="I17" s="6">
        <f t="array" ref="I17">AVERAGEIFS(INDEX('All Coupon Data'!$A$29:$CL$2036,0,MATCH(I$13,'All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7.3132432432432459</v>
      </c>
      <c r="J17" s="6">
        <f t="array" ref="J17">AVERAGEIFS(INDEX('All Coupon Data'!$A$29:$CL$2036,0,MATCH(J$13,'All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150.47825603381159</v>
      </c>
      <c r="K17" s="6">
        <f t="array" ref="K17">AVERAGEIFS(INDEX('All Coupon Data'!$A$29:$CL$2036,0,MATCH(K$13,'All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0.27477602352649222</v>
      </c>
      <c r="L17" s="6">
        <f t="array" ref="L17">AVERAGEIFS(INDEX('All Coupon Data'!$A$29:$CL$2036,0,MATCH(L$13,'All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113.34019204389573</v>
      </c>
      <c r="M17" s="6">
        <f t="array" ref="M17">AVERAGEIFS(INDEX('All Coupon Data'!$A$29:$CL$2036,0,MATCH(M$13,'All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0.37248115762396422</v>
      </c>
      <c r="N17" s="6">
        <f t="array" ref="N17">AVERAGEIFS(INDEX('All Coupon Data'!$A$29:$CL$2036,0,MATCH(N$13,'All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94.141854272573212</v>
      </c>
      <c r="O17" s="6">
        <f t="array" ref="O17">AVERAGEIFS(INDEX('All Coupon Data'!$A$29:$CL$2036,0,MATCH(O$13,'All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0.45166666666666661</v>
      </c>
      <c r="P17" s="6">
        <f t="array" ref="P17">AVERAGEIFS(INDEX('All Coupon Data'!$A$29:$CL$2036,0,MATCH(P$13,'All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1.0463611111111109</v>
      </c>
      <c r="Q17" s="6">
        <f t="array" ref="Q17">AVERAGEIFS(INDEX('All Coupon Data'!$A$29:$CL$2036,0,MATCH(Q$13,'All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134.33989545100653</v>
      </c>
      <c r="R17" s="6">
        <f t="array" ref="R17">AVERAGEIFS(INDEX('All Coupon Data'!$A$29:$CL$2036,0,MATCH(R$13,'All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2.2201228248662401</v>
      </c>
      <c r="S17" s="6">
        <f t="array" ref="S17">AVERAGEIFS(INDEX('All Coupon Data'!$A$29:$CL$2036,0,MATCH(S$13,'All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0.32259891891891895</v>
      </c>
      <c r="T17" s="6">
        <f t="array" ref="T17">AVERAGEIFS(INDEX('All Coupon Data'!$A$29:$CL$2036,0,MATCH(T$13,'All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3.0977508648648651</v>
      </c>
      <c r="U17" s="6">
        <f t="array" ref="U17">AVERAGEIFS(INDEX('All Coupon Data'!$A$29:$CL$2036,0,MATCH(U$13,'All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3.4203497837837844</v>
      </c>
      <c r="V17" s="6" t="e">
        <f t="array" ref="V17">AVERAGEIFS(INDEX('All Coupon Data'!$A$29:$CL$2036,0,MATCH(V$13,'All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W17" s="6" t="e">
        <f t="array" ref="W17">AVERAGEIFS(INDEX('All Coupon Data'!$A$29:$CL$2036,0,MATCH(W$13,'All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X17" s="6" t="e">
        <f t="array" ref="X17">AVERAGEIFS(INDEX('All Coupon Data'!$A$29:$CL$2036,0,MATCH(X$13,'All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Y17" s="6" t="e">
        <f t="array" ref="Y17">AVERAGEIFS(INDEX('All Coupon Data'!$A$29:$CL$2036,0,MATCH(Y$13,'All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Z17" s="6" t="e">
        <f t="array" ref="Z17">AVERAGEIFS(INDEX('All Coupon Data'!$A$29:$CL$2036,0,MATCH(Z$13,'All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A17" s="6" t="e">
        <f t="array" ref="AA17">AVERAGEIFS(INDEX('All Coupon Data'!$A$29:$CL$2036,0,MATCH(AA$13,'All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B17" s="6" t="e">
        <f t="array" ref="AB17">AVERAGEIFS(INDEX('All Coupon Data'!$A$29:$CL$2036,0,MATCH(AB$13,'All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C17" s="6" t="e">
        <f t="array" ref="AC17">AVERAGEIFS(INDEX('All Coupon Data'!$A$29:$CL$2036,0,MATCH(AC$13,'All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D17" s="6" t="e">
        <f t="array" ref="AD17">AVERAGEIFS(INDEX('All Coupon Data'!$A$29:$CL$2036,0,MATCH(AD$13,'All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E17" s="6" t="e">
        <f t="array" ref="AE17">AVERAGEIFS(INDEX('All Coupon Data'!$A$29:$CL$2036,0,MATCH(AE$13,'All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#N/A</v>
      </c>
      <c r="AF17" s="6">
        <f t="array" ref="AF17">AVERAGEIFS(INDEX('All Coupon Data'!$A$29:$CL$2036,0,MATCH(AF$13,'All Coupon Data'!$A$28:$CL$28,0)),INDEX('All Coupon Data'!$A$29:$CL$2036,0,MATCH('All Coupon Data'!$F$1,'All Coupon Data'!$A$28:$CL$28,0)),'All Coupon Data'!$B$19,INDEX('All Coupon Data'!$A$29:$CL$2036,0,MATCH($M$28,'All Coupon Data'!$A$28:$CL$28,0)),"&gt;="&amp;$BD$14)</f>
        <v>0</v>
      </c>
    </row>
    <row r="18" spans="1:94" ht="14.45" customHeight="1" x14ac:dyDescent="0.25">
      <c r="A18" s="4"/>
      <c r="B18" s="193"/>
      <c r="C18" s="194"/>
      <c r="D18" s="5" t="s">
        <v>6</v>
      </c>
      <c r="E18" s="6">
        <f t="array" ref="E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Data'!$A$29:$CL$2036,0,MATCH(E$13,'All Coupon Data'!$A$28:$CL$28,0)))))</f>
        <v>9.7764643368963566E-2</v>
      </c>
      <c r="F18" s="6">
        <f t="array" ref="F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Data'!$A$29:$CL$2036,0,MATCH(F$13,'All Coupon Data'!$A$28:$CL$28,0)))))</f>
        <v>5.1935510946724037E-2</v>
      </c>
      <c r="G18" s="6">
        <f t="array" ref="G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Data'!$A$29:$CL$2036,0,MATCH(G$13,'All Coupon Data'!$A$28:$CL$28,0)))))</f>
        <v>0.11163570491668103</v>
      </c>
      <c r="H18" s="6">
        <f t="array" ref="H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Data'!$A$29:$CL$2036,0,MATCH(H$13,'All Coupon Data'!$A$28:$CL$28,0)))))</f>
        <v>0.13482302894887224</v>
      </c>
      <c r="I18" s="6">
        <f t="array" ref="I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Data'!$A$29:$CL$2036,0,MATCH(I$13,'All Coupon Data'!$A$28:$CL$28,0)))))</f>
        <v>1.8781043548907801</v>
      </c>
      <c r="J18" s="6">
        <f t="array" ref="J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Data'!$A$29:$CL$2036,0,MATCH(J$13,'All Coupon Data'!$A$28:$CL$28,0)))))</f>
        <v>38.644122528617018</v>
      </c>
      <c r="K18" s="6">
        <f t="array" ref="K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Data'!$A$29:$CL$2036,0,MATCH(K$13,'All Coupon Data'!$A$28:$CL$28,0)))))</f>
        <v>0.13763018800705842</v>
      </c>
      <c r="L18" s="6">
        <f t="array" ref="L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Data'!$A$29:$CL$2036,0,MATCH(L$13,'All Coupon Data'!$A$28:$CL$28,0)))))</f>
        <v>52.923552151217585</v>
      </c>
      <c r="M18" s="6">
        <f t="array" ref="M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Data'!$A$29:$CL$2036,0,MATCH(M$13,'All Coupon Data'!$A$28:$CL$28,0)))))</f>
        <v>0.15156661550528519</v>
      </c>
      <c r="N18" s="6">
        <f t="array" ref="N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Data'!$A$29:$CL$2036,0,MATCH(N$13,'All Coupon Data'!$A$28:$CL$28,0)))))</f>
        <v>32.583411022763052</v>
      </c>
      <c r="O18" s="6">
        <f t="array" ref="O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Data'!$A$29:$CL$2036,0,MATCH(O$13,'All Coupon Data'!$A$28:$CL$28,0)))))</f>
        <v>0.57639113008698439</v>
      </c>
      <c r="P18" s="6">
        <f t="array" ref="P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Data'!$A$29:$CL$2036,0,MATCH(P$13,'All Coupon Data'!$A$28:$CL$28,0)))))</f>
        <v>7.8902947690951242E-2</v>
      </c>
      <c r="Q18" s="6">
        <f t="array" ref="Q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Data'!$A$29:$CL$2036,0,MATCH(Q$13,'All Coupon Data'!$A$28:$CL$28,0)))))</f>
        <v>45.277417334449694</v>
      </c>
      <c r="R18" s="6">
        <f t="array" ref="R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Data'!$A$29:$CL$2036,0,MATCH(R$13,'All Coupon Data'!$A$28:$CL$28,0)))))</f>
        <v>0.69419097709569111</v>
      </c>
      <c r="S18" s="6">
        <f t="array" ref="S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Data'!$A$29:$CL$2036,0,MATCH(S$13,'All Coupon Data'!$A$28:$CL$28,0)))))</f>
        <v>0.13171737207069414</v>
      </c>
      <c r="T18" s="6">
        <f t="array" ref="T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Data'!$A$29:$CL$2036,0,MATCH(T$13,'All Coupon Data'!$A$28:$CL$28,0)))))</f>
        <v>1.5209305021402719</v>
      </c>
      <c r="U18" s="6">
        <f t="array" ref="U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Data'!$A$29:$CL$2036,0,MATCH(U$13,'All Coupon Data'!$A$28:$CL$28,0)))))</f>
        <v>1.5600866440683989</v>
      </c>
      <c r="V18" s="6" t="e">
        <f t="array" ref="V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Data'!$A$29:$CL$2036,0,MATCH(V$13,'All Coupon Data'!$A$28:$CL$28,0)))))</f>
        <v>#N/A</v>
      </c>
      <c r="W18" s="6" t="e">
        <f t="array" ref="W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Data'!$A$29:$CL$2036,0,MATCH(W$13,'All Coupon Data'!$A$28:$CL$28,0)))))</f>
        <v>#N/A</v>
      </c>
      <c r="X18" s="6" t="e">
        <f t="array" ref="X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Data'!$A$29:$CL$2036,0,MATCH(X$13,'All Coupon Data'!$A$28:$CL$28,0)))))</f>
        <v>#N/A</v>
      </c>
      <c r="Y18" s="6" t="e">
        <f t="array" ref="Y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Data'!$A$29:$CL$2036,0,MATCH(Y$13,'All Coupon Data'!$A$28:$CL$28,0)))))</f>
        <v>#N/A</v>
      </c>
      <c r="Z18" s="6" t="e">
        <f t="array" ref="Z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Data'!$A$29:$CL$2036,0,MATCH(Z$13,'All Coupon Data'!$A$28:$CL$28,0)))))</f>
        <v>#N/A</v>
      </c>
      <c r="AA18" s="6" t="e">
        <f t="array" ref="AA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Data'!$A$29:$CL$2036,0,MATCH(AA$13,'All Coupon Data'!$A$28:$CL$28,0)))))</f>
        <v>#N/A</v>
      </c>
      <c r="AB18" s="6" t="e">
        <f t="array" ref="AB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Data'!$A$29:$CL$2036,0,MATCH(AB$13,'All Coupon Data'!$A$28:$CL$28,0)))))</f>
        <v>#N/A</v>
      </c>
      <c r="AC18" s="6" t="e">
        <f t="array" ref="AC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Data'!$A$29:$CL$2036,0,MATCH(AC$13,'All Coupon Data'!$A$28:$CL$28,0)))))</f>
        <v>#N/A</v>
      </c>
      <c r="AD18" s="6" t="e">
        <f t="array" ref="AD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Data'!$A$29:$CL$2036,0,MATCH(AD$13,'All Coupon Data'!$A$28:$CL$28,0)))))</f>
        <v>#N/A</v>
      </c>
      <c r="AE18" s="6" t="e">
        <f t="array" ref="AE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Data'!$A$29:$CL$2036,0,MATCH(AE$13,'All Coupon Data'!$A$28:$CL$28,0)))))</f>
        <v>#N/A</v>
      </c>
      <c r="AF18" s="6">
        <f t="array" ref="AF18">_xlfn.STDEV.P(IF(INDEX('All Coupon Data'!$A$29:$CL$2036,0,MATCH('All Coupon Data'!$F$1,'All Coupon Data'!$A$28:$CL$28,0))='All Coupon Data'!$B$19,IF(INDEX('All Coupon Data'!$A$29:$CL$2036,0,MATCH($M$28,'All Coupon Data'!$A$28:$CL$28,0))&gt;=$BD$14,INDEX('All Coupon Data'!$A$29:$CL$2036,0,MATCH(AF$13,'All Coupon Data'!$A$28:$CL$28,0)))))</f>
        <v>0</v>
      </c>
    </row>
    <row r="19" spans="1:94" ht="16.899999999999999" customHeight="1" thickBot="1" x14ac:dyDescent="0.3">
      <c r="A19" s="7" t="s">
        <v>54</v>
      </c>
      <c r="B19" s="30" t="s">
        <v>75</v>
      </c>
      <c r="C19" s="29"/>
      <c r="D19" s="31" t="s">
        <v>60</v>
      </c>
      <c r="E19" s="27">
        <f t="array" ref="E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F19" s="27">
        <f t="array" ref="F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G19" s="27">
        <f t="array" ref="G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H19" s="27">
        <f t="array" ref="H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I19" s="27">
        <f t="array" ref="I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J19" s="27">
        <f t="array" ref="J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K19" s="27">
        <f t="array" ref="K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L19" s="27">
        <f t="array" ref="L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M19" s="27">
        <f t="array" ref="M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N19" s="27">
        <f t="array" ref="N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O19" s="27">
        <f t="array" ref="O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P19" s="27">
        <f t="array" ref="P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Q19" s="27">
        <f t="array" ref="Q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R19" s="27">
        <f t="array" ref="R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S19" s="27">
        <f t="array" ref="S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T19" s="27">
        <f t="array" ref="T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U19" s="27">
        <f t="array" ref="U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V19" s="27">
        <f t="array" ref="V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W19" s="27">
        <f t="array" ref="W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X19" s="27">
        <f t="array" ref="X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Y19" s="27">
        <f t="array" ref="Y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Z19" s="27">
        <f t="array" ref="Z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A19" s="27">
        <f t="array" ref="AA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B19" s="27">
        <f t="array" ref="AB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C19" s="27">
        <f t="array" ref="AC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D19" s="27">
        <f t="array" ref="AD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E19" s="27">
        <f t="array" ref="AE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AF19" s="27">
        <f t="array" ref="AF19">COUNTIFS(INDEX('All Coupon Data'!$A$29:$CL$2036,0,MATCH('All Coupon Data'!$F$1,'All Coupon Data'!$A$28:$CL$28,0)),'All Coupon Data'!$B$19,INDEX('All Coupon Data'!$A$29:$CL$2036,0,MATCH($M$28,'All Coupon Data'!$A$28:$CL$28,0)),"&gt;="&amp;$BD$14)</f>
        <v>37</v>
      </c>
      <c r="BT19" s="39"/>
    </row>
    <row r="20" spans="1:94" x14ac:dyDescent="0.25">
      <c r="A20" s="7"/>
      <c r="B20" s="191" t="s">
        <v>121</v>
      </c>
      <c r="C20" s="192"/>
      <c r="D20" s="5" t="s">
        <v>5</v>
      </c>
      <c r="E20" s="6">
        <f>AVERAGEIF(INDEX('All Coupon Data'!$A$29:$CL$2036,0,MATCH($B$20,'All Coupon Data'!$A$28:$CL$28,0)),$B$22,INDEX('All Coupon Data'!$A$29:$CL$2036,0,MATCH(E$13,'All Coupon Data'!$A$28:$CL$28,0)))</f>
        <v>0.994117647058823</v>
      </c>
      <c r="F20" s="6">
        <f t="array" ref="F20">AVERAGEIF(INDEX('All Coupon Data'!$A$29:$CL$2036,0,MATCH($B$20,'All Coupon Data'!$A$28:$CL$28,0)),$B$22,INDEX('All Coupon Data'!$A$29:$CL$2036,0,MATCH(F$13,'All Coupon Data'!$A$28:$CL$28,0)))</f>
        <v>1.102705882352941</v>
      </c>
      <c r="G20" s="6">
        <f t="array" ref="G20">MAX(IF(INDEX('All Coupon Data'!$A$29:$CL$2036,0,MATCH($B$20,'All Coupon Data'!$A$28:$CL$28,0))=$B$22,INDEX('All Coupon Data'!$A$29:$CL$2036,0,MATCH(G$13,'All Coupon Data'!$A$28:$CL$28,0))))</f>
        <v>1.19</v>
      </c>
      <c r="H20" s="6">
        <f>AVERAGEIF(INDEX('All Coupon Data'!$A$29:$CL$2036,0,MATCH($B$20,'All Coupon Data'!$A$28:$CL$28,0)),$B$22,INDEX('All Coupon Data'!$A$29:$CL$2036,0,MATCH(H$13,'All Coupon Data'!$A$28:$CL$28,0)))</f>
        <v>1.0583870967741935</v>
      </c>
      <c r="I20" s="6">
        <f>AVERAGEIF(INDEX('All Coupon Data'!$A$29:$CL$2036,0,MATCH($B$20,'All Coupon Data'!$A$28:$CL$28,0)),$B$22,INDEX('All Coupon Data'!$A$29:$CL$2036,0,MATCH(I$13,'All Coupon Data'!$A$28:$CL$28,0)))</f>
        <v>8.0074117647058785</v>
      </c>
      <c r="J20" s="6">
        <f>AVERAGEIF(INDEX('All Coupon Data'!$A$29:$CL$2036,0,MATCH($B$20,'All Coupon Data'!$A$28:$CL$28,0)),$B$22,INDEX('All Coupon Data'!$A$29:$CL$2036,0,MATCH(J$13,'All Coupon Data'!$A$28:$CL$28,0)))</f>
        <v>164.76155894456545</v>
      </c>
      <c r="K20" s="26">
        <f>AVERAGEIF(INDEX('All Coupon Data'!$A$29:$CL$2036,0,MATCH($B$20,'All Coupon Data'!$A$28:$CL$28,0)),$B$22,INDEX('All Coupon Data'!$A$29:$CL$2036,0,MATCH(K$13,'All Coupon Data'!$A$28:$CL$28,0)))</f>
        <v>0.29516223056579871</v>
      </c>
      <c r="L20" s="6">
        <f>AVERAGEIF(INDEX('All Coupon Data'!$A$29:$CL$2036,0,MATCH($B$20,'All Coupon Data'!$A$28:$CL$28,0)),$B$22,INDEX('All Coupon Data'!$A$29:$CL$2036,0,MATCH(L$13,'All Coupon Data'!$A$28:$CL$28,0)))</f>
        <v>121.03909465020578</v>
      </c>
      <c r="M20" s="26">
        <f>AVERAGEIF(INDEX('All Coupon Data'!$A$29:$CL$2036,0,MATCH($B$20,'All Coupon Data'!$A$28:$CL$28,0)),$B$22,INDEX('All Coupon Data'!$A$29:$CL$2036,0,MATCH(M$13,'All Coupon Data'!$A$28:$CL$28,0)))</f>
        <v>0.4491343727065864</v>
      </c>
      <c r="N20" s="6">
        <f>AVERAGEIF(INDEX('All Coupon Data'!$A$29:$CL$2036,0,MATCH($B$20,'All Coupon Data'!$A$28:$CL$28,0)),$B$22,INDEX('All Coupon Data'!$A$29:$CL$2036,0,MATCH(N$13,'All Coupon Data'!$A$28:$CL$28,0)))</f>
        <v>90.515613652868524</v>
      </c>
      <c r="O20" s="6">
        <f>AVERAGEIF(INDEX('All Coupon Data'!$A$29:$CL$2036,0,MATCH($B$20,'All Coupon Data'!$A$28:$CL$28,0)),$B$22,INDEX('All Coupon Data'!$A$29:$CL$2036,0,MATCH(O$13,'All Coupon Data'!$A$28:$CL$28,0)))</f>
        <v>0.42648648648648646</v>
      </c>
      <c r="P20" s="6">
        <f>AVERAGEIF(INDEX('All Coupon Data'!$A$29:$CL$2036,0,MATCH($B$20,'All Coupon Data'!$A$28:$CL$28,0)),$B$22,INDEX('All Coupon Data'!$A$29:$CL$2036,0,MATCH(P$13,'All Coupon Data'!$A$28:$CL$28,0)))</f>
        <v>1.0483513513513509</v>
      </c>
      <c r="Q20" s="6">
        <f>AVERAGEIF(INDEX('All Coupon Data'!$A$29:$CL$2036,0,MATCH($B$20,'All Coupon Data'!$A$28:$CL$28,0)),$B$22,INDEX('All Coupon Data'!$A$29:$CL$2036,0,MATCH(Q$13,'All Coupon Data'!$A$28:$CL$28,0)))</f>
        <v>61.92447349310094</v>
      </c>
      <c r="R20" s="6" t="e">
        <f>AVERAGEIF(INDEX('All Coupon Data'!$A$29:$CL$2036,0,MATCH($B$20,'All Coupon Data'!$A$28:$CL$28,0)),$B$22,INDEX('All Coupon Data'!$A$29:$CL$2036,0,MATCH(R$13,'All Coupon Data'!$A$28:$CL$28,0)))</f>
        <v>#DIV/0!</v>
      </c>
      <c r="S20" s="6">
        <f>AVERAGEIF(INDEX('All Coupon Data'!$A$29:$CL$2036,0,MATCH($B$20,'All Coupon Data'!$A$28:$CL$28,0)),$B$22,INDEX('All Coupon Data'!$A$29:$CL$2036,0,MATCH(S$13,'All Coupon Data'!$A$28:$CL$28,0)))</f>
        <v>0.14466218823529417</v>
      </c>
      <c r="T20" s="6">
        <f>AVERAGEIF(INDEX('All Coupon Data'!$A$29:$CL$2036,0,MATCH($B$20,'All Coupon Data'!$A$28:$CL$28,0)),$B$22,INDEX('All Coupon Data'!$A$29:$CL$2036,0,MATCH(T$13,'All Coupon Data'!$A$28:$CL$28,0)))</f>
        <v>1.3614632470588235</v>
      </c>
      <c r="U20" s="6">
        <f>AVERAGEIF(INDEX('All Coupon Data'!$A$29:$CL$2036,0,MATCH($B$20,'All Coupon Data'!$A$28:$CL$28,0)),$B$22,INDEX('All Coupon Data'!$A$29:$CL$2036,0,MATCH(U$13,'All Coupon Data'!$A$28:$CL$28,0)))</f>
        <v>1.5061254352941178</v>
      </c>
      <c r="AF20" s="6">
        <f>AVERAGEIF(INDEX('All Coupon Data'!$A$29:$CL$2036,0,MATCH($B$20,'All Coupon Data'!$A$28:$CL$28,0)),$B$22,INDEX('All Coupon Data'!$A$29:$CL$2036,0,MATCH(AF$13,'All Coupon Data'!$A$28:$CL$28,0)))</f>
        <v>0</v>
      </c>
    </row>
    <row r="21" spans="1:94" ht="14.45" customHeight="1" x14ac:dyDescent="0.25">
      <c r="A21" s="7"/>
      <c r="B21" s="193"/>
      <c r="C21" s="194"/>
      <c r="D21" s="5" t="s">
        <v>6</v>
      </c>
      <c r="E21" s="6">
        <f t="array" ref="E21">_xlfn.STDEV.P(IF(INDEX('All Coupon Data'!$A$29:$CL$2036,0,MATCH($B$20,'All Coupon Data'!$A$28:$CL$28,0))=$B$22,INDEX('All Coupon Data'!$A$29:$CL$2036,0,MATCH(E$13,'All Coupon Data'!$A$28:$CL$28,0))))</f>
        <v>0.1341578886996497</v>
      </c>
      <c r="F21" s="6">
        <f t="array" ref="F21">_xlfn.STDEV.P(IF(INDEX('All Coupon Data'!$A$29:$CL$2036,0,MATCH($B$20,'All Coupon Data'!$A$28:$CL$28,0))=$B$22,INDEX('All Coupon Data'!$A$29:$CL$2036,0,MATCH(F$13,'All Coupon Data'!$A$28:$CL$28,0))))</f>
        <v>5.6970337695704643E-2</v>
      </c>
      <c r="G21" s="6">
        <f t="array" ref="G21">_xlfn.STDEV.P(IF(INDEX('All Coupon Data'!$A$29:$CL$2036,0,MATCH($B$20,'All Coupon Data'!$A$28:$CL$28,0))=$B$22,INDEX('All Coupon Data'!$A$29:$CL$2036,0,MATCH(G$13,'All Coupon Data'!$A$28:$CL$28,0))))</f>
        <v>0.18558185525530418</v>
      </c>
      <c r="H21" s="6">
        <f t="array" ref="H21">_xlfn.STDEV.P(IF(INDEX('All Coupon Data'!$A$29:$CL$2036,0,MATCH($B$20,'All Coupon Data'!$A$28:$CL$28,0))=$B$22,INDEX('All Coupon Data'!$A$29:$CL$2036,0,MATCH(H$13,'All Coupon Data'!$A$28:$CL$28,0))))</f>
        <v>0.19375070071371325</v>
      </c>
      <c r="I21" s="6">
        <f t="array" ref="I21">_xlfn.STDEV.P(IF(INDEX('All Coupon Data'!$A$29:$CL$2036,0,MATCH($B$20,'All Coupon Data'!$A$28:$CL$28,0))=$B$22,INDEX('All Coupon Data'!$A$29:$CL$2036,0,MATCH(I$13,'All Coupon Data'!$A$28:$CL$28,0))))</f>
        <v>2.419701076794015</v>
      </c>
      <c r="J21" s="6">
        <f t="array" ref="J21">_xlfn.STDEV.P(IF(INDEX('All Coupon Data'!$A$29:$CL$2036,0,MATCH($B$20,'All Coupon Data'!$A$28:$CL$28,0))=$B$22,INDEX('All Coupon Data'!$A$29:$CL$2036,0,MATCH(J$13,'All Coupon Data'!$A$28:$CL$28,0))))</f>
        <v>49.788087999876815</v>
      </c>
      <c r="K21" s="26">
        <f t="array" ref="K21">_xlfn.STDEV.P(IF(INDEX('All Coupon Data'!$A$29:$CL$2036,0,MATCH($B$20,'All Coupon Data'!$A$28:$CL$28,0))=$B$22,INDEX('All Coupon Data'!$A$29:$CL$2036,0,MATCH(K$13,'All Coupon Data'!$A$28:$CL$28,0))))</f>
        <v>0.18084999920938916</v>
      </c>
      <c r="L21" s="6">
        <f t="array" ref="L21">_xlfn.STDEV.P(IF(INDEX('All Coupon Data'!$A$29:$CL$2036,0,MATCH($B$20,'All Coupon Data'!$A$28:$CL$28,0))=$B$22,INDEX('All Coupon Data'!$A$29:$CL$2036,0,MATCH(L$13,'All Coupon Data'!$A$28:$CL$28,0))))</f>
        <v>66.381316387664185</v>
      </c>
      <c r="M21" s="26">
        <f t="array" ref="M21">_xlfn.STDEV.P(IF(INDEX('All Coupon Data'!$A$29:$CL$2036,0,MATCH($B$20,'All Coupon Data'!$A$28:$CL$28,0))=$B$22,INDEX('All Coupon Data'!$A$29:$CL$2036,0,MATCH(M$13,'All Coupon Data'!$A$28:$CL$28,0))))</f>
        <v>0.22428974154780704</v>
      </c>
      <c r="N21" s="6">
        <f t="array" ref="N21">_xlfn.STDEV.P(IF(INDEX('All Coupon Data'!$A$29:$CL$2036,0,MATCH($B$20,'All Coupon Data'!$A$28:$CL$28,0))=$B$22,INDEX('All Coupon Data'!$A$29:$CL$2036,0,MATCH(N$13,'All Coupon Data'!$A$28:$CL$28,0))))</f>
        <v>47.279356749071205</v>
      </c>
      <c r="O21" s="6">
        <f t="array" ref="O21">_xlfn.STDEV.P(IF(INDEX('All Coupon Data'!$A$29:$CL$2036,0,MATCH($B$20,'All Coupon Data'!$A$28:$CL$28,0))=$B$22,INDEX('All Coupon Data'!$A$29:$CL$2036,0,MATCH(O$13,'All Coupon Data'!$A$28:$CL$28,0))))</f>
        <v>0.42398514696188438</v>
      </c>
      <c r="P21" s="6">
        <f t="array" ref="P21">_xlfn.STDEV.P(IF(INDEX('All Coupon Data'!$A$29:$CL$2036,0,MATCH($B$20,'All Coupon Data'!$A$28:$CL$28,0))=$B$22,INDEX('All Coupon Data'!$A$29:$CL$2036,0,MATCH(P$13,'All Coupon Data'!$A$28:$CL$28,0))))</f>
        <v>0.52313110327987655</v>
      </c>
      <c r="Q21" s="6">
        <f t="array" ref="Q21">_xlfn.STDEV.P(IF(INDEX('All Coupon Data'!$A$29:$CL$2036,0,MATCH($B$20,'All Coupon Data'!$A$28:$CL$28,0))=$B$22,INDEX('All Coupon Data'!$A$29:$CL$2036,0,MATCH(Q$13,'All Coupon Data'!$A$28:$CL$28,0))))</f>
        <v>75.441749377229215</v>
      </c>
      <c r="R21" s="6" t="e">
        <f t="array" ref="R21">_xlfn.STDEV.P(IF(INDEX('All Coupon Data'!$A$29:$CL$2036,0,MATCH($B$20,'All Coupon Data'!$A$28:$CL$28,0))=$B$22,INDEX('All Coupon Data'!$A$29:$CL$2036,0,MATCH(R$13,'All Coupon Data'!$A$28:$CL$28,0))))</f>
        <v>#DIV/0!</v>
      </c>
      <c r="S21" s="6">
        <f t="array" ref="S21">_xlfn.STDEV.P(IF(INDEX('All Coupon Data'!$A$29:$CL$2036,0,MATCH($B$20,'All Coupon Data'!$A$28:$CL$28,0))=$B$22,INDEX('All Coupon Data'!$A$29:$CL$2036,0,MATCH(S$13,'All Coupon Data'!$A$28:$CL$28,0))))</f>
        <v>0.18251973512881825</v>
      </c>
      <c r="T21" s="6">
        <f t="array" ref="T21">_xlfn.STDEV.P(IF(INDEX('All Coupon Data'!$A$29:$CL$2036,0,MATCH($B$20,'All Coupon Data'!$A$28:$CL$28,0))=$B$22,INDEX('All Coupon Data'!$A$29:$CL$2036,0,MATCH(T$13,'All Coupon Data'!$A$28:$CL$28,0))))</f>
        <v>1.8178122792896634</v>
      </c>
      <c r="U21" s="6">
        <f t="array" ref="U21">_xlfn.STDEV.P(IF(INDEX('All Coupon Data'!$A$29:$CL$2036,0,MATCH($B$20,'All Coupon Data'!$A$28:$CL$28,0))=$B$22,INDEX('All Coupon Data'!$A$29:$CL$2036,0,MATCH(U$13,'All Coupon Data'!$A$28:$CL$28,0))))</f>
        <v>1.9684216112687341</v>
      </c>
      <c r="AF21" s="6">
        <f t="array" ref="AF21">_xlfn.STDEV.P(IF(INDEX('All Coupon Data'!$A$29:$CL$2036,0,MATCH($B$20,'All Coupon Data'!$A$28:$CL$28,0))=$B$22,INDEX('All Coupon Data'!$A$29:$CL$2036,0,MATCH(AF$13,'All Coupon Data'!$A$28:$CL$28,0))))</f>
        <v>0</v>
      </c>
      <c r="BX21" s="15"/>
    </row>
    <row r="22" spans="1:94" ht="15.75" thickBot="1" x14ac:dyDescent="0.3">
      <c r="A22" s="7" t="s">
        <v>123</v>
      </c>
      <c r="B22" s="30" t="s">
        <v>117</v>
      </c>
      <c r="C22" s="29"/>
      <c r="D22" s="31" t="s">
        <v>60</v>
      </c>
      <c r="E22" s="27">
        <f t="array" ref="E22">COUNTIF(INDEX('All Coupon Data'!$A$29:$CL$2036,0,MATCH($B$20,'All Coupon Data'!$A$28:$CL$28,0)),$B$22)</f>
        <v>85</v>
      </c>
      <c r="F22" s="27">
        <f t="array" ref="F22">COUNTIF(INDEX('All Coupon Data'!$A$29:$CL$2036,0,MATCH($B$20,'All Coupon Data'!$A$28:$CL$28,0)),$B$22)</f>
        <v>85</v>
      </c>
      <c r="G22" s="27">
        <f t="array" ref="G22">COUNTIF(INDEX('All Coupon Data'!$A$29:$CL$2036,0,MATCH($B$20,'All Coupon Data'!$A$28:$CL$28,0)),$B$22)</f>
        <v>85</v>
      </c>
      <c r="H22" s="27">
        <f t="array" ref="H22">COUNTIF(INDEX('All Coupon Data'!$A$29:$CL$2036,0,MATCH($B$20,'All Coupon Data'!$A$28:$CL$28,0)),$B$22)</f>
        <v>85</v>
      </c>
      <c r="I22" s="27">
        <f t="array" ref="I22">COUNTIF(INDEX('All Coupon Data'!$A$29:$CL$2036,0,MATCH($B$20,'All Coupon Data'!$A$28:$CL$28,0)),$B$22)</f>
        <v>85</v>
      </c>
      <c r="J22" s="27">
        <f t="array" ref="J22">COUNTIF(INDEX('All Coupon Data'!$A$29:$CL$2036,0,MATCH($B$20,'All Coupon Data'!$A$28:$CL$28,0)),$B$22)</f>
        <v>85</v>
      </c>
      <c r="K22" s="27">
        <f t="array" ref="K22">COUNTIF(INDEX('All Coupon Data'!$A$29:$CL$2036,0,MATCH($B$20,'All Coupon Data'!$A$28:$CL$28,0)),$B$22)</f>
        <v>85</v>
      </c>
      <c r="L22" s="27">
        <f t="array" ref="L22">COUNTIF(INDEX('All Coupon Data'!$A$29:$CL$2036,0,MATCH($B$20,'All Coupon Data'!$A$28:$CL$28,0)),$B$22)</f>
        <v>85</v>
      </c>
      <c r="M22" s="27">
        <f t="array" ref="M22">COUNTIF(INDEX('All Coupon Data'!$A$29:$CL$2036,0,MATCH($B$20,'All Coupon Data'!$A$28:$CL$28,0)),$B$22)</f>
        <v>85</v>
      </c>
      <c r="N22" s="27">
        <f t="array" ref="N22">COUNTIF(INDEX('All Coupon Data'!$A$29:$CL$2036,0,MATCH($B$20,'All Coupon Data'!$A$28:$CL$28,0)),$B$22)</f>
        <v>85</v>
      </c>
      <c r="O22" s="27">
        <f t="array" ref="O22">COUNTIF(INDEX('All Coupon Data'!$A$29:$CL$2036,0,MATCH($B$20,'All Coupon Data'!$A$28:$CL$28,0)),$B$22)</f>
        <v>85</v>
      </c>
      <c r="P22" s="27">
        <f t="array" ref="P22">COUNTIF(INDEX('All Coupon Data'!$A$29:$CL$2036,0,MATCH($B$20,'All Coupon Data'!$A$28:$CL$28,0)),$B$22)</f>
        <v>85</v>
      </c>
      <c r="Q22" s="27">
        <f t="array" ref="Q22">COUNTIF(INDEX('All Coupon Data'!$A$29:$CL$2036,0,MATCH($B$20,'All Coupon Data'!$A$28:$CL$28,0)),$B$22)</f>
        <v>85</v>
      </c>
      <c r="R22" s="27">
        <f t="array" ref="R22">COUNTIF(INDEX('All Coupon Data'!$A$29:$CL$2036,0,MATCH($B$20,'All Coupon Data'!$A$28:$CL$28,0)),$B$22)</f>
        <v>85</v>
      </c>
      <c r="S22" s="27">
        <f t="array" ref="S22">COUNTIF(INDEX('All Coupon Data'!$A$29:$CL$2036,0,MATCH($B$20,'All Coupon Data'!$A$28:$CL$28,0)),$B$22)</f>
        <v>85</v>
      </c>
      <c r="T22" s="27">
        <f t="array" ref="T22">COUNTIF(INDEX('All Coupon Data'!$A$29:$CL$2036,0,MATCH($B$20,'All Coupon Data'!$A$28:$CL$28,0)),$B$22)</f>
        <v>85</v>
      </c>
      <c r="U22" s="27">
        <f t="array" ref="U22">COUNTIF(INDEX('All Coupon Data'!$A$29:$CL$2036,0,MATCH($B$20,'All Coupon Data'!$A$28:$CL$28,0)),$B$22)</f>
        <v>85</v>
      </c>
      <c r="AF22" s="27">
        <f t="array" ref="AF22">COUNTIF(INDEX('All Coupon Data'!$A$29:$CL$2036,0,MATCH($B$20,'All Coupon Data'!$A$28:$CL$28,0)),$B$22)</f>
        <v>85</v>
      </c>
    </row>
    <row r="23" spans="1:94" x14ac:dyDescent="0.25">
      <c r="A23" s="4"/>
      <c r="BX23" s="15"/>
    </row>
    <row r="24" spans="1:94" ht="30" x14ac:dyDescent="0.25">
      <c r="A24" s="72" t="s">
        <v>63</v>
      </c>
      <c r="B24" s="22" t="s">
        <v>199</v>
      </c>
    </row>
    <row r="25" spans="1:94" ht="14.45" customHeight="1" x14ac:dyDescent="0.25">
      <c r="A25" s="73"/>
      <c r="B25" s="22" t="s">
        <v>61</v>
      </c>
    </row>
    <row r="27" spans="1:94" ht="15.75" customHeight="1" x14ac:dyDescent="0.25">
      <c r="A27" s="16"/>
      <c r="B27" s="12"/>
      <c r="C27" s="13"/>
      <c r="D27" s="61"/>
      <c r="E27" s="62"/>
      <c r="F27" s="62"/>
      <c r="G27" s="62"/>
      <c r="H27" s="63" t="s">
        <v>53</v>
      </c>
      <c r="I27" s="64"/>
      <c r="J27" s="64"/>
      <c r="K27" s="64"/>
      <c r="L27" s="64"/>
      <c r="M27" s="64"/>
      <c r="N27" s="117"/>
      <c r="O27" s="117"/>
      <c r="P27" s="117"/>
      <c r="Q27" s="64"/>
      <c r="R27" s="64"/>
      <c r="S27" s="64"/>
      <c r="T27" s="64"/>
      <c r="U27" s="64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64"/>
      <c r="BJ27" s="117"/>
      <c r="BK27" s="64"/>
      <c r="BL27" s="117"/>
      <c r="BM27" s="117"/>
      <c r="BN27" s="64"/>
      <c r="BO27" s="64"/>
      <c r="BP27" s="117"/>
      <c r="BQ27" s="117"/>
      <c r="BR27" s="117"/>
      <c r="BS27" s="64"/>
      <c r="BT27" s="64"/>
      <c r="BU27" s="64"/>
      <c r="BV27" s="64"/>
      <c r="BW27" s="64"/>
      <c r="BX27" s="64"/>
      <c r="BY27" s="64"/>
      <c r="BZ27" s="65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7"/>
    </row>
    <row r="28" spans="1:94" ht="75" x14ac:dyDescent="0.25">
      <c r="A28" s="23" t="s">
        <v>0</v>
      </c>
      <c r="B28" s="23" t="s">
        <v>84</v>
      </c>
      <c r="C28" s="24" t="s">
        <v>11</v>
      </c>
      <c r="D28" s="185" t="s">
        <v>27</v>
      </c>
      <c r="E28" s="185" t="s">
        <v>113</v>
      </c>
      <c r="F28" s="17" t="s">
        <v>1</v>
      </c>
      <c r="G28" s="17" t="s">
        <v>85</v>
      </c>
      <c r="H28" s="17" t="s">
        <v>44</v>
      </c>
      <c r="I28" s="17" t="s">
        <v>45</v>
      </c>
      <c r="J28" s="60" t="s">
        <v>121</v>
      </c>
      <c r="K28" s="60" t="s">
        <v>99</v>
      </c>
      <c r="L28" s="60" t="s">
        <v>18</v>
      </c>
      <c r="M28" s="60" t="s">
        <v>19</v>
      </c>
      <c r="N28" s="60" t="s">
        <v>175</v>
      </c>
      <c r="O28" s="188" t="s">
        <v>98</v>
      </c>
      <c r="P28" s="60" t="s">
        <v>178</v>
      </c>
      <c r="Q28" s="60" t="s">
        <v>20</v>
      </c>
      <c r="R28" s="60" t="s">
        <v>21</v>
      </c>
      <c r="S28" s="60" t="s">
        <v>10</v>
      </c>
      <c r="T28" s="60" t="s">
        <v>36</v>
      </c>
      <c r="U28" s="60" t="s">
        <v>37</v>
      </c>
      <c r="V28" s="60" t="s">
        <v>111</v>
      </c>
      <c r="W28" s="60" t="s">
        <v>200</v>
      </c>
      <c r="X28" s="60" t="s">
        <v>112</v>
      </c>
      <c r="Y28" s="60" t="s">
        <v>201</v>
      </c>
      <c r="Z28" s="60" t="s">
        <v>114</v>
      </c>
      <c r="AA28" s="60" t="s">
        <v>202</v>
      </c>
      <c r="AB28" s="60" t="s">
        <v>115</v>
      </c>
      <c r="AC28" s="60" t="s">
        <v>203</v>
      </c>
      <c r="AD28" s="60" t="s">
        <v>116</v>
      </c>
      <c r="AE28" s="60" t="s">
        <v>204</v>
      </c>
      <c r="AF28" s="60" t="s">
        <v>146</v>
      </c>
      <c r="AG28" s="60" t="s">
        <v>176</v>
      </c>
      <c r="AH28" s="60" t="s">
        <v>145</v>
      </c>
      <c r="AI28" s="60" t="s">
        <v>147</v>
      </c>
      <c r="AJ28" s="60" t="s">
        <v>148</v>
      </c>
      <c r="AK28" s="60" t="s">
        <v>149</v>
      </c>
      <c r="AL28" s="60" t="s">
        <v>150</v>
      </c>
      <c r="AM28" s="60" t="s">
        <v>151</v>
      </c>
      <c r="AN28" s="60" t="s">
        <v>152</v>
      </c>
      <c r="AO28" s="60" t="s">
        <v>153</v>
      </c>
      <c r="AP28" s="60" t="s">
        <v>154</v>
      </c>
      <c r="AQ28" s="60" t="s">
        <v>155</v>
      </c>
      <c r="AR28" s="60" t="s">
        <v>156</v>
      </c>
      <c r="AS28" s="60" t="s">
        <v>157</v>
      </c>
      <c r="AT28" s="60" t="s">
        <v>158</v>
      </c>
      <c r="AU28" s="60" t="s">
        <v>159</v>
      </c>
      <c r="AV28" s="60" t="s">
        <v>160</v>
      </c>
      <c r="AW28" s="60" t="s">
        <v>161</v>
      </c>
      <c r="AX28" s="60" t="s">
        <v>162</v>
      </c>
      <c r="AY28" s="60" t="s">
        <v>163</v>
      </c>
      <c r="AZ28" s="60" t="s">
        <v>164</v>
      </c>
      <c r="BA28" s="60" t="s">
        <v>165</v>
      </c>
      <c r="BB28" s="60" t="s">
        <v>166</v>
      </c>
      <c r="BC28" s="60" t="s">
        <v>167</v>
      </c>
      <c r="BD28" s="60" t="s">
        <v>172</v>
      </c>
      <c r="BE28" s="60" t="s">
        <v>169</v>
      </c>
      <c r="BF28" s="60" t="s">
        <v>197</v>
      </c>
      <c r="BG28" s="60" t="s">
        <v>168</v>
      </c>
      <c r="BH28" s="60" t="s">
        <v>173</v>
      </c>
      <c r="BI28" s="60" t="s">
        <v>24</v>
      </c>
      <c r="BJ28" s="60" t="s">
        <v>177</v>
      </c>
      <c r="BK28" s="60" t="s">
        <v>15</v>
      </c>
      <c r="BL28" s="188" t="s">
        <v>170</v>
      </c>
      <c r="BM28" s="60" t="s">
        <v>171</v>
      </c>
      <c r="BN28" s="60" t="s">
        <v>38</v>
      </c>
      <c r="BO28" s="60" t="s">
        <v>39</v>
      </c>
      <c r="BP28" s="60" t="s">
        <v>105</v>
      </c>
      <c r="BQ28" s="60" t="s">
        <v>104</v>
      </c>
      <c r="BR28" s="60" t="s">
        <v>106</v>
      </c>
      <c r="BS28" s="60" t="s">
        <v>8</v>
      </c>
      <c r="BT28" s="60" t="s">
        <v>22</v>
      </c>
      <c r="BU28" s="187" t="s">
        <v>16</v>
      </c>
      <c r="BV28" s="60" t="s">
        <v>40</v>
      </c>
      <c r="BW28" s="60" t="s">
        <v>9</v>
      </c>
      <c r="BX28" s="60" t="s">
        <v>23</v>
      </c>
      <c r="BY28" s="60" t="s">
        <v>17</v>
      </c>
      <c r="BZ28" s="60" t="s">
        <v>41</v>
      </c>
      <c r="CA28" s="60" t="s">
        <v>2</v>
      </c>
      <c r="CB28" s="60" t="s">
        <v>7</v>
      </c>
      <c r="CC28" s="60" t="s">
        <v>3</v>
      </c>
      <c r="CD28" s="60" t="s">
        <v>25</v>
      </c>
      <c r="CE28" s="60" t="s">
        <v>28</v>
      </c>
      <c r="CF28" s="60" t="s">
        <v>29</v>
      </c>
      <c r="CG28" s="60" t="s">
        <v>30</v>
      </c>
      <c r="CH28" s="60" t="s">
        <v>51</v>
      </c>
      <c r="CI28" s="60" t="s">
        <v>31</v>
      </c>
      <c r="CJ28" s="60" t="s">
        <v>32</v>
      </c>
      <c r="CK28" s="60" t="s">
        <v>33</v>
      </c>
      <c r="CL28" s="60" t="s">
        <v>52</v>
      </c>
      <c r="CM28" s="60" t="s">
        <v>35</v>
      </c>
      <c r="CN28" s="60" t="s">
        <v>34</v>
      </c>
    </row>
    <row r="29" spans="1:94" x14ac:dyDescent="0.25">
      <c r="A29" s="18">
        <v>20140604</v>
      </c>
      <c r="B29" s="68">
        <v>41800</v>
      </c>
      <c r="C29" s="19" t="s">
        <v>12</v>
      </c>
      <c r="D29" s="19"/>
      <c r="E29" s="19">
        <v>4.8600000000000004E-2</v>
      </c>
      <c r="F29" s="32" t="s">
        <v>26</v>
      </c>
      <c r="G29" s="32"/>
      <c r="H29" s="32" t="s">
        <v>42</v>
      </c>
      <c r="I29" s="32" t="s">
        <v>49</v>
      </c>
      <c r="J29" s="32" t="str">
        <f>IF(AND(M29&gt;=$BD$14,R29&gt;=$BE$14,BK29&gt;=$BF$14,BX29&lt;=$BG$14),"Yes","No")</f>
        <v>Yes</v>
      </c>
      <c r="K29" s="2">
        <v>0.9</v>
      </c>
      <c r="L29" s="8">
        <f t="shared" ref="L29:L92" si="0">$E$14</f>
        <v>0.83849999999999947</v>
      </c>
      <c r="M29" s="2">
        <v>1.06</v>
      </c>
      <c r="N29" s="2"/>
      <c r="O29" s="2"/>
      <c r="P29" s="2"/>
      <c r="Q29" s="21" t="s">
        <v>4</v>
      </c>
      <c r="R29" s="21" t="s">
        <v>4</v>
      </c>
      <c r="S29" s="8">
        <f t="shared" ref="S29:S92" si="1">$F$14</f>
        <v>0.91683333333333328</v>
      </c>
      <c r="T29" s="8">
        <f t="shared" ref="T29:T92" si="2">$G$14</f>
        <v>0.75406249999999986</v>
      </c>
      <c r="U29" s="8">
        <f t="shared" ref="U29:U92" si="3">$H$14</f>
        <v>0.76172413793103444</v>
      </c>
      <c r="V29" s="8"/>
      <c r="W29" s="8" t="e">
        <f>(0.75/($V29/1000))*($E29)</f>
        <v>#DIV/0!</v>
      </c>
      <c r="X29" s="8"/>
      <c r="Y29" s="8" t="e">
        <f>(0.75/($X29/1000))*($E29)</f>
        <v>#DIV/0!</v>
      </c>
      <c r="Z29" s="8"/>
      <c r="AA29" s="8" t="e">
        <f>(0.75/($Z29/1000))*($E29)</f>
        <v>#DIV/0!</v>
      </c>
      <c r="AB29" s="8"/>
      <c r="AC29" s="8" t="e">
        <f>(0.75/($AB29/1000))*($E29)</f>
        <v>#DIV/0!</v>
      </c>
      <c r="AD29" s="8"/>
      <c r="AE29" s="8" t="e">
        <f>(0.75/($AD29/1000))*($E29)</f>
        <v>#DIV/0!</v>
      </c>
      <c r="AF29" s="8"/>
      <c r="AG29" s="8">
        <f>AF29/E29</f>
        <v>0</v>
      </c>
      <c r="AH29" s="8" t="e">
        <f>(P29-0.75)/($AF29/1000)*($E29)</f>
        <v>#DIV/0!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>
        <f t="shared" ref="BD29:BD44" si="4">BC29*E29</f>
        <v>0</v>
      </c>
      <c r="BE29" s="8"/>
      <c r="BF29" s="8">
        <f t="shared" ref="BF29:BF92" si="5">BE29*E29</f>
        <v>0</v>
      </c>
      <c r="BG29" s="8">
        <f>BE29-BC29</f>
        <v>0</v>
      </c>
      <c r="BH29" s="8">
        <f>BF29-BD29</f>
        <v>0</v>
      </c>
      <c r="BI29" s="2">
        <v>9.6</v>
      </c>
      <c r="BJ29" s="2"/>
      <c r="BK29" s="11">
        <f t="shared" ref="BK29:BK60" si="6">IF(ISERROR(((BI29)/(E29))),"-",(BI29)/(E29))</f>
        <v>197.53086419753083</v>
      </c>
      <c r="BL29" s="11"/>
      <c r="BM29" s="11">
        <f t="shared" ref="BM29:BM45" si="7">IF(ISERROR(((BL29)/(E29))),"-",(BL29)/(E29))</f>
        <v>0</v>
      </c>
      <c r="BN29" s="3">
        <f t="shared" ref="BN29:BN92" si="8">$I$14</f>
        <v>7.2964406779661015</v>
      </c>
      <c r="BO29" s="3">
        <f t="shared" ref="BO29:BO92" si="9">$J$14</f>
        <v>150.13252423798556</v>
      </c>
      <c r="BP29" s="3"/>
      <c r="BQ29" s="3"/>
      <c r="BR29" s="3"/>
      <c r="BS29" s="2">
        <v>6.3</v>
      </c>
      <c r="BT29" s="20">
        <f t="shared" ref="BT29:BT60" si="10">IF(OR(BI29="-",BS29="-",AND(ISBLANK(BI29),ISBLANK(BS29))),"-",IF(AND(BI29=0,ISERROR(1-(BS29/BI29))),1,1-(BS29/BI29)))</f>
        <v>0.34375</v>
      </c>
      <c r="BU29" s="11">
        <f>IF((ISERROR((BS29)/(0.3*0.3*0.54))),"-",(BS29)/(0.3*0.3*0.54))</f>
        <v>129.62962962962962</v>
      </c>
      <c r="BV29" s="20">
        <f t="shared" ref="BV29:BV92" si="11">$K$14</f>
        <v>0.38840427293881663</v>
      </c>
      <c r="BW29" s="2">
        <v>6.2</v>
      </c>
      <c r="BX29" s="20">
        <f t="shared" ref="BX29:BX60" si="12">IF(OR(BI29="-",BS29="-",BW29="-",AND(ISBLANK(BI29),ISBLANK(BS29),ISBLANK(BW29))),"-",IF(AND(BI29=0,ISERROR(1-(BW29/BI29))),1,1-(BW29/BI29)))</f>
        <v>0.35416666666666663</v>
      </c>
      <c r="BY29" s="11">
        <f t="shared" ref="BY29:BY92" si="13">IF(ISERROR((BW29)/(E29)),"-",(BW29)/(E29))</f>
        <v>127.57201646090535</v>
      </c>
      <c r="BZ29" s="20">
        <f t="shared" ref="BZ29:BZ92" si="14">$M$14</f>
        <v>0.58464996223824039</v>
      </c>
      <c r="CA29" s="2">
        <v>10</v>
      </c>
      <c r="CB29" s="2"/>
      <c r="CC29" s="1"/>
      <c r="CD29" s="1"/>
      <c r="CE29" s="2"/>
      <c r="CF29" s="17"/>
      <c r="CG29" s="2"/>
      <c r="CH29" s="20" t="e">
        <f>CG29/CF29</f>
        <v>#DIV/0!</v>
      </c>
      <c r="CI29" s="2"/>
      <c r="CJ29" s="17"/>
      <c r="CK29" s="33"/>
      <c r="CL29" s="20" t="e">
        <f>CK29/CJ29</f>
        <v>#DIV/0!</v>
      </c>
      <c r="CM29" s="25"/>
      <c r="CN29" s="2"/>
      <c r="CP29" s="32" t="s">
        <v>42</v>
      </c>
    </row>
    <row r="30" spans="1:94" x14ac:dyDescent="0.25">
      <c r="A30" s="25">
        <v>20140609</v>
      </c>
      <c r="C30" s="25" t="s">
        <v>12</v>
      </c>
      <c r="D30" s="25"/>
      <c r="E30" s="19">
        <v>4.8600000000000004E-2</v>
      </c>
      <c r="F30" s="25" t="s">
        <v>26</v>
      </c>
      <c r="G30" s="25"/>
      <c r="H30" s="32" t="s">
        <v>42</v>
      </c>
      <c r="I30" s="32" t="s">
        <v>49</v>
      </c>
      <c r="J30" s="32" t="str">
        <f t="shared" ref="J30:J93" si="15">IF(AND(M30&gt;=$BD$14,R30&gt;=$BE$14,BK30&gt;=$BF$14,BX30&lt;=$BG$14),"Yes","No")</f>
        <v>Yes</v>
      </c>
      <c r="K30" s="34">
        <v>0.9</v>
      </c>
      <c r="L30" s="8">
        <f t="shared" si="0"/>
        <v>0.83849999999999947</v>
      </c>
      <c r="M30" s="34">
        <v>1.04</v>
      </c>
      <c r="N30" s="34"/>
      <c r="O30" s="34"/>
      <c r="P30" s="34"/>
      <c r="Q30" s="21" t="s">
        <v>4</v>
      </c>
      <c r="R30" s="1" t="s">
        <v>4</v>
      </c>
      <c r="S30" s="8">
        <f t="shared" si="1"/>
        <v>0.91683333333333328</v>
      </c>
      <c r="T30" s="8">
        <f t="shared" si="2"/>
        <v>0.75406249999999986</v>
      </c>
      <c r="U30" s="8">
        <f t="shared" si="3"/>
        <v>0.76172413793103444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>
        <f t="shared" ref="AG30:AG93" si="16">AF30/E30</f>
        <v>0</v>
      </c>
      <c r="AH30" s="8" t="e">
        <f t="shared" ref="AH30:AH93" si="17">(P30-0.75)/($AF30/1000)*($E30)</f>
        <v>#DIV/0!</v>
      </c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>
        <f t="shared" si="4"/>
        <v>0</v>
      </c>
      <c r="BE30" s="8"/>
      <c r="BF30" s="8">
        <f t="shared" si="5"/>
        <v>0</v>
      </c>
      <c r="BG30" s="8">
        <f t="shared" ref="BG30:BG93" si="18">BE30-BC30</f>
        <v>0</v>
      </c>
      <c r="BH30" s="8">
        <f t="shared" ref="BH30:BH93" si="19">BF30-BD30</f>
        <v>0</v>
      </c>
      <c r="BI30" s="1">
        <v>10</v>
      </c>
      <c r="BJ30" s="1"/>
      <c r="BK30" s="11">
        <f t="shared" si="6"/>
        <v>205.76131687242795</v>
      </c>
      <c r="BL30" s="11"/>
      <c r="BM30" s="11">
        <f t="shared" si="7"/>
        <v>0</v>
      </c>
      <c r="BN30" s="3">
        <f t="shared" si="8"/>
        <v>7.2964406779661015</v>
      </c>
      <c r="BO30" s="3">
        <f t="shared" si="9"/>
        <v>150.13252423798556</v>
      </c>
      <c r="BP30" s="3"/>
      <c r="BQ30" s="3"/>
      <c r="BR30" s="3"/>
      <c r="BS30" s="1">
        <v>5.2</v>
      </c>
      <c r="BT30" s="20">
        <f t="shared" si="10"/>
        <v>0.48</v>
      </c>
      <c r="BU30" s="11">
        <f t="shared" ref="BU30:BU94" si="20">IF((ISERROR((BS30)/(0.3*0.3*0.54))),"-",(BS30)/(0.3*0.3*0.54))</f>
        <v>106.99588477366254</v>
      </c>
      <c r="BV30" s="20">
        <f t="shared" si="11"/>
        <v>0.38840427293881663</v>
      </c>
      <c r="BW30" s="1">
        <v>0</v>
      </c>
      <c r="BX30" s="20">
        <f t="shared" si="12"/>
        <v>1</v>
      </c>
      <c r="BY30" s="11">
        <f t="shared" si="13"/>
        <v>0</v>
      </c>
      <c r="BZ30" s="20">
        <f t="shared" si="14"/>
        <v>0.58464996223824039</v>
      </c>
      <c r="CA30" s="1">
        <v>4</v>
      </c>
      <c r="CB30" s="25"/>
      <c r="CC30" s="25"/>
      <c r="CD30" s="25"/>
      <c r="CE30" s="25"/>
      <c r="CF30" s="25"/>
      <c r="CG30" s="25"/>
      <c r="CH30" s="20" t="e">
        <f t="shared" ref="CH30:CH94" si="21">CG30/CF30</f>
        <v>#DIV/0!</v>
      </c>
      <c r="CI30" s="25"/>
      <c r="CJ30" s="25"/>
      <c r="CK30" s="25"/>
      <c r="CL30" s="20" t="e">
        <f t="shared" ref="CL30:CL94" si="22">CK30/CJ30</f>
        <v>#DIV/0!</v>
      </c>
      <c r="CM30" s="25"/>
      <c r="CN30" s="25"/>
      <c r="CP30" s="32" t="s">
        <v>42</v>
      </c>
    </row>
    <row r="31" spans="1:94" x14ac:dyDescent="0.25">
      <c r="A31" s="25">
        <v>20140611</v>
      </c>
      <c r="B31" s="68">
        <v>41813</v>
      </c>
      <c r="C31" s="25" t="s">
        <v>12</v>
      </c>
      <c r="D31" s="25">
        <v>11</v>
      </c>
      <c r="E31" s="19">
        <v>4.8600000000000004E-2</v>
      </c>
      <c r="F31" s="25" t="s">
        <v>26</v>
      </c>
      <c r="G31" s="25"/>
      <c r="H31" s="32" t="s">
        <v>42</v>
      </c>
      <c r="I31" s="32" t="s">
        <v>49</v>
      </c>
      <c r="J31" s="32" t="str">
        <f t="shared" si="15"/>
        <v>Yes</v>
      </c>
      <c r="K31" s="34">
        <v>0.85</v>
      </c>
      <c r="L31" s="8">
        <f t="shared" si="0"/>
        <v>0.83849999999999947</v>
      </c>
      <c r="M31" s="34">
        <v>1.05</v>
      </c>
      <c r="N31" s="34"/>
      <c r="O31" s="34"/>
      <c r="P31" s="34"/>
      <c r="Q31" s="21" t="s">
        <v>4</v>
      </c>
      <c r="R31" s="1" t="s">
        <v>4</v>
      </c>
      <c r="S31" s="8">
        <f t="shared" si="1"/>
        <v>0.91683333333333328</v>
      </c>
      <c r="T31" s="8">
        <f t="shared" si="2"/>
        <v>0.75406249999999986</v>
      </c>
      <c r="U31" s="8">
        <f t="shared" si="3"/>
        <v>0.76172413793103444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>
        <f t="shared" si="16"/>
        <v>0</v>
      </c>
      <c r="AH31" s="8" t="e">
        <f t="shared" si="17"/>
        <v>#DIV/0!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f t="shared" si="4"/>
        <v>0</v>
      </c>
      <c r="BE31" s="8"/>
      <c r="BF31" s="8">
        <f t="shared" si="5"/>
        <v>0</v>
      </c>
      <c r="BG31" s="8">
        <f t="shared" si="18"/>
        <v>0</v>
      </c>
      <c r="BH31" s="8">
        <f t="shared" si="19"/>
        <v>0</v>
      </c>
      <c r="BI31" s="1">
        <v>8.5</v>
      </c>
      <c r="BJ31" s="1"/>
      <c r="BK31" s="11">
        <f t="shared" si="6"/>
        <v>174.89711934156378</v>
      </c>
      <c r="BL31" s="11"/>
      <c r="BM31" s="11">
        <f t="shared" si="7"/>
        <v>0</v>
      </c>
      <c r="BN31" s="3">
        <f t="shared" si="8"/>
        <v>7.2964406779661015</v>
      </c>
      <c r="BO31" s="3">
        <f t="shared" si="9"/>
        <v>150.13252423798556</v>
      </c>
      <c r="BP31" s="3"/>
      <c r="BQ31" s="3"/>
      <c r="BR31" s="3"/>
      <c r="BS31" s="1">
        <v>5.8</v>
      </c>
      <c r="BT31" s="20">
        <f t="shared" si="10"/>
        <v>0.31764705882352939</v>
      </c>
      <c r="BU31" s="11">
        <f t="shared" si="20"/>
        <v>119.34156378600822</v>
      </c>
      <c r="BV31" s="20">
        <f t="shared" si="11"/>
        <v>0.38840427293881663</v>
      </c>
      <c r="BW31" s="1">
        <v>5.3</v>
      </c>
      <c r="BX31" s="20">
        <f t="shared" si="12"/>
        <v>0.37647058823529411</v>
      </c>
      <c r="BY31" s="11">
        <f t="shared" si="13"/>
        <v>109.05349794238681</v>
      </c>
      <c r="BZ31" s="20">
        <f t="shared" si="14"/>
        <v>0.58464996223824039</v>
      </c>
      <c r="CA31" s="1">
        <v>30</v>
      </c>
      <c r="CB31" s="25"/>
      <c r="CC31" s="25"/>
      <c r="CD31" s="25"/>
      <c r="CE31" s="25"/>
      <c r="CF31" s="25"/>
      <c r="CG31" s="25"/>
      <c r="CH31" s="20" t="e">
        <f t="shared" si="21"/>
        <v>#DIV/0!</v>
      </c>
      <c r="CI31" s="25"/>
      <c r="CJ31" s="25"/>
      <c r="CK31" s="25"/>
      <c r="CL31" s="20" t="e">
        <f t="shared" si="22"/>
        <v>#DIV/0!</v>
      </c>
      <c r="CM31" s="25"/>
      <c r="CN31" s="25"/>
      <c r="CP31" s="32" t="s">
        <v>42</v>
      </c>
    </row>
    <row r="32" spans="1:94" x14ac:dyDescent="0.25">
      <c r="A32" s="25">
        <v>20140612</v>
      </c>
      <c r="C32" s="25" t="s">
        <v>12</v>
      </c>
      <c r="D32" s="25"/>
      <c r="E32" s="19">
        <v>4.8600000000000004E-2</v>
      </c>
      <c r="F32" s="25" t="s">
        <v>26</v>
      </c>
      <c r="G32" s="25"/>
      <c r="H32" s="32" t="s">
        <v>42</v>
      </c>
      <c r="I32" s="32" t="s">
        <v>49</v>
      </c>
      <c r="J32" s="32" t="str">
        <f t="shared" si="15"/>
        <v>Yes</v>
      </c>
      <c r="K32" s="34">
        <v>1.03</v>
      </c>
      <c r="L32" s="8">
        <f t="shared" si="0"/>
        <v>0.83849999999999947</v>
      </c>
      <c r="M32" s="34">
        <v>1.0900000000000001</v>
      </c>
      <c r="N32" s="34"/>
      <c r="O32" s="34"/>
      <c r="P32" s="34"/>
      <c r="Q32" s="21" t="s">
        <v>4</v>
      </c>
      <c r="R32" s="1" t="s">
        <v>4</v>
      </c>
      <c r="S32" s="8">
        <f t="shared" si="1"/>
        <v>0.91683333333333328</v>
      </c>
      <c r="T32" s="8">
        <f t="shared" si="2"/>
        <v>0.75406249999999986</v>
      </c>
      <c r="U32" s="8">
        <f t="shared" si="3"/>
        <v>0.76172413793103444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>
        <f t="shared" si="16"/>
        <v>0</v>
      </c>
      <c r="AH32" s="8" t="e">
        <f t="shared" si="17"/>
        <v>#DIV/0!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f t="shared" si="4"/>
        <v>0</v>
      </c>
      <c r="BE32" s="8"/>
      <c r="BF32" s="8">
        <f t="shared" si="5"/>
        <v>0</v>
      </c>
      <c r="BG32" s="8">
        <f t="shared" si="18"/>
        <v>0</v>
      </c>
      <c r="BH32" s="8">
        <f t="shared" si="19"/>
        <v>0</v>
      </c>
      <c r="BI32" s="1">
        <v>9.3000000000000007</v>
      </c>
      <c r="BJ32" s="1"/>
      <c r="BK32" s="11">
        <f t="shared" si="6"/>
        <v>191.35802469135803</v>
      </c>
      <c r="BL32" s="11"/>
      <c r="BM32" s="11">
        <f t="shared" si="7"/>
        <v>0</v>
      </c>
      <c r="BN32" s="3">
        <f t="shared" si="8"/>
        <v>7.2964406779661015</v>
      </c>
      <c r="BO32" s="3">
        <f t="shared" si="9"/>
        <v>150.13252423798556</v>
      </c>
      <c r="BP32" s="3"/>
      <c r="BQ32" s="3"/>
      <c r="BR32" s="3"/>
      <c r="BS32" s="1">
        <v>8</v>
      </c>
      <c r="BT32" s="20">
        <f t="shared" si="10"/>
        <v>0.13978494623655924</v>
      </c>
      <c r="BU32" s="11">
        <f t="shared" si="20"/>
        <v>164.60905349794237</v>
      </c>
      <c r="BV32" s="20">
        <f t="shared" si="11"/>
        <v>0.38840427293881663</v>
      </c>
      <c r="BW32" s="1">
        <v>5</v>
      </c>
      <c r="BX32" s="20">
        <f t="shared" si="12"/>
        <v>0.4623655913978495</v>
      </c>
      <c r="BY32" s="11">
        <f t="shared" si="13"/>
        <v>102.88065843621398</v>
      </c>
      <c r="BZ32" s="20">
        <f t="shared" si="14"/>
        <v>0.58464996223824039</v>
      </c>
      <c r="CA32" s="1">
        <v>10</v>
      </c>
      <c r="CB32" s="25"/>
      <c r="CC32" s="25"/>
      <c r="CD32" s="25"/>
      <c r="CE32" s="25"/>
      <c r="CF32" s="25"/>
      <c r="CG32" s="25"/>
      <c r="CH32" s="20" t="e">
        <f t="shared" si="21"/>
        <v>#DIV/0!</v>
      </c>
      <c r="CI32" s="25"/>
      <c r="CJ32" s="25"/>
      <c r="CK32" s="25"/>
      <c r="CL32" s="20" t="e">
        <f t="shared" si="22"/>
        <v>#DIV/0!</v>
      </c>
      <c r="CM32" s="25"/>
      <c r="CN32" s="25"/>
      <c r="CP32" s="32" t="s">
        <v>42</v>
      </c>
    </row>
    <row r="33" spans="1:94" x14ac:dyDescent="0.25">
      <c r="A33" s="25">
        <v>20140613</v>
      </c>
      <c r="C33" s="25" t="s">
        <v>12</v>
      </c>
      <c r="D33" s="25"/>
      <c r="E33" s="19">
        <v>4.8600000000000004E-2</v>
      </c>
      <c r="F33" s="25" t="s">
        <v>26</v>
      </c>
      <c r="G33" s="25"/>
      <c r="H33" s="32" t="s">
        <v>42</v>
      </c>
      <c r="I33" s="32" t="s">
        <v>49</v>
      </c>
      <c r="J33" s="32" t="str">
        <f t="shared" si="15"/>
        <v>Yes</v>
      </c>
      <c r="K33" s="34">
        <v>1.05</v>
      </c>
      <c r="L33" s="8">
        <f t="shared" si="0"/>
        <v>0.83849999999999947</v>
      </c>
      <c r="M33" s="34">
        <v>1.0900000000000001</v>
      </c>
      <c r="N33" s="34"/>
      <c r="O33" s="34"/>
      <c r="P33" s="34"/>
      <c r="Q33" s="21" t="s">
        <v>4</v>
      </c>
      <c r="R33" s="1" t="s">
        <v>4</v>
      </c>
      <c r="S33" s="8">
        <f t="shared" si="1"/>
        <v>0.91683333333333328</v>
      </c>
      <c r="T33" s="8">
        <f t="shared" si="2"/>
        <v>0.75406249999999986</v>
      </c>
      <c r="U33" s="8">
        <f t="shared" si="3"/>
        <v>0.76172413793103444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>
        <f t="shared" si="16"/>
        <v>0</v>
      </c>
      <c r="AH33" s="8" t="e">
        <f t="shared" si="17"/>
        <v>#DIV/0!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>
        <f t="shared" si="4"/>
        <v>0</v>
      </c>
      <c r="BE33" s="8"/>
      <c r="BF33" s="8">
        <f t="shared" si="5"/>
        <v>0</v>
      </c>
      <c r="BG33" s="8">
        <f t="shared" si="18"/>
        <v>0</v>
      </c>
      <c r="BH33" s="8">
        <f t="shared" si="19"/>
        <v>0</v>
      </c>
      <c r="BI33" s="1">
        <v>9.6</v>
      </c>
      <c r="BJ33" s="1"/>
      <c r="BK33" s="11">
        <f t="shared" si="6"/>
        <v>197.53086419753083</v>
      </c>
      <c r="BL33" s="11"/>
      <c r="BM33" s="11">
        <f t="shared" si="7"/>
        <v>0</v>
      </c>
      <c r="BN33" s="3">
        <f t="shared" si="8"/>
        <v>7.2964406779661015</v>
      </c>
      <c r="BO33" s="3">
        <f t="shared" si="9"/>
        <v>150.13252423798556</v>
      </c>
      <c r="BP33" s="3"/>
      <c r="BQ33" s="3"/>
      <c r="BR33" s="3"/>
      <c r="BS33" s="1">
        <v>3.85</v>
      </c>
      <c r="BT33" s="20">
        <f t="shared" si="10"/>
        <v>0.59895833333333326</v>
      </c>
      <c r="BU33" s="11">
        <f t="shared" si="20"/>
        <v>79.218106995884767</v>
      </c>
      <c r="BV33" s="20">
        <f t="shared" si="11"/>
        <v>0.38840427293881663</v>
      </c>
      <c r="BW33" s="1">
        <v>1.6</v>
      </c>
      <c r="BX33" s="20">
        <f t="shared" si="12"/>
        <v>0.83333333333333326</v>
      </c>
      <c r="BY33" s="11">
        <f t="shared" si="13"/>
        <v>32.921810699588477</v>
      </c>
      <c r="BZ33" s="20">
        <f t="shared" si="14"/>
        <v>0.58464996223824039</v>
      </c>
      <c r="CA33" s="1">
        <v>4</v>
      </c>
      <c r="CB33" s="25"/>
      <c r="CC33" s="25"/>
      <c r="CD33" s="25"/>
      <c r="CE33" s="25"/>
      <c r="CF33" s="25"/>
      <c r="CG33" s="25"/>
      <c r="CH33" s="20" t="e">
        <f t="shared" si="21"/>
        <v>#DIV/0!</v>
      </c>
      <c r="CI33" s="25"/>
      <c r="CJ33" s="25"/>
      <c r="CK33" s="25"/>
      <c r="CL33" s="20" t="e">
        <f t="shared" si="22"/>
        <v>#DIV/0!</v>
      </c>
      <c r="CM33" s="25"/>
      <c r="CN33" s="25"/>
      <c r="CP33" s="32" t="s">
        <v>42</v>
      </c>
    </row>
    <row r="34" spans="1:94" x14ac:dyDescent="0.25">
      <c r="A34" s="25">
        <v>20140617</v>
      </c>
      <c r="C34" s="25" t="s">
        <v>12</v>
      </c>
      <c r="D34" s="25"/>
      <c r="E34" s="19">
        <v>4.8600000000000004E-2</v>
      </c>
      <c r="F34" s="25" t="s">
        <v>26</v>
      </c>
      <c r="G34" s="25"/>
      <c r="H34" s="32" t="s">
        <v>42</v>
      </c>
      <c r="I34" s="32" t="s">
        <v>49</v>
      </c>
      <c r="J34" s="32" t="str">
        <f t="shared" si="15"/>
        <v>No</v>
      </c>
      <c r="K34" s="34">
        <v>0.8</v>
      </c>
      <c r="L34" s="8">
        <f t="shared" si="0"/>
        <v>0.83849999999999947</v>
      </c>
      <c r="M34" s="34">
        <v>0.8</v>
      </c>
      <c r="N34" s="34"/>
      <c r="O34" s="34"/>
      <c r="P34" s="34"/>
      <c r="Q34" s="21" t="s">
        <v>4</v>
      </c>
      <c r="R34" s="1" t="s">
        <v>4</v>
      </c>
      <c r="S34" s="8">
        <f t="shared" si="1"/>
        <v>0.91683333333333328</v>
      </c>
      <c r="T34" s="8">
        <f t="shared" si="2"/>
        <v>0.75406249999999986</v>
      </c>
      <c r="U34" s="8">
        <f t="shared" si="3"/>
        <v>0.76172413793103444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>
        <f t="shared" si="16"/>
        <v>0</v>
      </c>
      <c r="AH34" s="8" t="e">
        <f t="shared" si="17"/>
        <v>#DIV/0!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>
        <f t="shared" si="4"/>
        <v>0</v>
      </c>
      <c r="BE34" s="8"/>
      <c r="BF34" s="8">
        <f t="shared" si="5"/>
        <v>0</v>
      </c>
      <c r="BG34" s="8">
        <f t="shared" si="18"/>
        <v>0</v>
      </c>
      <c r="BH34" s="8">
        <f t="shared" si="19"/>
        <v>0</v>
      </c>
      <c r="BI34" s="1">
        <v>7.5</v>
      </c>
      <c r="BJ34" s="1"/>
      <c r="BK34" s="11">
        <f t="shared" si="6"/>
        <v>154.32098765432099</v>
      </c>
      <c r="BL34" s="11"/>
      <c r="BM34" s="11">
        <f t="shared" si="7"/>
        <v>0</v>
      </c>
      <c r="BN34" s="3">
        <f t="shared" si="8"/>
        <v>7.2964406779661015</v>
      </c>
      <c r="BO34" s="3">
        <f t="shared" si="9"/>
        <v>150.13252423798556</v>
      </c>
      <c r="BP34" s="3"/>
      <c r="BQ34" s="3"/>
      <c r="BR34" s="3"/>
      <c r="BS34" s="1">
        <v>3.7</v>
      </c>
      <c r="BT34" s="20">
        <f t="shared" si="10"/>
        <v>0.5066666666666666</v>
      </c>
      <c r="BU34" s="11">
        <f t="shared" si="20"/>
        <v>76.13168724279835</v>
      </c>
      <c r="BV34" s="20">
        <f t="shared" si="11"/>
        <v>0.38840427293881663</v>
      </c>
      <c r="BW34" s="1">
        <v>2</v>
      </c>
      <c r="BX34" s="20">
        <f t="shared" si="12"/>
        <v>0.73333333333333339</v>
      </c>
      <c r="BY34" s="11">
        <f t="shared" si="13"/>
        <v>41.152263374485592</v>
      </c>
      <c r="BZ34" s="20">
        <f t="shared" si="14"/>
        <v>0.58464996223824039</v>
      </c>
      <c r="CA34" s="1">
        <v>4</v>
      </c>
      <c r="CB34" s="25"/>
      <c r="CC34" s="25"/>
      <c r="CD34" s="25"/>
      <c r="CE34" s="25"/>
      <c r="CF34" s="25"/>
      <c r="CG34" s="25"/>
      <c r="CH34" s="20" t="e">
        <f t="shared" si="21"/>
        <v>#DIV/0!</v>
      </c>
      <c r="CI34" s="25"/>
      <c r="CJ34" s="25"/>
      <c r="CK34" s="25"/>
      <c r="CL34" s="20" t="e">
        <f t="shared" si="22"/>
        <v>#DIV/0!</v>
      </c>
      <c r="CM34" s="25"/>
      <c r="CN34" s="25"/>
      <c r="CP34" s="32" t="s">
        <v>42</v>
      </c>
    </row>
    <row r="35" spans="1:94" x14ac:dyDescent="0.25">
      <c r="A35" s="25">
        <v>20140618</v>
      </c>
      <c r="C35" s="25" t="s">
        <v>12</v>
      </c>
      <c r="D35" s="25"/>
      <c r="E35" s="19">
        <v>4.8600000000000004E-2</v>
      </c>
      <c r="F35" s="25" t="s">
        <v>26</v>
      </c>
      <c r="G35" s="25"/>
      <c r="H35" s="32" t="s">
        <v>42</v>
      </c>
      <c r="I35" s="32" t="s">
        <v>49</v>
      </c>
      <c r="J35" s="32" t="str">
        <f t="shared" si="15"/>
        <v>No</v>
      </c>
      <c r="K35" s="34">
        <v>0.5</v>
      </c>
      <c r="L35" s="8">
        <f t="shared" si="0"/>
        <v>0.83849999999999947</v>
      </c>
      <c r="M35" s="34">
        <v>0.85</v>
      </c>
      <c r="N35" s="34"/>
      <c r="O35" s="34"/>
      <c r="P35" s="34"/>
      <c r="Q35" s="21" t="s">
        <v>4</v>
      </c>
      <c r="R35" s="1" t="s">
        <v>4</v>
      </c>
      <c r="S35" s="8">
        <f t="shared" si="1"/>
        <v>0.91683333333333328</v>
      </c>
      <c r="T35" s="8">
        <f t="shared" si="2"/>
        <v>0.75406249999999986</v>
      </c>
      <c r="U35" s="8">
        <f t="shared" si="3"/>
        <v>0.76172413793103444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>
        <f t="shared" si="16"/>
        <v>0</v>
      </c>
      <c r="AH35" s="8" t="e">
        <f t="shared" si="17"/>
        <v>#DIV/0!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>
        <f t="shared" si="4"/>
        <v>0</v>
      </c>
      <c r="BE35" s="8"/>
      <c r="BF35" s="8">
        <f t="shared" si="5"/>
        <v>0</v>
      </c>
      <c r="BG35" s="8">
        <f t="shared" si="18"/>
        <v>0</v>
      </c>
      <c r="BH35" s="8">
        <f t="shared" si="19"/>
        <v>0</v>
      </c>
      <c r="BI35" s="1">
        <v>6.7</v>
      </c>
      <c r="BJ35" s="1"/>
      <c r="BK35" s="11">
        <f t="shared" si="6"/>
        <v>137.86008230452674</v>
      </c>
      <c r="BL35" s="11"/>
      <c r="BM35" s="11">
        <f t="shared" si="7"/>
        <v>0</v>
      </c>
      <c r="BN35" s="3">
        <f t="shared" si="8"/>
        <v>7.2964406779661015</v>
      </c>
      <c r="BO35" s="3">
        <f t="shared" si="9"/>
        <v>150.13252423798556</v>
      </c>
      <c r="BP35" s="3"/>
      <c r="BQ35" s="3"/>
      <c r="BR35" s="3"/>
      <c r="BS35" s="1">
        <v>3.8</v>
      </c>
      <c r="BT35" s="20">
        <f t="shared" si="10"/>
        <v>0.43283582089552242</v>
      </c>
      <c r="BU35" s="11">
        <f t="shared" si="20"/>
        <v>78.189300411522623</v>
      </c>
      <c r="BV35" s="20">
        <f t="shared" si="11"/>
        <v>0.38840427293881663</v>
      </c>
      <c r="BW35" s="1">
        <v>1</v>
      </c>
      <c r="BX35" s="20">
        <f t="shared" si="12"/>
        <v>0.85074626865671643</v>
      </c>
      <c r="BY35" s="11">
        <f t="shared" si="13"/>
        <v>20.576131687242796</v>
      </c>
      <c r="BZ35" s="20">
        <f t="shared" si="14"/>
        <v>0.58464996223824039</v>
      </c>
      <c r="CA35" s="1">
        <v>4</v>
      </c>
      <c r="CB35" s="25"/>
      <c r="CC35" s="25"/>
      <c r="CD35" s="25"/>
      <c r="CE35" s="25"/>
      <c r="CF35" s="25"/>
      <c r="CG35" s="25"/>
      <c r="CH35" s="20" t="e">
        <f t="shared" si="21"/>
        <v>#DIV/0!</v>
      </c>
      <c r="CI35" s="25"/>
      <c r="CJ35" s="25"/>
      <c r="CK35" s="25"/>
      <c r="CL35" s="20" t="e">
        <f t="shared" si="22"/>
        <v>#DIV/0!</v>
      </c>
      <c r="CM35" s="25"/>
      <c r="CN35" s="25"/>
      <c r="CP35" s="32" t="s">
        <v>42</v>
      </c>
    </row>
    <row r="36" spans="1:94" x14ac:dyDescent="0.25">
      <c r="A36" s="25">
        <v>20140702</v>
      </c>
      <c r="C36" s="25" t="s">
        <v>12</v>
      </c>
      <c r="D36" s="25"/>
      <c r="E36" s="19">
        <v>4.8600000000000004E-2</v>
      </c>
      <c r="F36" s="25" t="s">
        <v>26</v>
      </c>
      <c r="G36" s="25"/>
      <c r="H36" s="32" t="s">
        <v>42</v>
      </c>
      <c r="I36" s="32" t="s">
        <v>49</v>
      </c>
      <c r="J36" s="32" t="str">
        <f t="shared" si="15"/>
        <v>No</v>
      </c>
      <c r="K36" s="34">
        <v>0.9</v>
      </c>
      <c r="L36" s="8">
        <f t="shared" si="0"/>
        <v>0.83849999999999947</v>
      </c>
      <c r="M36" s="34">
        <v>0.9</v>
      </c>
      <c r="N36" s="34"/>
      <c r="O36" s="34"/>
      <c r="P36" s="34"/>
      <c r="Q36" s="21" t="s">
        <v>4</v>
      </c>
      <c r="R36" s="1" t="s">
        <v>4</v>
      </c>
      <c r="S36" s="8">
        <f t="shared" si="1"/>
        <v>0.91683333333333328</v>
      </c>
      <c r="T36" s="8">
        <f t="shared" si="2"/>
        <v>0.75406249999999986</v>
      </c>
      <c r="U36" s="8">
        <f t="shared" si="3"/>
        <v>0.76172413793103444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>
        <f t="shared" si="16"/>
        <v>0</v>
      </c>
      <c r="AH36" s="8" t="e">
        <f t="shared" si="17"/>
        <v>#DIV/0!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>
        <f t="shared" si="4"/>
        <v>0</v>
      </c>
      <c r="BE36" s="8"/>
      <c r="BF36" s="8">
        <f t="shared" si="5"/>
        <v>0</v>
      </c>
      <c r="BG36" s="8">
        <f t="shared" si="18"/>
        <v>0</v>
      </c>
      <c r="BH36" s="8">
        <f t="shared" si="19"/>
        <v>0</v>
      </c>
      <c r="BI36" s="1">
        <v>8.5</v>
      </c>
      <c r="BJ36" s="1"/>
      <c r="BK36" s="11">
        <f t="shared" si="6"/>
        <v>174.89711934156378</v>
      </c>
      <c r="BL36" s="11"/>
      <c r="BM36" s="11">
        <f t="shared" si="7"/>
        <v>0</v>
      </c>
      <c r="BN36" s="3">
        <f t="shared" si="8"/>
        <v>7.2964406779661015</v>
      </c>
      <c r="BO36" s="3">
        <f t="shared" si="9"/>
        <v>150.13252423798556</v>
      </c>
      <c r="BP36" s="3"/>
      <c r="BQ36" s="3"/>
      <c r="BR36" s="3"/>
      <c r="BS36" s="1">
        <v>7</v>
      </c>
      <c r="BT36" s="20">
        <f t="shared" si="10"/>
        <v>0.17647058823529416</v>
      </c>
      <c r="BU36" s="11">
        <f t="shared" si="20"/>
        <v>144.03292181069958</v>
      </c>
      <c r="BV36" s="20">
        <f t="shared" si="11"/>
        <v>0.38840427293881663</v>
      </c>
      <c r="BW36" s="1">
        <v>3.85</v>
      </c>
      <c r="BX36" s="20">
        <f t="shared" si="12"/>
        <v>0.54705882352941182</v>
      </c>
      <c r="BY36" s="11">
        <f t="shared" si="13"/>
        <v>79.218106995884767</v>
      </c>
      <c r="BZ36" s="20">
        <f t="shared" si="14"/>
        <v>0.58464996223824039</v>
      </c>
      <c r="CA36" s="1">
        <v>8</v>
      </c>
      <c r="CB36" s="25"/>
      <c r="CC36" s="25"/>
      <c r="CD36" s="25"/>
      <c r="CE36" s="25"/>
      <c r="CF36" s="25"/>
      <c r="CG36" s="25"/>
      <c r="CH36" s="20" t="e">
        <f t="shared" si="21"/>
        <v>#DIV/0!</v>
      </c>
      <c r="CI36" s="25"/>
      <c r="CJ36" s="25"/>
      <c r="CK36" s="25"/>
      <c r="CL36" s="20" t="e">
        <f t="shared" si="22"/>
        <v>#DIV/0!</v>
      </c>
      <c r="CM36" s="25"/>
      <c r="CN36" s="25"/>
      <c r="CP36" s="32" t="s">
        <v>42</v>
      </c>
    </row>
    <row r="37" spans="1:94" x14ac:dyDescent="0.25">
      <c r="A37" s="25">
        <v>20140703</v>
      </c>
      <c r="C37" s="25" t="s">
        <v>12</v>
      </c>
      <c r="D37" s="25"/>
      <c r="E37" s="19">
        <v>4.8600000000000004E-2</v>
      </c>
      <c r="F37" s="25" t="s">
        <v>26</v>
      </c>
      <c r="G37" s="25"/>
      <c r="H37" s="32" t="s">
        <v>42</v>
      </c>
      <c r="I37" s="32" t="s">
        <v>49</v>
      </c>
      <c r="J37" s="32" t="str">
        <f t="shared" si="15"/>
        <v>No</v>
      </c>
      <c r="K37" s="34">
        <v>0.7</v>
      </c>
      <c r="L37" s="8">
        <f t="shared" si="0"/>
        <v>0.83849999999999947</v>
      </c>
      <c r="M37" s="34">
        <v>0.7</v>
      </c>
      <c r="N37" s="34"/>
      <c r="O37" s="34"/>
      <c r="P37" s="34"/>
      <c r="Q37" s="21" t="s">
        <v>4</v>
      </c>
      <c r="R37" s="1" t="s">
        <v>4</v>
      </c>
      <c r="S37" s="8">
        <f t="shared" si="1"/>
        <v>0.91683333333333328</v>
      </c>
      <c r="T37" s="8">
        <f t="shared" si="2"/>
        <v>0.75406249999999986</v>
      </c>
      <c r="U37" s="8">
        <f t="shared" si="3"/>
        <v>0.76172413793103444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>
        <f t="shared" si="16"/>
        <v>0</v>
      </c>
      <c r="AH37" s="8" t="e">
        <f t="shared" si="17"/>
        <v>#DIV/0!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>
        <f t="shared" si="4"/>
        <v>0</v>
      </c>
      <c r="BE37" s="8"/>
      <c r="BF37" s="8">
        <f t="shared" si="5"/>
        <v>0</v>
      </c>
      <c r="BG37" s="8">
        <f t="shared" si="18"/>
        <v>0</v>
      </c>
      <c r="BH37" s="8">
        <f t="shared" si="19"/>
        <v>0</v>
      </c>
      <c r="BI37" s="1">
        <v>6.9</v>
      </c>
      <c r="BJ37" s="1"/>
      <c r="BK37" s="11">
        <f t="shared" si="6"/>
        <v>141.97530864197532</v>
      </c>
      <c r="BL37" s="11"/>
      <c r="BM37" s="11">
        <f t="shared" si="7"/>
        <v>0</v>
      </c>
      <c r="BN37" s="3">
        <f t="shared" si="8"/>
        <v>7.2964406779661015</v>
      </c>
      <c r="BO37" s="3">
        <f t="shared" si="9"/>
        <v>150.13252423798556</v>
      </c>
      <c r="BP37" s="3"/>
      <c r="BQ37" s="3"/>
      <c r="BR37" s="3"/>
      <c r="BS37" s="1">
        <v>5.6</v>
      </c>
      <c r="BT37" s="20">
        <f t="shared" si="10"/>
        <v>0.18840579710144933</v>
      </c>
      <c r="BU37" s="11">
        <f t="shared" si="20"/>
        <v>115.22633744855965</v>
      </c>
      <c r="BV37" s="20">
        <f t="shared" si="11"/>
        <v>0.38840427293881663</v>
      </c>
      <c r="BW37" s="1">
        <v>3.9</v>
      </c>
      <c r="BX37" s="20">
        <f t="shared" si="12"/>
        <v>0.43478260869565222</v>
      </c>
      <c r="BY37" s="11">
        <f t="shared" si="13"/>
        <v>80.246913580246911</v>
      </c>
      <c r="BZ37" s="20">
        <f t="shared" si="14"/>
        <v>0.58464996223824039</v>
      </c>
      <c r="CA37" s="1">
        <v>10</v>
      </c>
      <c r="CB37" s="25"/>
      <c r="CC37" s="25"/>
      <c r="CD37" s="25"/>
      <c r="CE37" s="25"/>
      <c r="CF37" s="25"/>
      <c r="CG37" s="25"/>
      <c r="CH37" s="20" t="e">
        <f t="shared" si="21"/>
        <v>#DIV/0!</v>
      </c>
      <c r="CI37" s="25"/>
      <c r="CJ37" s="25"/>
      <c r="CK37" s="25"/>
      <c r="CL37" s="20" t="e">
        <f t="shared" si="22"/>
        <v>#DIV/0!</v>
      </c>
      <c r="CM37" s="25"/>
      <c r="CN37" s="25"/>
      <c r="CP37" s="32" t="s">
        <v>42</v>
      </c>
    </row>
    <row r="38" spans="1:94" x14ac:dyDescent="0.25">
      <c r="A38" s="25">
        <v>20140709</v>
      </c>
      <c r="C38" s="25" t="s">
        <v>12</v>
      </c>
      <c r="D38" s="25"/>
      <c r="E38" s="19">
        <v>4.8600000000000004E-2</v>
      </c>
      <c r="F38" s="25" t="s">
        <v>26</v>
      </c>
      <c r="G38" s="25"/>
      <c r="H38" s="32" t="s">
        <v>42</v>
      </c>
      <c r="I38" s="32" t="s">
        <v>49</v>
      </c>
      <c r="J38" s="32" t="str">
        <f t="shared" si="15"/>
        <v>Yes</v>
      </c>
      <c r="K38" s="34">
        <v>1</v>
      </c>
      <c r="L38" s="8">
        <f t="shared" si="0"/>
        <v>0.83849999999999947</v>
      </c>
      <c r="M38" s="34">
        <v>1</v>
      </c>
      <c r="N38" s="34"/>
      <c r="O38" s="34"/>
      <c r="P38" s="34"/>
      <c r="Q38" s="21" t="s">
        <v>4</v>
      </c>
      <c r="R38" s="1" t="s">
        <v>4</v>
      </c>
      <c r="S38" s="8">
        <f t="shared" si="1"/>
        <v>0.91683333333333328</v>
      </c>
      <c r="T38" s="8">
        <f t="shared" si="2"/>
        <v>0.75406249999999986</v>
      </c>
      <c r="U38" s="8">
        <f t="shared" si="3"/>
        <v>0.76172413793103444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>
        <f t="shared" si="16"/>
        <v>0</v>
      </c>
      <c r="AH38" s="8" t="e">
        <f t="shared" si="17"/>
        <v>#DIV/0!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>
        <f t="shared" si="4"/>
        <v>0</v>
      </c>
      <c r="BE38" s="8"/>
      <c r="BF38" s="8">
        <f t="shared" si="5"/>
        <v>0</v>
      </c>
      <c r="BG38" s="8">
        <f t="shared" si="18"/>
        <v>0</v>
      </c>
      <c r="BH38" s="8">
        <f t="shared" si="19"/>
        <v>0</v>
      </c>
      <c r="BI38" s="1">
        <v>8.5</v>
      </c>
      <c r="BJ38" s="1"/>
      <c r="BK38" s="11">
        <f t="shared" si="6"/>
        <v>174.89711934156378</v>
      </c>
      <c r="BL38" s="11"/>
      <c r="BM38" s="11">
        <f t="shared" si="7"/>
        <v>0</v>
      </c>
      <c r="BN38" s="3">
        <f t="shared" si="8"/>
        <v>7.2964406779661015</v>
      </c>
      <c r="BO38" s="3">
        <f t="shared" si="9"/>
        <v>150.13252423798556</v>
      </c>
      <c r="BP38" s="3"/>
      <c r="BQ38" s="3"/>
      <c r="BR38" s="3"/>
      <c r="BS38" s="1">
        <v>3.5</v>
      </c>
      <c r="BT38" s="20">
        <f t="shared" si="10"/>
        <v>0.58823529411764708</v>
      </c>
      <c r="BU38" s="11">
        <f t="shared" si="20"/>
        <v>72.016460905349788</v>
      </c>
      <c r="BV38" s="20">
        <f t="shared" si="11"/>
        <v>0.38840427293881663</v>
      </c>
      <c r="BW38" s="1">
        <v>3</v>
      </c>
      <c r="BX38" s="20">
        <f t="shared" si="12"/>
        <v>0.64705882352941169</v>
      </c>
      <c r="BY38" s="11">
        <f t="shared" si="13"/>
        <v>61.728395061728392</v>
      </c>
      <c r="BZ38" s="20">
        <f t="shared" si="14"/>
        <v>0.58464996223824039</v>
      </c>
      <c r="CA38" s="1">
        <v>2</v>
      </c>
      <c r="CB38" s="25"/>
      <c r="CC38" s="25"/>
      <c r="CD38" s="25"/>
      <c r="CE38" s="25"/>
      <c r="CF38" s="25"/>
      <c r="CG38" s="25"/>
      <c r="CH38" s="20" t="e">
        <f t="shared" si="21"/>
        <v>#DIV/0!</v>
      </c>
      <c r="CI38" s="25"/>
      <c r="CJ38" s="25"/>
      <c r="CK38" s="25"/>
      <c r="CL38" s="20" t="e">
        <f t="shared" si="22"/>
        <v>#DIV/0!</v>
      </c>
      <c r="CM38" s="25"/>
      <c r="CN38" s="25"/>
      <c r="CP38" s="32" t="s">
        <v>42</v>
      </c>
    </row>
    <row r="39" spans="1:94" x14ac:dyDescent="0.25">
      <c r="A39" s="25">
        <v>20140710</v>
      </c>
      <c r="C39" s="25" t="s">
        <v>12</v>
      </c>
      <c r="D39" s="25"/>
      <c r="E39" s="19">
        <v>4.8600000000000004E-2</v>
      </c>
      <c r="F39" s="25" t="s">
        <v>26</v>
      </c>
      <c r="G39" s="25"/>
      <c r="H39" s="32" t="s">
        <v>42</v>
      </c>
      <c r="I39" s="32" t="s">
        <v>49</v>
      </c>
      <c r="J39" s="32" t="str">
        <f t="shared" si="15"/>
        <v>No</v>
      </c>
      <c r="K39" s="34">
        <v>0.9</v>
      </c>
      <c r="L39" s="8">
        <f t="shared" si="0"/>
        <v>0.83849999999999947</v>
      </c>
      <c r="M39" s="34">
        <v>0.95</v>
      </c>
      <c r="N39" s="34"/>
      <c r="O39" s="34"/>
      <c r="P39" s="34"/>
      <c r="Q39" s="21" t="s">
        <v>4</v>
      </c>
      <c r="R39" s="1" t="s">
        <v>4</v>
      </c>
      <c r="S39" s="8">
        <f t="shared" si="1"/>
        <v>0.91683333333333328</v>
      </c>
      <c r="T39" s="8">
        <f t="shared" si="2"/>
        <v>0.75406249999999986</v>
      </c>
      <c r="U39" s="8">
        <f t="shared" si="3"/>
        <v>0.76172413793103444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>
        <f t="shared" si="16"/>
        <v>0</v>
      </c>
      <c r="AH39" s="8" t="e">
        <f t="shared" si="17"/>
        <v>#DIV/0!</v>
      </c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>
        <f t="shared" si="4"/>
        <v>0</v>
      </c>
      <c r="BE39" s="8"/>
      <c r="BF39" s="8">
        <f t="shared" si="5"/>
        <v>0</v>
      </c>
      <c r="BG39" s="8">
        <f t="shared" si="18"/>
        <v>0</v>
      </c>
      <c r="BH39" s="8">
        <f t="shared" si="19"/>
        <v>0</v>
      </c>
      <c r="BI39" s="1">
        <v>9.9</v>
      </c>
      <c r="BJ39" s="1"/>
      <c r="BK39" s="11">
        <f t="shared" si="6"/>
        <v>203.7037037037037</v>
      </c>
      <c r="BL39" s="11"/>
      <c r="BM39" s="11">
        <f t="shared" si="7"/>
        <v>0</v>
      </c>
      <c r="BN39" s="3">
        <f t="shared" si="8"/>
        <v>7.2964406779661015</v>
      </c>
      <c r="BO39" s="3">
        <f t="shared" si="9"/>
        <v>150.13252423798556</v>
      </c>
      <c r="BP39" s="3"/>
      <c r="BQ39" s="3"/>
      <c r="BR39" s="3"/>
      <c r="BS39" s="1">
        <v>8.9</v>
      </c>
      <c r="BT39" s="20">
        <f t="shared" si="10"/>
        <v>0.10101010101010099</v>
      </c>
      <c r="BU39" s="11">
        <f t="shared" si="20"/>
        <v>183.1275720164609</v>
      </c>
      <c r="BV39" s="20">
        <f t="shared" si="11"/>
        <v>0.38840427293881663</v>
      </c>
      <c r="BW39" s="1">
        <v>6.4</v>
      </c>
      <c r="BX39" s="20">
        <f t="shared" si="12"/>
        <v>0.35353535353535348</v>
      </c>
      <c r="BY39" s="11">
        <f t="shared" si="13"/>
        <v>131.68724279835391</v>
      </c>
      <c r="BZ39" s="20">
        <f t="shared" si="14"/>
        <v>0.58464996223824039</v>
      </c>
      <c r="CA39" s="1">
        <v>10</v>
      </c>
      <c r="CB39" s="25"/>
      <c r="CC39" s="25"/>
      <c r="CD39" s="25"/>
      <c r="CE39" s="25"/>
      <c r="CF39" s="25"/>
      <c r="CG39" s="25"/>
      <c r="CH39" s="20" t="e">
        <f t="shared" si="21"/>
        <v>#DIV/0!</v>
      </c>
      <c r="CI39" s="25"/>
      <c r="CJ39" s="25"/>
      <c r="CK39" s="25"/>
      <c r="CL39" s="20" t="e">
        <f t="shared" si="22"/>
        <v>#DIV/0!</v>
      </c>
      <c r="CM39" s="25"/>
      <c r="CN39" s="25"/>
      <c r="CP39" s="32" t="s">
        <v>42</v>
      </c>
    </row>
    <row r="40" spans="1:94" x14ac:dyDescent="0.25">
      <c r="A40" s="25">
        <v>20140711</v>
      </c>
      <c r="C40" s="25" t="s">
        <v>12</v>
      </c>
      <c r="D40" s="25"/>
      <c r="E40" s="19">
        <v>4.8600000000000004E-2</v>
      </c>
      <c r="F40" s="25" t="s">
        <v>26</v>
      </c>
      <c r="G40" s="25"/>
      <c r="H40" s="32" t="s">
        <v>42</v>
      </c>
      <c r="I40" s="32" t="s">
        <v>49</v>
      </c>
      <c r="J40" s="32" t="str">
        <f t="shared" si="15"/>
        <v>No</v>
      </c>
      <c r="K40" s="34">
        <v>0.95</v>
      </c>
      <c r="L40" s="8">
        <f t="shared" si="0"/>
        <v>0.83849999999999947</v>
      </c>
      <c r="M40" s="34">
        <v>0.95</v>
      </c>
      <c r="N40" s="34"/>
      <c r="O40" s="34"/>
      <c r="P40" s="34"/>
      <c r="Q40" s="21" t="s">
        <v>4</v>
      </c>
      <c r="R40" s="1" t="s">
        <v>4</v>
      </c>
      <c r="S40" s="8">
        <f t="shared" si="1"/>
        <v>0.91683333333333328</v>
      </c>
      <c r="T40" s="8">
        <f t="shared" si="2"/>
        <v>0.75406249999999986</v>
      </c>
      <c r="U40" s="8">
        <f t="shared" si="3"/>
        <v>0.76172413793103444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>
        <f t="shared" si="16"/>
        <v>0</v>
      </c>
      <c r="AH40" s="8" t="e">
        <f t="shared" si="17"/>
        <v>#DIV/0!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>
        <f t="shared" si="4"/>
        <v>0</v>
      </c>
      <c r="BE40" s="8"/>
      <c r="BF40" s="8">
        <f t="shared" si="5"/>
        <v>0</v>
      </c>
      <c r="BG40" s="8">
        <f t="shared" si="18"/>
        <v>0</v>
      </c>
      <c r="BH40" s="8">
        <f t="shared" si="19"/>
        <v>0</v>
      </c>
      <c r="BI40" s="1">
        <v>10</v>
      </c>
      <c r="BJ40" s="1"/>
      <c r="BK40" s="11">
        <f t="shared" si="6"/>
        <v>205.76131687242795</v>
      </c>
      <c r="BL40" s="11"/>
      <c r="BM40" s="11">
        <f t="shared" si="7"/>
        <v>0</v>
      </c>
      <c r="BN40" s="3">
        <f t="shared" si="8"/>
        <v>7.2964406779661015</v>
      </c>
      <c r="BO40" s="3">
        <f t="shared" si="9"/>
        <v>150.13252423798556</v>
      </c>
      <c r="BP40" s="3"/>
      <c r="BQ40" s="3"/>
      <c r="BR40" s="3"/>
      <c r="BS40" s="1">
        <v>8.1999999999999993</v>
      </c>
      <c r="BT40" s="20">
        <f t="shared" si="10"/>
        <v>0.18000000000000005</v>
      </c>
      <c r="BU40" s="11">
        <f t="shared" si="20"/>
        <v>168.72427983539092</v>
      </c>
      <c r="BV40" s="20">
        <f t="shared" si="11"/>
        <v>0.38840427293881663</v>
      </c>
      <c r="BW40" s="1">
        <v>1</v>
      </c>
      <c r="BX40" s="20">
        <f t="shared" si="12"/>
        <v>0.9</v>
      </c>
      <c r="BY40" s="11">
        <f t="shared" si="13"/>
        <v>20.576131687242796</v>
      </c>
      <c r="BZ40" s="20">
        <f t="shared" si="14"/>
        <v>0.58464996223824039</v>
      </c>
      <c r="CA40" s="1">
        <v>8</v>
      </c>
      <c r="CB40" s="25"/>
      <c r="CC40" s="25"/>
      <c r="CD40" s="25"/>
      <c r="CE40" s="25"/>
      <c r="CF40" s="25"/>
      <c r="CG40" s="25"/>
      <c r="CH40" s="20" t="e">
        <f t="shared" si="21"/>
        <v>#DIV/0!</v>
      </c>
      <c r="CI40" s="25"/>
      <c r="CJ40" s="25"/>
      <c r="CK40" s="25"/>
      <c r="CL40" s="20" t="e">
        <f t="shared" si="22"/>
        <v>#DIV/0!</v>
      </c>
      <c r="CM40" s="25"/>
      <c r="CN40" s="25"/>
      <c r="CP40" s="32" t="s">
        <v>42</v>
      </c>
    </row>
    <row r="41" spans="1:94" x14ac:dyDescent="0.25">
      <c r="A41" s="25">
        <v>20140714</v>
      </c>
      <c r="C41" s="25" t="s">
        <v>12</v>
      </c>
      <c r="D41" s="25"/>
      <c r="E41" s="19">
        <v>4.8600000000000004E-2</v>
      </c>
      <c r="F41" s="25" t="s">
        <v>26</v>
      </c>
      <c r="G41" s="25"/>
      <c r="H41" s="32" t="s">
        <v>42</v>
      </c>
      <c r="I41" s="32" t="s">
        <v>49</v>
      </c>
      <c r="J41" s="32" t="str">
        <f t="shared" si="15"/>
        <v>Yes</v>
      </c>
      <c r="K41" s="34">
        <v>1.08</v>
      </c>
      <c r="L41" s="8">
        <f t="shared" si="0"/>
        <v>0.83849999999999947</v>
      </c>
      <c r="M41" s="34">
        <v>1.1000000000000001</v>
      </c>
      <c r="N41" s="34"/>
      <c r="O41" s="34"/>
      <c r="P41" s="34"/>
      <c r="Q41" s="21" t="s">
        <v>4</v>
      </c>
      <c r="R41" s="1" t="s">
        <v>4</v>
      </c>
      <c r="S41" s="8">
        <f t="shared" si="1"/>
        <v>0.91683333333333328</v>
      </c>
      <c r="T41" s="8">
        <f t="shared" si="2"/>
        <v>0.75406249999999986</v>
      </c>
      <c r="U41" s="8">
        <f t="shared" si="3"/>
        <v>0.76172413793103444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>
        <f t="shared" si="16"/>
        <v>0</v>
      </c>
      <c r="AH41" s="8" t="e">
        <f t="shared" si="17"/>
        <v>#DIV/0!</v>
      </c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>
        <f t="shared" si="4"/>
        <v>0</v>
      </c>
      <c r="BE41" s="8"/>
      <c r="BF41" s="8">
        <f t="shared" si="5"/>
        <v>0</v>
      </c>
      <c r="BG41" s="8">
        <f t="shared" si="18"/>
        <v>0</v>
      </c>
      <c r="BH41" s="8">
        <f t="shared" si="19"/>
        <v>0</v>
      </c>
      <c r="BI41" s="1">
        <v>12.4</v>
      </c>
      <c r="BJ41" s="1"/>
      <c r="BK41" s="11">
        <f t="shared" si="6"/>
        <v>255.14403292181069</v>
      </c>
      <c r="BL41" s="11"/>
      <c r="BM41" s="11">
        <f t="shared" si="7"/>
        <v>0</v>
      </c>
      <c r="BN41" s="3">
        <f t="shared" si="8"/>
        <v>7.2964406779661015</v>
      </c>
      <c r="BO41" s="3">
        <f t="shared" si="9"/>
        <v>150.13252423798556</v>
      </c>
      <c r="BP41" s="3"/>
      <c r="BQ41" s="3"/>
      <c r="BR41" s="3"/>
      <c r="BS41" s="1">
        <v>9</v>
      </c>
      <c r="BT41" s="20">
        <f t="shared" si="10"/>
        <v>0.27419354838709675</v>
      </c>
      <c r="BU41" s="11">
        <f t="shared" si="20"/>
        <v>185.18518518518516</v>
      </c>
      <c r="BV41" s="20">
        <f t="shared" si="11"/>
        <v>0.38840427293881663</v>
      </c>
      <c r="BW41" s="1">
        <v>6.5</v>
      </c>
      <c r="BX41" s="20">
        <f t="shared" si="12"/>
        <v>0.47580645161290325</v>
      </c>
      <c r="BY41" s="11">
        <f t="shared" si="13"/>
        <v>133.74485596707817</v>
      </c>
      <c r="BZ41" s="20">
        <f t="shared" si="14"/>
        <v>0.58464996223824039</v>
      </c>
      <c r="CA41" s="1">
        <v>9</v>
      </c>
      <c r="CB41" s="25"/>
      <c r="CC41" s="25"/>
      <c r="CD41" s="25"/>
      <c r="CE41" s="25"/>
      <c r="CF41" s="25"/>
      <c r="CG41" s="25"/>
      <c r="CH41" s="20" t="e">
        <f t="shared" si="21"/>
        <v>#DIV/0!</v>
      </c>
      <c r="CI41" s="25"/>
      <c r="CJ41" s="25"/>
      <c r="CK41" s="25"/>
      <c r="CL41" s="20" t="e">
        <f t="shared" si="22"/>
        <v>#DIV/0!</v>
      </c>
      <c r="CM41" s="25"/>
      <c r="CN41" s="25"/>
      <c r="CP41" s="32" t="s">
        <v>42</v>
      </c>
    </row>
    <row r="42" spans="1:94" x14ac:dyDescent="0.25">
      <c r="A42" s="25">
        <v>20140715</v>
      </c>
      <c r="C42" s="25" t="s">
        <v>12</v>
      </c>
      <c r="D42" s="25"/>
      <c r="E42" s="19">
        <v>4.8600000000000004E-2</v>
      </c>
      <c r="F42" s="25" t="s">
        <v>26</v>
      </c>
      <c r="G42" s="25"/>
      <c r="H42" s="32" t="s">
        <v>42</v>
      </c>
      <c r="I42" s="32" t="s">
        <v>49</v>
      </c>
      <c r="J42" s="32" t="str">
        <f t="shared" si="15"/>
        <v>Yes</v>
      </c>
      <c r="K42" s="34">
        <v>1</v>
      </c>
      <c r="L42" s="8">
        <f t="shared" si="0"/>
        <v>0.83849999999999947</v>
      </c>
      <c r="M42" s="34">
        <v>1.1000000000000001</v>
      </c>
      <c r="N42" s="34"/>
      <c r="O42" s="34"/>
      <c r="P42" s="34"/>
      <c r="Q42" s="21" t="s">
        <v>4</v>
      </c>
      <c r="R42" s="1" t="s">
        <v>4</v>
      </c>
      <c r="S42" s="8">
        <f t="shared" si="1"/>
        <v>0.91683333333333328</v>
      </c>
      <c r="T42" s="8">
        <f t="shared" si="2"/>
        <v>0.75406249999999986</v>
      </c>
      <c r="U42" s="8">
        <f t="shared" si="3"/>
        <v>0.76172413793103444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>
        <f t="shared" si="16"/>
        <v>0</v>
      </c>
      <c r="AH42" s="8" t="e">
        <f t="shared" si="17"/>
        <v>#DIV/0!</v>
      </c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>
        <f t="shared" si="4"/>
        <v>0</v>
      </c>
      <c r="BE42" s="8"/>
      <c r="BF42" s="8">
        <f t="shared" si="5"/>
        <v>0</v>
      </c>
      <c r="BG42" s="8">
        <f t="shared" si="18"/>
        <v>0</v>
      </c>
      <c r="BH42" s="8">
        <f t="shared" si="19"/>
        <v>0</v>
      </c>
      <c r="BI42" s="1">
        <v>6</v>
      </c>
      <c r="BJ42" s="1"/>
      <c r="BK42" s="11">
        <f t="shared" si="6"/>
        <v>123.45679012345678</v>
      </c>
      <c r="BL42" s="11"/>
      <c r="BM42" s="11">
        <f t="shared" si="7"/>
        <v>0</v>
      </c>
      <c r="BN42" s="3">
        <f t="shared" si="8"/>
        <v>7.2964406779661015</v>
      </c>
      <c r="BO42" s="3">
        <f t="shared" si="9"/>
        <v>150.13252423798556</v>
      </c>
      <c r="BP42" s="3"/>
      <c r="BQ42" s="3"/>
      <c r="BR42" s="3"/>
      <c r="BS42" s="1">
        <v>3.9</v>
      </c>
      <c r="BT42" s="20">
        <f t="shared" si="10"/>
        <v>0.35</v>
      </c>
      <c r="BU42" s="11">
        <f t="shared" si="20"/>
        <v>80.246913580246911</v>
      </c>
      <c r="BV42" s="20">
        <f t="shared" si="11"/>
        <v>0.38840427293881663</v>
      </c>
      <c r="BW42" s="1">
        <v>3</v>
      </c>
      <c r="BX42" s="20">
        <f t="shared" si="12"/>
        <v>0.5</v>
      </c>
      <c r="BY42" s="11">
        <f t="shared" si="13"/>
        <v>61.728395061728392</v>
      </c>
      <c r="BZ42" s="20">
        <f t="shared" si="14"/>
        <v>0.58464996223824039</v>
      </c>
      <c r="CA42" s="1">
        <v>9</v>
      </c>
      <c r="CB42" s="25"/>
      <c r="CC42" s="25"/>
      <c r="CD42" s="25"/>
      <c r="CE42" s="25"/>
      <c r="CF42" s="25"/>
      <c r="CG42" s="25"/>
      <c r="CH42" s="20" t="e">
        <f t="shared" si="21"/>
        <v>#DIV/0!</v>
      </c>
      <c r="CI42" s="25"/>
      <c r="CJ42" s="25"/>
      <c r="CK42" s="25"/>
      <c r="CL42" s="20" t="e">
        <f t="shared" si="22"/>
        <v>#DIV/0!</v>
      </c>
      <c r="CM42" s="25"/>
      <c r="CN42" s="25"/>
      <c r="CP42" s="32" t="s">
        <v>42</v>
      </c>
    </row>
    <row r="43" spans="1:94" x14ac:dyDescent="0.25">
      <c r="A43" s="25">
        <v>20140716</v>
      </c>
      <c r="C43" s="25" t="s">
        <v>12</v>
      </c>
      <c r="D43" s="25"/>
      <c r="E43" s="19">
        <v>4.8600000000000004E-2</v>
      </c>
      <c r="F43" s="25" t="s">
        <v>26</v>
      </c>
      <c r="G43" s="25"/>
      <c r="H43" s="32" t="s">
        <v>42</v>
      </c>
      <c r="I43" s="32" t="s">
        <v>49</v>
      </c>
      <c r="J43" s="32" t="str">
        <f t="shared" si="15"/>
        <v>No</v>
      </c>
      <c r="K43" s="34">
        <v>0.9</v>
      </c>
      <c r="L43" s="8">
        <f t="shared" si="0"/>
        <v>0.83849999999999947</v>
      </c>
      <c r="M43" s="34">
        <v>1.05</v>
      </c>
      <c r="N43" s="34"/>
      <c r="O43" s="34"/>
      <c r="P43" s="34"/>
      <c r="Q43" s="21" t="s">
        <v>4</v>
      </c>
      <c r="R43" s="1" t="s">
        <v>4</v>
      </c>
      <c r="S43" s="8">
        <f t="shared" si="1"/>
        <v>0.91683333333333328</v>
      </c>
      <c r="T43" s="8">
        <f t="shared" si="2"/>
        <v>0.75406249999999986</v>
      </c>
      <c r="U43" s="8">
        <f t="shared" si="3"/>
        <v>0.76172413793103444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>
        <f t="shared" si="16"/>
        <v>0</v>
      </c>
      <c r="AH43" s="8" t="e">
        <f t="shared" si="17"/>
        <v>#DIV/0!</v>
      </c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>
        <f t="shared" si="4"/>
        <v>0</v>
      </c>
      <c r="BE43" s="8"/>
      <c r="BF43" s="8">
        <f t="shared" si="5"/>
        <v>0</v>
      </c>
      <c r="BG43" s="8">
        <f t="shared" si="18"/>
        <v>0</v>
      </c>
      <c r="BH43" s="8">
        <f t="shared" si="19"/>
        <v>0</v>
      </c>
      <c r="BI43" s="1">
        <v>6.2</v>
      </c>
      <c r="BJ43" s="1"/>
      <c r="BK43" s="11">
        <f t="shared" si="6"/>
        <v>127.57201646090535</v>
      </c>
      <c r="BL43" s="11"/>
      <c r="BM43" s="11">
        <f t="shared" si="7"/>
        <v>0</v>
      </c>
      <c r="BN43" s="3">
        <f t="shared" si="8"/>
        <v>7.2964406779661015</v>
      </c>
      <c r="BO43" s="3">
        <f t="shared" si="9"/>
        <v>150.13252423798556</v>
      </c>
      <c r="BP43" s="3"/>
      <c r="BQ43" s="3"/>
      <c r="BR43" s="3"/>
      <c r="BS43" s="1">
        <v>5.35</v>
      </c>
      <c r="BT43" s="20">
        <f t="shared" si="10"/>
        <v>0.13709677419354849</v>
      </c>
      <c r="BU43" s="11">
        <f t="shared" si="20"/>
        <v>110.08230452674896</v>
      </c>
      <c r="BV43" s="20">
        <f t="shared" si="11"/>
        <v>0.38840427293881663</v>
      </c>
      <c r="BW43" s="1" t="s">
        <v>4</v>
      </c>
      <c r="BX43" s="20" t="str">
        <f t="shared" si="12"/>
        <v>-</v>
      </c>
      <c r="BY43" s="11" t="str">
        <f t="shared" si="13"/>
        <v>-</v>
      </c>
      <c r="BZ43" s="20">
        <f t="shared" si="14"/>
        <v>0.58464996223824039</v>
      </c>
      <c r="CA43" s="1">
        <v>4</v>
      </c>
      <c r="CB43" s="25"/>
      <c r="CC43" s="25"/>
      <c r="CD43" s="25"/>
      <c r="CE43" s="25"/>
      <c r="CF43" s="25"/>
      <c r="CG43" s="25"/>
      <c r="CH43" s="20" t="e">
        <f t="shared" si="21"/>
        <v>#DIV/0!</v>
      </c>
      <c r="CI43" s="25"/>
      <c r="CJ43" s="25"/>
      <c r="CK43" s="25"/>
      <c r="CL43" s="20" t="e">
        <f t="shared" si="22"/>
        <v>#DIV/0!</v>
      </c>
      <c r="CM43" s="25"/>
      <c r="CN43" s="25"/>
      <c r="CP43" s="32" t="s">
        <v>42</v>
      </c>
    </row>
    <row r="44" spans="1:94" x14ac:dyDescent="0.25">
      <c r="A44" s="25">
        <v>20140717</v>
      </c>
      <c r="B44" s="68">
        <v>41844</v>
      </c>
      <c r="C44" s="25" t="s">
        <v>12</v>
      </c>
      <c r="D44" s="25"/>
      <c r="E44" s="19">
        <v>4.8600000000000004E-2</v>
      </c>
      <c r="F44" s="25" t="s">
        <v>26</v>
      </c>
      <c r="G44" s="25"/>
      <c r="H44" s="32" t="s">
        <v>42</v>
      </c>
      <c r="I44" s="32" t="s">
        <v>49</v>
      </c>
      <c r="J44" s="32" t="str">
        <f t="shared" si="15"/>
        <v>Yes</v>
      </c>
      <c r="K44" s="34">
        <v>1.1000000000000001</v>
      </c>
      <c r="L44" s="8">
        <f t="shared" si="0"/>
        <v>0.83849999999999947</v>
      </c>
      <c r="M44" s="34">
        <v>1.1299999999999999</v>
      </c>
      <c r="N44" s="34"/>
      <c r="O44" s="34"/>
      <c r="P44" s="34"/>
      <c r="Q44" s="21" t="s">
        <v>4</v>
      </c>
      <c r="R44" s="1" t="s">
        <v>4</v>
      </c>
      <c r="S44" s="8">
        <f t="shared" si="1"/>
        <v>0.91683333333333328</v>
      </c>
      <c r="T44" s="8">
        <f t="shared" si="2"/>
        <v>0.75406249999999986</v>
      </c>
      <c r="U44" s="8">
        <f t="shared" si="3"/>
        <v>0.76172413793103444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>
        <f t="shared" si="16"/>
        <v>0</v>
      </c>
      <c r="AH44" s="8" t="e">
        <f t="shared" si="17"/>
        <v>#DIV/0!</v>
      </c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>
        <f t="shared" si="4"/>
        <v>0</v>
      </c>
      <c r="BE44" s="8"/>
      <c r="BF44" s="8">
        <f t="shared" si="5"/>
        <v>0</v>
      </c>
      <c r="BG44" s="8">
        <f t="shared" si="18"/>
        <v>0</v>
      </c>
      <c r="BH44" s="8">
        <f t="shared" si="19"/>
        <v>0</v>
      </c>
      <c r="BI44" s="1">
        <v>11.5</v>
      </c>
      <c r="BJ44" s="1"/>
      <c r="BK44" s="11">
        <f t="shared" si="6"/>
        <v>236.62551440329216</v>
      </c>
      <c r="BL44" s="11"/>
      <c r="BM44" s="11">
        <f t="shared" si="7"/>
        <v>0</v>
      </c>
      <c r="BN44" s="3">
        <f t="shared" si="8"/>
        <v>7.2964406779661015</v>
      </c>
      <c r="BO44" s="3">
        <f t="shared" si="9"/>
        <v>150.13252423798556</v>
      </c>
      <c r="BP44" s="3"/>
      <c r="BQ44" s="3"/>
      <c r="BR44" s="3"/>
      <c r="BS44" s="1">
        <v>10.5</v>
      </c>
      <c r="BT44" s="20">
        <f t="shared" si="10"/>
        <v>8.6956521739130488E-2</v>
      </c>
      <c r="BU44" s="11">
        <f t="shared" si="20"/>
        <v>216.04938271604937</v>
      </c>
      <c r="BV44" s="20">
        <f t="shared" si="11"/>
        <v>0.38840427293881663</v>
      </c>
      <c r="BW44" s="1">
        <v>10.199999999999999</v>
      </c>
      <c r="BX44" s="20">
        <f t="shared" si="12"/>
        <v>0.11304347826086958</v>
      </c>
      <c r="BY44" s="11">
        <f t="shared" si="13"/>
        <v>209.8765432098765</v>
      </c>
      <c r="BZ44" s="20">
        <f t="shared" si="14"/>
        <v>0.58464996223824039</v>
      </c>
      <c r="CA44" s="1">
        <v>12</v>
      </c>
      <c r="CB44" s="25"/>
      <c r="CC44" s="25"/>
      <c r="CD44" s="25"/>
      <c r="CE44" s="25"/>
      <c r="CF44" s="25"/>
      <c r="CG44" s="25"/>
      <c r="CH44" s="20" t="e">
        <f t="shared" si="21"/>
        <v>#DIV/0!</v>
      </c>
      <c r="CI44" s="25"/>
      <c r="CJ44" s="25"/>
      <c r="CK44" s="25"/>
      <c r="CL44" s="20" t="e">
        <f t="shared" si="22"/>
        <v>#DIV/0!</v>
      </c>
      <c r="CM44" s="25"/>
      <c r="CN44" s="25"/>
      <c r="CP44" s="32" t="s">
        <v>42</v>
      </c>
    </row>
    <row r="45" spans="1:94" x14ac:dyDescent="0.25">
      <c r="A45" s="25">
        <v>20140722</v>
      </c>
      <c r="B45">
        <v>41852</v>
      </c>
      <c r="C45" s="25" t="s">
        <v>12</v>
      </c>
      <c r="D45" s="25">
        <v>3</v>
      </c>
      <c r="E45" s="19">
        <v>4.8600000000000004E-2</v>
      </c>
      <c r="F45" s="25" t="s">
        <v>26</v>
      </c>
      <c r="G45" s="25"/>
      <c r="H45" s="32" t="s">
        <v>75</v>
      </c>
      <c r="I45" s="32" t="s">
        <v>49</v>
      </c>
      <c r="J45" s="32" t="str">
        <f t="shared" si="15"/>
        <v>Yes</v>
      </c>
      <c r="K45" s="34">
        <v>1</v>
      </c>
      <c r="L45" s="8">
        <f t="shared" si="0"/>
        <v>0.83849999999999947</v>
      </c>
      <c r="M45" s="34">
        <v>1.1000000000000001</v>
      </c>
      <c r="N45" s="34"/>
      <c r="O45" s="34"/>
      <c r="P45" s="34">
        <v>1.05</v>
      </c>
      <c r="Q45" s="21" t="s">
        <v>4</v>
      </c>
      <c r="R45" s="1" t="s">
        <v>4</v>
      </c>
      <c r="S45" s="8">
        <f t="shared" si="1"/>
        <v>0.91683333333333328</v>
      </c>
      <c r="T45" s="8">
        <f t="shared" si="2"/>
        <v>0.75406249999999986</v>
      </c>
      <c r="U45" s="8">
        <f t="shared" si="3"/>
        <v>0.76172413793103444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>
        <v>5.34</v>
      </c>
      <c r="AG45" s="8">
        <f t="shared" si="16"/>
        <v>109.87654320987653</v>
      </c>
      <c r="AH45" s="8">
        <f t="shared" si="17"/>
        <v>2.7303370786516856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>
        <v>10.7</v>
      </c>
      <c r="BD45" s="8">
        <f>BC45*E45</f>
        <v>0.52002000000000004</v>
      </c>
      <c r="BE45" s="8">
        <v>104</v>
      </c>
      <c r="BF45" s="8">
        <f t="shared" si="5"/>
        <v>5.0544000000000002</v>
      </c>
      <c r="BG45" s="8">
        <f t="shared" si="18"/>
        <v>93.3</v>
      </c>
      <c r="BH45" s="8">
        <f t="shared" si="19"/>
        <v>4.5343800000000005</v>
      </c>
      <c r="BI45" s="1">
        <v>6.5</v>
      </c>
      <c r="BJ45" s="1">
        <v>1.68</v>
      </c>
      <c r="BK45" s="11">
        <f t="shared" si="6"/>
        <v>133.74485596707817</v>
      </c>
      <c r="BL45" s="11"/>
      <c r="BM45" s="11">
        <f t="shared" si="7"/>
        <v>0</v>
      </c>
      <c r="BN45" s="3">
        <f t="shared" si="8"/>
        <v>7.2964406779661015</v>
      </c>
      <c r="BO45" s="3">
        <f t="shared" si="9"/>
        <v>150.13252423798556</v>
      </c>
      <c r="BP45" s="3"/>
      <c r="BQ45" s="3"/>
      <c r="BR45" s="3"/>
      <c r="BS45" s="1">
        <v>3.5</v>
      </c>
      <c r="BT45" s="20">
        <f t="shared" si="10"/>
        <v>0.46153846153846156</v>
      </c>
      <c r="BU45" s="11">
        <f t="shared" si="20"/>
        <v>72.016460905349788</v>
      </c>
      <c r="BV45" s="20">
        <f t="shared" si="11"/>
        <v>0.38840427293881663</v>
      </c>
      <c r="BW45" s="1">
        <v>3.3</v>
      </c>
      <c r="BX45" s="20">
        <f t="shared" si="12"/>
        <v>0.49230769230769234</v>
      </c>
      <c r="BY45" s="11">
        <f t="shared" si="13"/>
        <v>67.901234567901227</v>
      </c>
      <c r="BZ45" s="20">
        <f t="shared" si="14"/>
        <v>0.58464996223824039</v>
      </c>
      <c r="CA45" s="1">
        <v>10</v>
      </c>
      <c r="CB45" s="25"/>
      <c r="CC45" s="25"/>
      <c r="CD45" s="25"/>
      <c r="CE45" s="25"/>
      <c r="CF45" s="25"/>
      <c r="CG45" s="25"/>
      <c r="CH45" s="20" t="e">
        <f t="shared" si="21"/>
        <v>#DIV/0!</v>
      </c>
      <c r="CI45" s="25"/>
      <c r="CJ45" s="25"/>
      <c r="CK45" s="25"/>
      <c r="CL45" s="20" t="e">
        <f t="shared" si="22"/>
        <v>#DIV/0!</v>
      </c>
      <c r="CM45" s="25"/>
      <c r="CN45" s="25"/>
      <c r="CP45" s="32" t="s">
        <v>75</v>
      </c>
    </row>
    <row r="46" spans="1:94" x14ac:dyDescent="0.25">
      <c r="A46" s="25">
        <v>20140723</v>
      </c>
      <c r="B46" s="68">
        <v>41886</v>
      </c>
      <c r="C46" s="25" t="s">
        <v>12</v>
      </c>
      <c r="D46" s="25">
        <v>7</v>
      </c>
      <c r="E46" s="19">
        <v>4.8600000000000004E-2</v>
      </c>
      <c r="F46" s="25" t="s">
        <v>26</v>
      </c>
      <c r="G46" s="25"/>
      <c r="H46" s="32" t="s">
        <v>75</v>
      </c>
      <c r="I46" s="32" t="s">
        <v>49</v>
      </c>
      <c r="J46" s="32" t="str">
        <f t="shared" si="15"/>
        <v>Yes</v>
      </c>
      <c r="K46" s="34">
        <v>1.05</v>
      </c>
      <c r="L46" s="8">
        <f t="shared" si="0"/>
        <v>0.83849999999999947</v>
      </c>
      <c r="M46" s="34">
        <v>1.1000000000000001</v>
      </c>
      <c r="N46" s="34"/>
      <c r="O46" s="34"/>
      <c r="P46" s="34">
        <v>1.1000000000000001</v>
      </c>
      <c r="Q46" s="21">
        <v>1.1000000000000001</v>
      </c>
      <c r="R46" s="1">
        <v>1.1000000000000001</v>
      </c>
      <c r="S46" s="8">
        <f t="shared" si="1"/>
        <v>0.91683333333333328</v>
      </c>
      <c r="T46" s="8">
        <f t="shared" si="2"/>
        <v>0.75406249999999986</v>
      </c>
      <c r="U46" s="8">
        <f t="shared" si="3"/>
        <v>0.76172413793103444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>
        <v>6.56</v>
      </c>
      <c r="AG46" s="8">
        <f t="shared" si="16"/>
        <v>134.97942386831275</v>
      </c>
      <c r="AH46" s="8">
        <f t="shared" si="17"/>
        <v>2.5929878048780495</v>
      </c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>
        <v>6.7</v>
      </c>
      <c r="BD46" s="8">
        <f t="shared" ref="BD46:BD109" si="23">BC46*E46</f>
        <v>0.32562000000000002</v>
      </c>
      <c r="BE46" s="8">
        <v>172</v>
      </c>
      <c r="BF46" s="8">
        <f t="shared" si="5"/>
        <v>8.3592000000000013</v>
      </c>
      <c r="BG46" s="8">
        <f t="shared" si="18"/>
        <v>165.3</v>
      </c>
      <c r="BH46" s="8">
        <f t="shared" si="19"/>
        <v>8.0335800000000006</v>
      </c>
      <c r="BI46" s="1">
        <v>8.5500000000000007</v>
      </c>
      <c r="BJ46" s="1">
        <v>1.3800000000000001</v>
      </c>
      <c r="BK46" s="11">
        <f t="shared" si="6"/>
        <v>175.92592592592592</v>
      </c>
      <c r="BL46" s="11"/>
      <c r="BM46" s="11"/>
      <c r="BN46" s="3">
        <f t="shared" si="8"/>
        <v>7.2964406779661015</v>
      </c>
      <c r="BO46" s="3">
        <f t="shared" si="9"/>
        <v>150.13252423798556</v>
      </c>
      <c r="BP46" s="3"/>
      <c r="BQ46" s="3"/>
      <c r="BR46" s="3"/>
      <c r="BS46" s="1">
        <v>7.75</v>
      </c>
      <c r="BT46" s="20">
        <f t="shared" si="10"/>
        <v>9.356725146198841E-2</v>
      </c>
      <c r="BU46" s="11">
        <f t="shared" si="20"/>
        <v>159.46502057613168</v>
      </c>
      <c r="BV46" s="20">
        <f t="shared" si="11"/>
        <v>0.38840427293881663</v>
      </c>
      <c r="BW46" s="1">
        <v>6.79</v>
      </c>
      <c r="BX46" s="20">
        <f t="shared" si="12"/>
        <v>0.20584795321637428</v>
      </c>
      <c r="BY46" s="11">
        <f t="shared" si="13"/>
        <v>139.71193415637859</v>
      </c>
      <c r="BZ46" s="20">
        <f t="shared" si="14"/>
        <v>0.58464996223824039</v>
      </c>
      <c r="CA46" s="1"/>
      <c r="CB46" s="25"/>
      <c r="CC46" s="25"/>
      <c r="CD46" s="25"/>
      <c r="CE46" s="25"/>
      <c r="CF46" s="25"/>
      <c r="CG46" s="25"/>
      <c r="CH46" s="20"/>
      <c r="CI46" s="25"/>
      <c r="CJ46" s="25"/>
      <c r="CK46" s="25"/>
      <c r="CL46" s="20"/>
      <c r="CM46" s="25"/>
      <c r="CN46" s="25"/>
      <c r="CP46" s="32" t="s">
        <v>75</v>
      </c>
    </row>
    <row r="47" spans="1:94" x14ac:dyDescent="0.25">
      <c r="A47" s="25">
        <v>20140724</v>
      </c>
      <c r="B47" s="68">
        <v>41851</v>
      </c>
      <c r="C47" s="25" t="s">
        <v>12</v>
      </c>
      <c r="D47" s="25">
        <v>5</v>
      </c>
      <c r="E47" s="19">
        <v>4.8600000000000004E-2</v>
      </c>
      <c r="F47" s="25" t="s">
        <v>26</v>
      </c>
      <c r="G47" s="25"/>
      <c r="H47" s="32" t="s">
        <v>42</v>
      </c>
      <c r="I47" s="32" t="s">
        <v>49</v>
      </c>
      <c r="J47" s="32" t="str">
        <f t="shared" si="15"/>
        <v>Yes</v>
      </c>
      <c r="K47" s="34">
        <v>1.04</v>
      </c>
      <c r="L47" s="8">
        <f t="shared" si="0"/>
        <v>0.83849999999999947</v>
      </c>
      <c r="M47" s="34">
        <v>1.1000000000000001</v>
      </c>
      <c r="N47" s="34"/>
      <c r="O47" s="34"/>
      <c r="P47" s="34"/>
      <c r="Q47" s="21" t="s">
        <v>4</v>
      </c>
      <c r="R47" s="1" t="s">
        <v>4</v>
      </c>
      <c r="S47" s="8">
        <f t="shared" si="1"/>
        <v>0.91683333333333328</v>
      </c>
      <c r="T47" s="8">
        <f t="shared" si="2"/>
        <v>0.75406249999999986</v>
      </c>
      <c r="U47" s="8">
        <f t="shared" si="3"/>
        <v>0.76172413793103444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>
        <f t="shared" si="16"/>
        <v>0</v>
      </c>
      <c r="AH47" s="8" t="e">
        <f t="shared" si="17"/>
        <v>#DIV/0!</v>
      </c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>
        <f t="shared" si="23"/>
        <v>0</v>
      </c>
      <c r="BE47" s="8"/>
      <c r="BF47" s="8">
        <f t="shared" si="5"/>
        <v>0</v>
      </c>
      <c r="BG47" s="8">
        <f t="shared" si="18"/>
        <v>0</v>
      </c>
      <c r="BH47" s="8">
        <f t="shared" si="19"/>
        <v>0</v>
      </c>
      <c r="BI47" s="1">
        <v>9.1999999999999993</v>
      </c>
      <c r="BJ47" s="1"/>
      <c r="BK47" s="11">
        <f t="shared" si="6"/>
        <v>189.30041152263371</v>
      </c>
      <c r="BL47" s="11"/>
      <c r="BM47" s="11">
        <f t="shared" ref="BM47:BM78" si="24">IF(ISERROR(((BL47)/(E47))),"-",(BL47)/(E47))</f>
        <v>0</v>
      </c>
      <c r="BN47" s="3">
        <f t="shared" si="8"/>
        <v>7.2964406779661015</v>
      </c>
      <c r="BO47" s="3">
        <f t="shared" si="9"/>
        <v>150.13252423798556</v>
      </c>
      <c r="BP47" s="3"/>
      <c r="BQ47" s="3"/>
      <c r="BR47" s="3"/>
      <c r="BS47" s="1">
        <v>8.1999999999999993</v>
      </c>
      <c r="BT47" s="20">
        <f t="shared" si="10"/>
        <v>0.10869565217391308</v>
      </c>
      <c r="BU47" s="11">
        <f t="shared" si="20"/>
        <v>168.72427983539092</v>
      </c>
      <c r="BV47" s="20">
        <f t="shared" si="11"/>
        <v>0.38840427293881663</v>
      </c>
      <c r="BW47" s="1">
        <v>6.9</v>
      </c>
      <c r="BX47" s="20">
        <f t="shared" si="12"/>
        <v>0.24999999999999989</v>
      </c>
      <c r="BY47" s="11">
        <f t="shared" si="13"/>
        <v>141.97530864197532</v>
      </c>
      <c r="BZ47" s="20">
        <f t="shared" si="14"/>
        <v>0.58464996223824039</v>
      </c>
      <c r="CA47" s="1">
        <v>10</v>
      </c>
      <c r="CB47" s="25"/>
      <c r="CC47" s="25"/>
      <c r="CD47" s="25"/>
      <c r="CE47" s="25"/>
      <c r="CF47" s="25"/>
      <c r="CG47" s="25"/>
      <c r="CH47" s="20" t="e">
        <f t="shared" si="21"/>
        <v>#DIV/0!</v>
      </c>
      <c r="CI47" s="25"/>
      <c r="CJ47" s="25"/>
      <c r="CK47" s="25"/>
      <c r="CL47" s="20" t="e">
        <f t="shared" si="22"/>
        <v>#DIV/0!</v>
      </c>
      <c r="CM47" s="25"/>
      <c r="CN47" s="25"/>
      <c r="CP47" s="32" t="s">
        <v>42</v>
      </c>
    </row>
    <row r="48" spans="1:94" x14ac:dyDescent="0.25">
      <c r="A48" s="25">
        <v>20140725</v>
      </c>
      <c r="C48" s="25" t="s">
        <v>12</v>
      </c>
      <c r="D48" s="25"/>
      <c r="E48" s="19">
        <v>4.8600000000000004E-2</v>
      </c>
      <c r="F48" s="25" t="s">
        <v>26</v>
      </c>
      <c r="G48" s="25"/>
      <c r="H48" s="32" t="s">
        <v>42</v>
      </c>
      <c r="I48" s="32" t="s">
        <v>49</v>
      </c>
      <c r="J48" s="32" t="str">
        <f t="shared" si="15"/>
        <v>Yes</v>
      </c>
      <c r="K48" s="34">
        <v>0.9</v>
      </c>
      <c r="L48" s="8">
        <f t="shared" si="0"/>
        <v>0.83849999999999947</v>
      </c>
      <c r="M48" s="34">
        <v>1.1000000000000001</v>
      </c>
      <c r="N48" s="34"/>
      <c r="O48" s="34"/>
      <c r="P48" s="34"/>
      <c r="Q48" s="21" t="s">
        <v>4</v>
      </c>
      <c r="R48" s="1" t="s">
        <v>4</v>
      </c>
      <c r="S48" s="8">
        <f t="shared" si="1"/>
        <v>0.91683333333333328</v>
      </c>
      <c r="T48" s="8">
        <f t="shared" si="2"/>
        <v>0.75406249999999986</v>
      </c>
      <c r="U48" s="8">
        <f t="shared" si="3"/>
        <v>0.76172413793103444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>
        <f t="shared" si="16"/>
        <v>0</v>
      </c>
      <c r="AH48" s="8" t="e">
        <f t="shared" si="17"/>
        <v>#DIV/0!</v>
      </c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>
        <f t="shared" si="23"/>
        <v>0</v>
      </c>
      <c r="BE48" s="8"/>
      <c r="BF48" s="8">
        <f t="shared" si="5"/>
        <v>0</v>
      </c>
      <c r="BG48" s="8">
        <f t="shared" si="18"/>
        <v>0</v>
      </c>
      <c r="BH48" s="8">
        <f t="shared" si="19"/>
        <v>0</v>
      </c>
      <c r="BI48" s="1">
        <v>6.7</v>
      </c>
      <c r="BJ48" s="1"/>
      <c r="BK48" s="11">
        <f t="shared" si="6"/>
        <v>137.86008230452674</v>
      </c>
      <c r="BL48" s="11"/>
      <c r="BM48" s="11">
        <f t="shared" si="24"/>
        <v>0</v>
      </c>
      <c r="BN48" s="3">
        <f t="shared" si="8"/>
        <v>7.2964406779661015</v>
      </c>
      <c r="BO48" s="3">
        <f t="shared" si="9"/>
        <v>150.13252423798556</v>
      </c>
      <c r="BP48" s="3"/>
      <c r="BQ48" s="3"/>
      <c r="BR48" s="3"/>
      <c r="BS48" s="1">
        <v>5.4</v>
      </c>
      <c r="BT48" s="20">
        <f t="shared" si="10"/>
        <v>0.19402985074626866</v>
      </c>
      <c r="BU48" s="11">
        <f t="shared" si="20"/>
        <v>111.11111111111111</v>
      </c>
      <c r="BV48" s="20">
        <f t="shared" si="11"/>
        <v>0.38840427293881663</v>
      </c>
      <c r="BW48" s="1">
        <v>3.8</v>
      </c>
      <c r="BX48" s="20">
        <f t="shared" si="12"/>
        <v>0.43283582089552242</v>
      </c>
      <c r="BY48" s="11">
        <f t="shared" si="13"/>
        <v>78.189300411522623</v>
      </c>
      <c r="BZ48" s="20">
        <f t="shared" si="14"/>
        <v>0.58464996223824039</v>
      </c>
      <c r="CA48" s="1">
        <v>12</v>
      </c>
      <c r="CB48" s="25"/>
      <c r="CC48" s="25"/>
      <c r="CD48" s="25"/>
      <c r="CE48" s="25"/>
      <c r="CF48" s="25"/>
      <c r="CG48" s="25"/>
      <c r="CH48" s="20" t="e">
        <f t="shared" si="21"/>
        <v>#DIV/0!</v>
      </c>
      <c r="CI48" s="25"/>
      <c r="CJ48" s="25"/>
      <c r="CK48" s="25"/>
      <c r="CL48" s="20" t="e">
        <f t="shared" si="22"/>
        <v>#DIV/0!</v>
      </c>
      <c r="CM48" s="25"/>
      <c r="CN48" s="25"/>
      <c r="CP48" s="32" t="s">
        <v>42</v>
      </c>
    </row>
    <row r="49" spans="1:94" x14ac:dyDescent="0.25">
      <c r="A49" s="25">
        <v>20140726</v>
      </c>
      <c r="C49" s="25" t="s">
        <v>12</v>
      </c>
      <c r="D49" s="25"/>
      <c r="E49" s="19">
        <v>4.8600000000000004E-2</v>
      </c>
      <c r="F49" s="25" t="s">
        <v>26</v>
      </c>
      <c r="G49" s="25"/>
      <c r="H49" s="32" t="s">
        <v>42</v>
      </c>
      <c r="I49" s="32" t="s">
        <v>49</v>
      </c>
      <c r="J49" s="32" t="str">
        <f t="shared" si="15"/>
        <v>Yes</v>
      </c>
      <c r="K49" s="34">
        <v>1.02</v>
      </c>
      <c r="L49" s="8">
        <f t="shared" si="0"/>
        <v>0.83849999999999947</v>
      </c>
      <c r="M49" s="34">
        <v>1.02</v>
      </c>
      <c r="N49" s="34"/>
      <c r="O49" s="34"/>
      <c r="P49" s="34"/>
      <c r="Q49" s="21" t="s">
        <v>4</v>
      </c>
      <c r="R49" s="1" t="s">
        <v>4</v>
      </c>
      <c r="S49" s="8">
        <f t="shared" si="1"/>
        <v>0.91683333333333328</v>
      </c>
      <c r="T49" s="8">
        <f t="shared" si="2"/>
        <v>0.75406249999999986</v>
      </c>
      <c r="U49" s="8">
        <f t="shared" si="3"/>
        <v>0.76172413793103444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>
        <f t="shared" si="16"/>
        <v>0</v>
      </c>
      <c r="AH49" s="8" t="e">
        <f t="shared" si="17"/>
        <v>#DIV/0!</v>
      </c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>
        <f t="shared" si="23"/>
        <v>0</v>
      </c>
      <c r="BE49" s="8"/>
      <c r="BF49" s="8">
        <f t="shared" si="5"/>
        <v>0</v>
      </c>
      <c r="BG49" s="8">
        <f t="shared" si="18"/>
        <v>0</v>
      </c>
      <c r="BH49" s="8">
        <f t="shared" si="19"/>
        <v>0</v>
      </c>
      <c r="BI49" s="1">
        <v>11</v>
      </c>
      <c r="BJ49" s="1"/>
      <c r="BK49" s="11">
        <f t="shared" si="6"/>
        <v>226.33744855967078</v>
      </c>
      <c r="BL49" s="11"/>
      <c r="BM49" s="11">
        <f t="shared" si="24"/>
        <v>0</v>
      </c>
      <c r="BN49" s="3">
        <f t="shared" si="8"/>
        <v>7.2964406779661015</v>
      </c>
      <c r="BO49" s="3">
        <f t="shared" si="9"/>
        <v>150.13252423798556</v>
      </c>
      <c r="BP49" s="3"/>
      <c r="BQ49" s="3"/>
      <c r="BR49" s="3"/>
      <c r="BS49" s="1">
        <v>9</v>
      </c>
      <c r="BT49" s="20">
        <f t="shared" si="10"/>
        <v>0.18181818181818177</v>
      </c>
      <c r="BU49" s="11">
        <f t="shared" si="20"/>
        <v>185.18518518518516</v>
      </c>
      <c r="BV49" s="20">
        <f t="shared" si="11"/>
        <v>0.38840427293881663</v>
      </c>
      <c r="BW49" s="1">
        <v>6.7</v>
      </c>
      <c r="BX49" s="20">
        <f t="shared" si="12"/>
        <v>0.39090909090909087</v>
      </c>
      <c r="BY49" s="11">
        <f t="shared" si="13"/>
        <v>137.86008230452674</v>
      </c>
      <c r="BZ49" s="20">
        <f t="shared" si="14"/>
        <v>0.58464996223824039</v>
      </c>
      <c r="CA49" s="1" t="s">
        <v>76</v>
      </c>
      <c r="CB49" s="25"/>
      <c r="CC49" s="25"/>
      <c r="CD49" s="25"/>
      <c r="CE49" s="25"/>
      <c r="CF49" s="25"/>
      <c r="CG49" s="25"/>
      <c r="CH49" s="20" t="e">
        <f t="shared" si="21"/>
        <v>#DIV/0!</v>
      </c>
      <c r="CI49" s="25"/>
      <c r="CJ49" s="25"/>
      <c r="CK49" s="25"/>
      <c r="CL49" s="20" t="e">
        <f t="shared" si="22"/>
        <v>#DIV/0!</v>
      </c>
      <c r="CM49" s="25"/>
      <c r="CN49" s="25"/>
      <c r="CP49" s="32" t="s">
        <v>42</v>
      </c>
    </row>
    <row r="50" spans="1:94" x14ac:dyDescent="0.25">
      <c r="A50" s="25">
        <v>20140727</v>
      </c>
      <c r="C50" s="25" t="s">
        <v>12</v>
      </c>
      <c r="D50" s="25"/>
      <c r="E50" s="19">
        <v>4.8600000000000004E-2</v>
      </c>
      <c r="F50" s="25" t="s">
        <v>26</v>
      </c>
      <c r="G50" s="25"/>
      <c r="H50" s="32" t="s">
        <v>42</v>
      </c>
      <c r="I50" s="32" t="s">
        <v>49</v>
      </c>
      <c r="J50" s="32" t="str">
        <f t="shared" si="15"/>
        <v>Yes</v>
      </c>
      <c r="K50" s="34">
        <v>1.04</v>
      </c>
      <c r="L50" s="8">
        <f t="shared" si="0"/>
        <v>0.83849999999999947</v>
      </c>
      <c r="M50" s="34">
        <v>1.1000000000000001</v>
      </c>
      <c r="N50" s="34"/>
      <c r="O50" s="34"/>
      <c r="P50" s="34"/>
      <c r="Q50" s="21" t="s">
        <v>4</v>
      </c>
      <c r="R50" s="1" t="s">
        <v>4</v>
      </c>
      <c r="S50" s="8">
        <f t="shared" si="1"/>
        <v>0.91683333333333328</v>
      </c>
      <c r="T50" s="8">
        <f t="shared" si="2"/>
        <v>0.75406249999999986</v>
      </c>
      <c r="U50" s="8">
        <f t="shared" si="3"/>
        <v>0.76172413793103444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>
        <f t="shared" si="16"/>
        <v>0</v>
      </c>
      <c r="AH50" s="8" t="e">
        <f t="shared" si="17"/>
        <v>#DIV/0!</v>
      </c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>
        <f t="shared" si="23"/>
        <v>0</v>
      </c>
      <c r="BE50" s="8"/>
      <c r="BF50" s="8">
        <f t="shared" si="5"/>
        <v>0</v>
      </c>
      <c r="BG50" s="8">
        <f t="shared" si="18"/>
        <v>0</v>
      </c>
      <c r="BH50" s="8">
        <f t="shared" si="19"/>
        <v>0</v>
      </c>
      <c r="BI50" s="1">
        <v>9.3000000000000007</v>
      </c>
      <c r="BJ50" s="1"/>
      <c r="BK50" s="11">
        <f t="shared" si="6"/>
        <v>191.35802469135803</v>
      </c>
      <c r="BL50" s="11"/>
      <c r="BM50" s="11">
        <f t="shared" si="24"/>
        <v>0</v>
      </c>
      <c r="BN50" s="3">
        <f t="shared" si="8"/>
        <v>7.2964406779661015</v>
      </c>
      <c r="BO50" s="3">
        <f t="shared" si="9"/>
        <v>150.13252423798556</v>
      </c>
      <c r="BP50" s="3"/>
      <c r="BQ50" s="3"/>
      <c r="BR50" s="3"/>
      <c r="BS50" s="1">
        <v>8</v>
      </c>
      <c r="BT50" s="20">
        <f t="shared" si="10"/>
        <v>0.13978494623655924</v>
      </c>
      <c r="BU50" s="11">
        <f t="shared" si="20"/>
        <v>164.60905349794237</v>
      </c>
      <c r="BV50" s="20">
        <f t="shared" si="11"/>
        <v>0.38840427293881663</v>
      </c>
      <c r="BW50" s="1">
        <v>4.13</v>
      </c>
      <c r="BX50" s="20">
        <f t="shared" si="12"/>
        <v>0.55591397849462365</v>
      </c>
      <c r="BY50" s="11">
        <f t="shared" si="13"/>
        <v>84.97942386831275</v>
      </c>
      <c r="BZ50" s="20">
        <f t="shared" si="14"/>
        <v>0.58464996223824039</v>
      </c>
      <c r="CA50" s="1">
        <v>10</v>
      </c>
      <c r="CB50" s="25"/>
      <c r="CC50" s="25"/>
      <c r="CD50" s="25"/>
      <c r="CE50" s="25"/>
      <c r="CF50" s="25"/>
      <c r="CG50" s="25"/>
      <c r="CH50" s="20" t="e">
        <f t="shared" si="21"/>
        <v>#DIV/0!</v>
      </c>
      <c r="CI50" s="25"/>
      <c r="CJ50" s="25"/>
      <c r="CK50" s="25"/>
      <c r="CL50" s="20" t="e">
        <f t="shared" si="22"/>
        <v>#DIV/0!</v>
      </c>
      <c r="CM50" s="25"/>
      <c r="CN50" s="25"/>
      <c r="CP50" s="32" t="s">
        <v>42</v>
      </c>
    </row>
    <row r="51" spans="1:94" x14ac:dyDescent="0.25">
      <c r="A51" s="25">
        <v>20140730</v>
      </c>
      <c r="B51" s="68">
        <v>41884</v>
      </c>
      <c r="C51" s="25" t="s">
        <v>12</v>
      </c>
      <c r="D51" s="25">
        <v>6</v>
      </c>
      <c r="E51" s="19">
        <v>4.8600000000000004E-2</v>
      </c>
      <c r="F51" s="25" t="s">
        <v>26</v>
      </c>
      <c r="G51" s="25"/>
      <c r="H51" s="32" t="s">
        <v>75</v>
      </c>
      <c r="I51" s="32" t="s">
        <v>49</v>
      </c>
      <c r="J51" s="32" t="str">
        <f t="shared" si="15"/>
        <v>Yes</v>
      </c>
      <c r="K51" s="34">
        <v>1.03</v>
      </c>
      <c r="L51" s="8">
        <f t="shared" si="0"/>
        <v>0.83849999999999947</v>
      </c>
      <c r="M51" s="34">
        <v>1.1000000000000001</v>
      </c>
      <c r="N51" s="34"/>
      <c r="O51" s="34"/>
      <c r="P51" s="34">
        <v>1.08</v>
      </c>
      <c r="Q51" s="21" t="s">
        <v>4</v>
      </c>
      <c r="R51" s="1" t="s">
        <v>4</v>
      </c>
      <c r="S51" s="8">
        <f t="shared" si="1"/>
        <v>0.91683333333333328</v>
      </c>
      <c r="T51" s="8">
        <f t="shared" si="2"/>
        <v>0.75406249999999986</v>
      </c>
      <c r="U51" s="8">
        <f t="shared" si="3"/>
        <v>0.76172413793103444</v>
      </c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>
        <v>8.3000000000000007</v>
      </c>
      <c r="AG51" s="8">
        <f t="shared" si="16"/>
        <v>170.78189300411523</v>
      </c>
      <c r="AH51" s="8">
        <f t="shared" si="17"/>
        <v>1.9322891566265068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>
        <v>6.3</v>
      </c>
      <c r="BD51" s="8">
        <f t="shared" si="23"/>
        <v>0.30618000000000001</v>
      </c>
      <c r="BE51" s="8">
        <v>59.8</v>
      </c>
      <c r="BF51" s="8">
        <f t="shared" si="5"/>
        <v>2.9062800000000002</v>
      </c>
      <c r="BG51" s="8">
        <f t="shared" si="18"/>
        <v>53.5</v>
      </c>
      <c r="BH51" s="8">
        <f t="shared" si="19"/>
        <v>2.6001000000000003</v>
      </c>
      <c r="BI51" s="1">
        <v>8.8000000000000007</v>
      </c>
      <c r="BJ51" s="1">
        <v>1.1100000000000001</v>
      </c>
      <c r="BK51" s="11">
        <f t="shared" si="6"/>
        <v>181.06995884773661</v>
      </c>
      <c r="BL51" s="11"/>
      <c r="BM51" s="11">
        <f t="shared" si="24"/>
        <v>0</v>
      </c>
      <c r="BN51" s="3">
        <f t="shared" si="8"/>
        <v>7.2964406779661015</v>
      </c>
      <c r="BO51" s="3">
        <f t="shared" si="9"/>
        <v>150.13252423798556</v>
      </c>
      <c r="BP51" s="3"/>
      <c r="BQ51" s="3"/>
      <c r="BR51" s="3"/>
      <c r="BS51" s="1">
        <v>6.6</v>
      </c>
      <c r="BT51" s="20">
        <f t="shared" si="10"/>
        <v>0.25000000000000011</v>
      </c>
      <c r="BU51" s="11">
        <f t="shared" si="20"/>
        <v>135.80246913580245</v>
      </c>
      <c r="BV51" s="20">
        <f t="shared" si="11"/>
        <v>0.38840427293881663</v>
      </c>
      <c r="BW51" s="1">
        <v>5.9</v>
      </c>
      <c r="BX51" s="20">
        <f t="shared" si="12"/>
        <v>0.32954545454545459</v>
      </c>
      <c r="BY51" s="11">
        <f t="shared" si="13"/>
        <v>121.39917695473251</v>
      </c>
      <c r="BZ51" s="20">
        <f t="shared" si="14"/>
        <v>0.58464996223824039</v>
      </c>
      <c r="CA51" s="1">
        <v>12</v>
      </c>
      <c r="CB51" s="25"/>
      <c r="CC51" s="25"/>
      <c r="CD51" s="25"/>
      <c r="CE51" s="25"/>
      <c r="CF51" s="25"/>
      <c r="CG51" s="25"/>
      <c r="CH51" s="20" t="e">
        <f t="shared" si="21"/>
        <v>#DIV/0!</v>
      </c>
      <c r="CI51" s="25"/>
      <c r="CJ51" s="25"/>
      <c r="CK51" s="25"/>
      <c r="CL51" s="20" t="e">
        <f t="shared" si="22"/>
        <v>#DIV/0!</v>
      </c>
      <c r="CM51" s="25"/>
      <c r="CN51" s="25"/>
      <c r="CP51" s="32" t="s">
        <v>75</v>
      </c>
    </row>
    <row r="52" spans="1:94" x14ac:dyDescent="0.25">
      <c r="A52" s="25">
        <v>20140731</v>
      </c>
      <c r="C52" s="25" t="s">
        <v>12</v>
      </c>
      <c r="D52" s="25"/>
      <c r="E52" s="19">
        <v>4.8600000000000004E-2</v>
      </c>
      <c r="F52" s="25" t="s">
        <v>26</v>
      </c>
      <c r="G52" s="25"/>
      <c r="H52" s="32" t="s">
        <v>42</v>
      </c>
      <c r="I52" s="32" t="s">
        <v>49</v>
      </c>
      <c r="J52" s="32" t="str">
        <f t="shared" si="15"/>
        <v>No</v>
      </c>
      <c r="K52" s="34">
        <v>1.06</v>
      </c>
      <c r="L52" s="8">
        <f t="shared" si="0"/>
        <v>0.83849999999999947</v>
      </c>
      <c r="M52" s="34">
        <v>1.1000000000000001</v>
      </c>
      <c r="N52" s="34"/>
      <c r="O52" s="34"/>
      <c r="P52" s="34"/>
      <c r="Q52" s="21" t="s">
        <v>4</v>
      </c>
      <c r="R52" s="1" t="s">
        <v>4</v>
      </c>
      <c r="S52" s="8">
        <f t="shared" si="1"/>
        <v>0.91683333333333328</v>
      </c>
      <c r="T52" s="8">
        <f t="shared" si="2"/>
        <v>0.75406249999999986</v>
      </c>
      <c r="U52" s="8">
        <f t="shared" si="3"/>
        <v>0.76172413793103444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>
        <f t="shared" si="16"/>
        <v>0</v>
      </c>
      <c r="AH52" s="8" t="e">
        <f t="shared" si="17"/>
        <v>#DIV/0!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>
        <f t="shared" si="23"/>
        <v>0</v>
      </c>
      <c r="BE52" s="8"/>
      <c r="BF52" s="8">
        <f t="shared" si="5"/>
        <v>0</v>
      </c>
      <c r="BG52" s="8">
        <f t="shared" si="18"/>
        <v>0</v>
      </c>
      <c r="BH52" s="8">
        <f t="shared" si="19"/>
        <v>0</v>
      </c>
      <c r="BI52" s="1">
        <v>12.4</v>
      </c>
      <c r="BJ52" s="1"/>
      <c r="BK52" s="11">
        <f t="shared" si="6"/>
        <v>255.14403292181069</v>
      </c>
      <c r="BL52" s="11"/>
      <c r="BM52" s="11">
        <f t="shared" si="24"/>
        <v>0</v>
      </c>
      <c r="BN52" s="3">
        <f t="shared" si="8"/>
        <v>7.2964406779661015</v>
      </c>
      <c r="BO52" s="3">
        <f t="shared" si="9"/>
        <v>150.13252423798556</v>
      </c>
      <c r="BP52" s="3"/>
      <c r="BQ52" s="3"/>
      <c r="BR52" s="3"/>
      <c r="BS52" s="1">
        <v>9.6</v>
      </c>
      <c r="BT52" s="20">
        <f t="shared" si="10"/>
        <v>0.22580645161290325</v>
      </c>
      <c r="BU52" s="11">
        <f t="shared" si="20"/>
        <v>197.53086419753083</v>
      </c>
      <c r="BV52" s="20">
        <f t="shared" si="11"/>
        <v>0.38840427293881663</v>
      </c>
      <c r="BW52" s="1" t="s">
        <v>4</v>
      </c>
      <c r="BX52" s="20" t="str">
        <f t="shared" si="12"/>
        <v>-</v>
      </c>
      <c r="BY52" s="11" t="str">
        <f t="shared" si="13"/>
        <v>-</v>
      </c>
      <c r="BZ52" s="20">
        <f t="shared" si="14"/>
        <v>0.58464996223824039</v>
      </c>
      <c r="CA52" s="1"/>
      <c r="CB52" s="25"/>
      <c r="CC52" s="25"/>
      <c r="CD52" s="25"/>
      <c r="CE52" s="25"/>
      <c r="CF52" s="25"/>
      <c r="CG52" s="25"/>
      <c r="CH52" s="20" t="e">
        <f t="shared" si="21"/>
        <v>#DIV/0!</v>
      </c>
      <c r="CI52" s="25"/>
      <c r="CJ52" s="25"/>
      <c r="CK52" s="25"/>
      <c r="CL52" s="20" t="e">
        <f t="shared" si="22"/>
        <v>#DIV/0!</v>
      </c>
      <c r="CM52" s="25"/>
      <c r="CN52" s="25"/>
      <c r="CP52" s="32" t="s">
        <v>42</v>
      </c>
    </row>
    <row r="53" spans="1:94" x14ac:dyDescent="0.25">
      <c r="A53" s="25">
        <v>20140804</v>
      </c>
      <c r="C53" s="25" t="s">
        <v>12</v>
      </c>
      <c r="D53" s="25"/>
      <c r="E53" s="19">
        <v>4.8600000000000004E-2</v>
      </c>
      <c r="F53" s="25" t="s">
        <v>26</v>
      </c>
      <c r="G53" s="25"/>
      <c r="H53" s="32" t="s">
        <v>42</v>
      </c>
      <c r="I53" s="32" t="s">
        <v>49</v>
      </c>
      <c r="J53" s="32" t="str">
        <f t="shared" si="15"/>
        <v>Yes</v>
      </c>
      <c r="K53" s="34">
        <v>0.9</v>
      </c>
      <c r="L53" s="8">
        <f t="shared" si="0"/>
        <v>0.83849999999999947</v>
      </c>
      <c r="M53" s="34">
        <v>1.1000000000000001</v>
      </c>
      <c r="N53" s="34"/>
      <c r="O53" s="34"/>
      <c r="P53" s="34"/>
      <c r="Q53" s="21" t="s">
        <v>4</v>
      </c>
      <c r="R53" s="1" t="s">
        <v>4</v>
      </c>
      <c r="S53" s="8">
        <f t="shared" si="1"/>
        <v>0.91683333333333328</v>
      </c>
      <c r="T53" s="8">
        <f t="shared" si="2"/>
        <v>0.75406249999999986</v>
      </c>
      <c r="U53" s="8">
        <f t="shared" si="3"/>
        <v>0.76172413793103444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>
        <f t="shared" si="16"/>
        <v>0</v>
      </c>
      <c r="AH53" s="8" t="e">
        <f t="shared" si="17"/>
        <v>#DIV/0!</v>
      </c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>
        <f t="shared" si="23"/>
        <v>0</v>
      </c>
      <c r="BE53" s="8"/>
      <c r="BF53" s="8">
        <f t="shared" si="5"/>
        <v>0</v>
      </c>
      <c r="BG53" s="8">
        <f t="shared" si="18"/>
        <v>0</v>
      </c>
      <c r="BH53" s="8">
        <f t="shared" si="19"/>
        <v>0</v>
      </c>
      <c r="BI53" s="1">
        <v>8.1</v>
      </c>
      <c r="BJ53" s="1"/>
      <c r="BK53" s="11">
        <f t="shared" si="6"/>
        <v>166.66666666666666</v>
      </c>
      <c r="BL53" s="11"/>
      <c r="BM53" s="11">
        <f t="shared" si="24"/>
        <v>0</v>
      </c>
      <c r="BN53" s="3">
        <f t="shared" si="8"/>
        <v>7.2964406779661015</v>
      </c>
      <c r="BO53" s="3">
        <f t="shared" si="9"/>
        <v>150.13252423798556</v>
      </c>
      <c r="BP53" s="3"/>
      <c r="BQ53" s="3"/>
      <c r="BR53" s="3"/>
      <c r="BS53" s="1">
        <v>7.2</v>
      </c>
      <c r="BT53" s="20">
        <f t="shared" si="10"/>
        <v>0.11111111111111105</v>
      </c>
      <c r="BU53" s="11">
        <f t="shared" si="20"/>
        <v>148.14814814814815</v>
      </c>
      <c r="BV53" s="20">
        <f t="shared" si="11"/>
        <v>0.38840427293881663</v>
      </c>
      <c r="BW53" s="1">
        <v>6</v>
      </c>
      <c r="BX53" s="20">
        <f t="shared" si="12"/>
        <v>0.25925925925925919</v>
      </c>
      <c r="BY53" s="11">
        <f t="shared" si="13"/>
        <v>123.45679012345678</v>
      </c>
      <c r="BZ53" s="20">
        <f t="shared" si="14"/>
        <v>0.58464996223824039</v>
      </c>
      <c r="CA53" s="1">
        <v>10</v>
      </c>
      <c r="CB53" s="25"/>
      <c r="CC53" s="25"/>
      <c r="CD53" s="25"/>
      <c r="CE53" s="25"/>
      <c r="CF53" s="25"/>
      <c r="CG53" s="25"/>
      <c r="CH53" s="20" t="e">
        <f t="shared" si="21"/>
        <v>#DIV/0!</v>
      </c>
      <c r="CI53" s="25"/>
      <c r="CJ53" s="25"/>
      <c r="CK53" s="25"/>
      <c r="CL53" s="20" t="e">
        <f t="shared" si="22"/>
        <v>#DIV/0!</v>
      </c>
      <c r="CM53" s="25"/>
      <c r="CN53" s="25"/>
      <c r="CP53" s="32" t="s">
        <v>42</v>
      </c>
    </row>
    <row r="54" spans="1:94" x14ac:dyDescent="0.25">
      <c r="A54" s="25">
        <v>20140805</v>
      </c>
      <c r="C54" s="25" t="s">
        <v>12</v>
      </c>
      <c r="D54" s="25"/>
      <c r="E54" s="19">
        <v>4.8600000000000004E-2</v>
      </c>
      <c r="F54" s="25" t="s">
        <v>26</v>
      </c>
      <c r="G54" s="25"/>
      <c r="H54" s="32" t="s">
        <v>42</v>
      </c>
      <c r="I54" s="32" t="s">
        <v>49</v>
      </c>
      <c r="J54" s="32" t="str">
        <f t="shared" si="15"/>
        <v>No</v>
      </c>
      <c r="K54" s="34">
        <v>1</v>
      </c>
      <c r="L54" s="8">
        <f t="shared" si="0"/>
        <v>0.83849999999999947</v>
      </c>
      <c r="M54" s="34">
        <v>1.02</v>
      </c>
      <c r="N54" s="34"/>
      <c r="O54" s="34"/>
      <c r="P54" s="34"/>
      <c r="Q54" s="21">
        <v>1.02</v>
      </c>
      <c r="R54" s="1" t="s">
        <v>4</v>
      </c>
      <c r="S54" s="8">
        <f t="shared" si="1"/>
        <v>0.91683333333333328</v>
      </c>
      <c r="T54" s="8">
        <f t="shared" si="2"/>
        <v>0.75406249999999986</v>
      </c>
      <c r="U54" s="8">
        <f t="shared" si="3"/>
        <v>0.76172413793103444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>
        <f t="shared" si="16"/>
        <v>0</v>
      </c>
      <c r="AH54" s="8" t="e">
        <f t="shared" si="17"/>
        <v>#DIV/0!</v>
      </c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>
        <f t="shared" si="23"/>
        <v>0</v>
      </c>
      <c r="BE54" s="8"/>
      <c r="BF54" s="8">
        <f t="shared" si="5"/>
        <v>0</v>
      </c>
      <c r="BG54" s="8">
        <f t="shared" si="18"/>
        <v>0</v>
      </c>
      <c r="BH54" s="8">
        <f t="shared" si="19"/>
        <v>0</v>
      </c>
      <c r="BI54" s="1">
        <v>2.8</v>
      </c>
      <c r="BJ54" s="1"/>
      <c r="BK54" s="11">
        <f t="shared" si="6"/>
        <v>57.613168724279824</v>
      </c>
      <c r="BL54" s="11"/>
      <c r="BM54" s="11">
        <f t="shared" si="24"/>
        <v>0</v>
      </c>
      <c r="BN54" s="3">
        <f t="shared" si="8"/>
        <v>7.2964406779661015</v>
      </c>
      <c r="BO54" s="3">
        <f t="shared" si="9"/>
        <v>150.13252423798556</v>
      </c>
      <c r="BP54" s="3"/>
      <c r="BQ54" s="3"/>
      <c r="BR54" s="3"/>
      <c r="BS54" s="1">
        <v>2.8</v>
      </c>
      <c r="BT54" s="20">
        <f t="shared" si="10"/>
        <v>0</v>
      </c>
      <c r="BU54" s="11">
        <f t="shared" si="20"/>
        <v>57.613168724279824</v>
      </c>
      <c r="BV54" s="20">
        <f t="shared" si="11"/>
        <v>0.38840427293881663</v>
      </c>
      <c r="BW54" s="1" t="s">
        <v>4</v>
      </c>
      <c r="BX54" s="20" t="str">
        <f t="shared" si="12"/>
        <v>-</v>
      </c>
      <c r="BY54" s="11" t="str">
        <f t="shared" si="13"/>
        <v>-</v>
      </c>
      <c r="BZ54" s="20">
        <f t="shared" si="14"/>
        <v>0.58464996223824039</v>
      </c>
      <c r="CA54" s="1"/>
      <c r="CB54" s="25"/>
      <c r="CC54" s="25"/>
      <c r="CD54" s="25"/>
      <c r="CE54" s="25"/>
      <c r="CF54" s="25"/>
      <c r="CG54" s="25"/>
      <c r="CH54" s="20" t="e">
        <f t="shared" si="21"/>
        <v>#DIV/0!</v>
      </c>
      <c r="CI54" s="25"/>
      <c r="CJ54" s="25"/>
      <c r="CK54" s="25"/>
      <c r="CL54" s="20" t="e">
        <f t="shared" si="22"/>
        <v>#DIV/0!</v>
      </c>
      <c r="CM54" s="25"/>
      <c r="CN54" s="25" t="s">
        <v>77</v>
      </c>
      <c r="CP54" s="32" t="s">
        <v>42</v>
      </c>
    </row>
    <row r="55" spans="1:94" x14ac:dyDescent="0.25">
      <c r="A55" s="25">
        <v>20140806</v>
      </c>
      <c r="C55" s="25" t="s">
        <v>12</v>
      </c>
      <c r="D55" s="25"/>
      <c r="E55" s="19">
        <v>4.8600000000000004E-2</v>
      </c>
      <c r="F55" s="25" t="s">
        <v>26</v>
      </c>
      <c r="G55" s="25"/>
      <c r="H55" s="32" t="s">
        <v>42</v>
      </c>
      <c r="I55" s="32" t="s">
        <v>49</v>
      </c>
      <c r="J55" s="32" t="str">
        <f t="shared" si="15"/>
        <v>No</v>
      </c>
      <c r="K55" s="34">
        <v>0.8</v>
      </c>
      <c r="L55" s="8">
        <f t="shared" si="0"/>
        <v>0.83849999999999947</v>
      </c>
      <c r="M55" s="34">
        <v>0.9</v>
      </c>
      <c r="N55" s="34"/>
      <c r="O55" s="34"/>
      <c r="P55" s="34"/>
      <c r="Q55" s="21" t="s">
        <v>4</v>
      </c>
      <c r="R55" s="1" t="s">
        <v>4</v>
      </c>
      <c r="S55" s="8">
        <f t="shared" si="1"/>
        <v>0.91683333333333328</v>
      </c>
      <c r="T55" s="8">
        <f t="shared" si="2"/>
        <v>0.75406249999999986</v>
      </c>
      <c r="U55" s="8">
        <f t="shared" si="3"/>
        <v>0.76172413793103444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>
        <f t="shared" si="16"/>
        <v>0</v>
      </c>
      <c r="AH55" s="8" t="e">
        <f t="shared" si="17"/>
        <v>#DIV/0!</v>
      </c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>
        <f t="shared" si="23"/>
        <v>0</v>
      </c>
      <c r="BE55" s="8"/>
      <c r="BF55" s="8">
        <f t="shared" si="5"/>
        <v>0</v>
      </c>
      <c r="BG55" s="8">
        <f t="shared" si="18"/>
        <v>0</v>
      </c>
      <c r="BH55" s="8">
        <f t="shared" si="19"/>
        <v>0</v>
      </c>
      <c r="BI55" s="1">
        <v>6.1</v>
      </c>
      <c r="BJ55" s="1"/>
      <c r="BK55" s="11">
        <f t="shared" si="6"/>
        <v>125.51440329218106</v>
      </c>
      <c r="BL55" s="11"/>
      <c r="BM55" s="11">
        <f t="shared" si="24"/>
        <v>0</v>
      </c>
      <c r="BN55" s="3">
        <f t="shared" si="8"/>
        <v>7.2964406779661015</v>
      </c>
      <c r="BO55" s="3">
        <f t="shared" si="9"/>
        <v>150.13252423798556</v>
      </c>
      <c r="BP55" s="3"/>
      <c r="BQ55" s="3"/>
      <c r="BR55" s="3"/>
      <c r="BS55" s="1">
        <v>5.4</v>
      </c>
      <c r="BT55" s="20">
        <f t="shared" si="10"/>
        <v>0.11475409836065564</v>
      </c>
      <c r="BU55" s="11">
        <f t="shared" si="20"/>
        <v>111.11111111111111</v>
      </c>
      <c r="BV55" s="20">
        <f t="shared" si="11"/>
        <v>0.38840427293881663</v>
      </c>
      <c r="BW55" s="1">
        <v>5.4</v>
      </c>
      <c r="BX55" s="20">
        <f t="shared" si="12"/>
        <v>0.11475409836065564</v>
      </c>
      <c r="BY55" s="11">
        <f t="shared" si="13"/>
        <v>111.11111111111111</v>
      </c>
      <c r="BZ55" s="20">
        <f t="shared" si="14"/>
        <v>0.58464996223824039</v>
      </c>
      <c r="CA55" s="1">
        <v>10</v>
      </c>
      <c r="CB55" s="25"/>
      <c r="CC55" s="25"/>
      <c r="CD55" s="25"/>
      <c r="CE55" s="25"/>
      <c r="CF55" s="25"/>
      <c r="CG55" s="25"/>
      <c r="CH55" s="20" t="e">
        <f t="shared" si="21"/>
        <v>#DIV/0!</v>
      </c>
      <c r="CI55" s="25"/>
      <c r="CJ55" s="25"/>
      <c r="CK55" s="25"/>
      <c r="CL55" s="20" t="e">
        <f t="shared" si="22"/>
        <v>#DIV/0!</v>
      </c>
      <c r="CM55" s="25"/>
      <c r="CN55" s="25"/>
      <c r="CP55" s="32" t="s">
        <v>42</v>
      </c>
    </row>
    <row r="56" spans="1:94" x14ac:dyDescent="0.25">
      <c r="A56" s="25">
        <v>20140807</v>
      </c>
      <c r="C56" s="25" t="s">
        <v>12</v>
      </c>
      <c r="D56" s="25"/>
      <c r="E56" s="19">
        <v>4.8600000000000004E-2</v>
      </c>
      <c r="F56" s="25" t="s">
        <v>26</v>
      </c>
      <c r="G56" s="25"/>
      <c r="H56" s="32" t="s">
        <v>42</v>
      </c>
      <c r="I56" s="32" t="s">
        <v>49</v>
      </c>
      <c r="J56" s="32" t="str">
        <f t="shared" si="15"/>
        <v>Yes</v>
      </c>
      <c r="K56" s="34">
        <v>0.9</v>
      </c>
      <c r="L56" s="8">
        <f t="shared" si="0"/>
        <v>0.83849999999999947</v>
      </c>
      <c r="M56" s="34">
        <v>1</v>
      </c>
      <c r="N56" s="34"/>
      <c r="O56" s="34"/>
      <c r="P56" s="34"/>
      <c r="Q56" s="21" t="s">
        <v>4</v>
      </c>
      <c r="R56" s="1" t="s">
        <v>4</v>
      </c>
      <c r="S56" s="8">
        <f t="shared" si="1"/>
        <v>0.91683333333333328</v>
      </c>
      <c r="T56" s="8">
        <f t="shared" si="2"/>
        <v>0.75406249999999986</v>
      </c>
      <c r="U56" s="8">
        <f t="shared" si="3"/>
        <v>0.76172413793103444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>
        <f t="shared" si="16"/>
        <v>0</v>
      </c>
      <c r="AH56" s="8" t="e">
        <f t="shared" si="17"/>
        <v>#DIV/0!</v>
      </c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>
        <f t="shared" si="23"/>
        <v>0</v>
      </c>
      <c r="BE56" s="8"/>
      <c r="BF56" s="8">
        <f t="shared" si="5"/>
        <v>0</v>
      </c>
      <c r="BG56" s="8">
        <f t="shared" si="18"/>
        <v>0</v>
      </c>
      <c r="BH56" s="8">
        <f t="shared" si="19"/>
        <v>0</v>
      </c>
      <c r="BI56" s="1">
        <v>7</v>
      </c>
      <c r="BJ56" s="1"/>
      <c r="BK56" s="11">
        <f t="shared" si="6"/>
        <v>144.03292181069958</v>
      </c>
      <c r="BL56" s="11"/>
      <c r="BM56" s="11">
        <f t="shared" si="24"/>
        <v>0</v>
      </c>
      <c r="BN56" s="3">
        <f t="shared" si="8"/>
        <v>7.2964406779661015</v>
      </c>
      <c r="BO56" s="3">
        <f t="shared" si="9"/>
        <v>150.13252423798556</v>
      </c>
      <c r="BP56" s="3"/>
      <c r="BQ56" s="3"/>
      <c r="BR56" s="3"/>
      <c r="BS56" s="1">
        <v>5.5</v>
      </c>
      <c r="BT56" s="20">
        <f t="shared" si="10"/>
        <v>0.2142857142857143</v>
      </c>
      <c r="BU56" s="11">
        <f t="shared" si="20"/>
        <v>113.16872427983539</v>
      </c>
      <c r="BV56" s="20">
        <f t="shared" si="11"/>
        <v>0.38840427293881663</v>
      </c>
      <c r="BW56" s="1">
        <v>4.5</v>
      </c>
      <c r="BX56" s="20">
        <f t="shared" si="12"/>
        <v>0.3571428571428571</v>
      </c>
      <c r="BY56" s="11">
        <f t="shared" si="13"/>
        <v>92.592592592592581</v>
      </c>
      <c r="BZ56" s="20">
        <f t="shared" si="14"/>
        <v>0.58464996223824039</v>
      </c>
      <c r="CA56" s="1">
        <v>10</v>
      </c>
      <c r="CB56" s="25"/>
      <c r="CC56" s="25"/>
      <c r="CD56" s="25"/>
      <c r="CE56" s="25"/>
      <c r="CF56" s="25"/>
      <c r="CG56" s="25"/>
      <c r="CH56" s="20" t="e">
        <f t="shared" si="21"/>
        <v>#DIV/0!</v>
      </c>
      <c r="CI56" s="25"/>
      <c r="CJ56" s="25"/>
      <c r="CK56" s="25"/>
      <c r="CL56" s="20" t="e">
        <f t="shared" si="22"/>
        <v>#DIV/0!</v>
      </c>
      <c r="CM56" s="25"/>
      <c r="CN56" s="25"/>
      <c r="CP56" s="32" t="s">
        <v>42</v>
      </c>
    </row>
    <row r="57" spans="1:94" x14ac:dyDescent="0.25">
      <c r="A57" s="25">
        <v>20140813</v>
      </c>
      <c r="C57" s="25" t="s">
        <v>12</v>
      </c>
      <c r="D57" s="25"/>
      <c r="E57" s="19">
        <v>4.8600000000000004E-2</v>
      </c>
      <c r="F57" s="25" t="s">
        <v>26</v>
      </c>
      <c r="G57" s="25"/>
      <c r="H57" s="32" t="s">
        <v>42</v>
      </c>
      <c r="I57" s="32" t="s">
        <v>49</v>
      </c>
      <c r="J57" s="32" t="str">
        <f t="shared" si="15"/>
        <v>Yes</v>
      </c>
      <c r="K57" s="34">
        <v>0.9</v>
      </c>
      <c r="L57" s="8">
        <f t="shared" si="0"/>
        <v>0.83849999999999947</v>
      </c>
      <c r="M57" s="34">
        <v>1</v>
      </c>
      <c r="N57" s="34"/>
      <c r="O57" s="34"/>
      <c r="P57" s="34"/>
      <c r="Q57" s="21" t="s">
        <v>4</v>
      </c>
      <c r="R57" s="1" t="s">
        <v>4</v>
      </c>
      <c r="S57" s="8">
        <f t="shared" si="1"/>
        <v>0.91683333333333328</v>
      </c>
      <c r="T57" s="8">
        <f t="shared" si="2"/>
        <v>0.75406249999999986</v>
      </c>
      <c r="U57" s="8">
        <f t="shared" si="3"/>
        <v>0.76172413793103444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>
        <f t="shared" si="16"/>
        <v>0</v>
      </c>
      <c r="AH57" s="8" t="e">
        <f t="shared" si="17"/>
        <v>#DIV/0!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>
        <f t="shared" si="23"/>
        <v>0</v>
      </c>
      <c r="BE57" s="8"/>
      <c r="BF57" s="8">
        <f t="shared" si="5"/>
        <v>0</v>
      </c>
      <c r="BG57" s="8">
        <f t="shared" si="18"/>
        <v>0</v>
      </c>
      <c r="BH57" s="8">
        <f t="shared" si="19"/>
        <v>0</v>
      </c>
      <c r="BI57" s="1">
        <v>4.5</v>
      </c>
      <c r="BJ57" s="1"/>
      <c r="BK57" s="11">
        <f t="shared" si="6"/>
        <v>92.592592592592581</v>
      </c>
      <c r="BL57" s="11"/>
      <c r="BM57" s="11">
        <f t="shared" si="24"/>
        <v>0</v>
      </c>
      <c r="BN57" s="3">
        <f t="shared" si="8"/>
        <v>7.2964406779661015</v>
      </c>
      <c r="BO57" s="3">
        <f t="shared" si="9"/>
        <v>150.13252423798556</v>
      </c>
      <c r="BP57" s="3"/>
      <c r="BQ57" s="3"/>
      <c r="BR57" s="3"/>
      <c r="BS57" s="1">
        <v>2.2000000000000002</v>
      </c>
      <c r="BT57" s="20">
        <f t="shared" si="10"/>
        <v>0.51111111111111107</v>
      </c>
      <c r="BU57" s="11">
        <f t="shared" si="20"/>
        <v>45.267489711934154</v>
      </c>
      <c r="BV57" s="20">
        <f t="shared" si="11"/>
        <v>0.38840427293881663</v>
      </c>
      <c r="BW57" s="1">
        <v>0.9</v>
      </c>
      <c r="BX57" s="20">
        <f t="shared" si="12"/>
        <v>0.8</v>
      </c>
      <c r="BY57" s="11">
        <f t="shared" si="13"/>
        <v>18.518518518518519</v>
      </c>
      <c r="BZ57" s="20">
        <f t="shared" si="14"/>
        <v>0.58464996223824039</v>
      </c>
      <c r="CA57" s="1"/>
      <c r="CB57" s="25"/>
      <c r="CC57" s="25"/>
      <c r="CD57" s="25"/>
      <c r="CE57" s="25"/>
      <c r="CF57" s="25"/>
      <c r="CG57" s="25"/>
      <c r="CH57" s="20" t="e">
        <f t="shared" si="21"/>
        <v>#DIV/0!</v>
      </c>
      <c r="CI57" s="25"/>
      <c r="CJ57" s="25"/>
      <c r="CK57" s="25"/>
      <c r="CL57" s="20" t="e">
        <f t="shared" si="22"/>
        <v>#DIV/0!</v>
      </c>
      <c r="CM57" s="25"/>
      <c r="CN57" s="25"/>
      <c r="CP57" s="32" t="s">
        <v>42</v>
      </c>
    </row>
    <row r="58" spans="1:94" x14ac:dyDescent="0.25">
      <c r="A58" s="25">
        <v>20140814</v>
      </c>
      <c r="C58" s="25" t="s">
        <v>12</v>
      </c>
      <c r="D58" s="25"/>
      <c r="E58" s="19">
        <v>4.8600000000000004E-2</v>
      </c>
      <c r="F58" s="25" t="s">
        <v>26</v>
      </c>
      <c r="G58" s="25"/>
      <c r="H58" s="32" t="s">
        <v>42</v>
      </c>
      <c r="I58" s="32" t="s">
        <v>49</v>
      </c>
      <c r="J58" s="32" t="str">
        <f t="shared" si="15"/>
        <v>Yes</v>
      </c>
      <c r="K58" s="34">
        <v>0.95</v>
      </c>
      <c r="L58" s="8">
        <f t="shared" si="0"/>
        <v>0.83849999999999947</v>
      </c>
      <c r="M58" s="34">
        <v>1</v>
      </c>
      <c r="N58" s="34"/>
      <c r="O58" s="34"/>
      <c r="P58" s="34"/>
      <c r="Q58" s="21" t="s">
        <v>4</v>
      </c>
      <c r="R58" s="1" t="s">
        <v>4</v>
      </c>
      <c r="S58" s="8">
        <f t="shared" si="1"/>
        <v>0.91683333333333328</v>
      </c>
      <c r="T58" s="8">
        <f t="shared" si="2"/>
        <v>0.75406249999999986</v>
      </c>
      <c r="U58" s="8">
        <f t="shared" si="3"/>
        <v>0.76172413793103444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>
        <f t="shared" si="16"/>
        <v>0</v>
      </c>
      <c r="AH58" s="8" t="e">
        <f t="shared" si="17"/>
        <v>#DIV/0!</v>
      </c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>
        <f t="shared" si="23"/>
        <v>0</v>
      </c>
      <c r="BE58" s="8"/>
      <c r="BF58" s="8">
        <f t="shared" si="5"/>
        <v>0</v>
      </c>
      <c r="BG58" s="8">
        <f t="shared" si="18"/>
        <v>0</v>
      </c>
      <c r="BH58" s="8">
        <f t="shared" si="19"/>
        <v>0</v>
      </c>
      <c r="BI58" s="1">
        <v>6.8</v>
      </c>
      <c r="BJ58" s="1"/>
      <c r="BK58" s="11">
        <f t="shared" si="6"/>
        <v>139.917695473251</v>
      </c>
      <c r="BL58" s="11"/>
      <c r="BM58" s="11">
        <f t="shared" si="24"/>
        <v>0</v>
      </c>
      <c r="BN58" s="3">
        <f t="shared" si="8"/>
        <v>7.2964406779661015</v>
      </c>
      <c r="BO58" s="3">
        <f t="shared" si="9"/>
        <v>150.13252423798556</v>
      </c>
      <c r="BP58" s="3"/>
      <c r="BQ58" s="3"/>
      <c r="BR58" s="3"/>
      <c r="BS58" s="1">
        <v>4.4000000000000004</v>
      </c>
      <c r="BT58" s="20">
        <f t="shared" si="10"/>
        <v>0.3529411764705882</v>
      </c>
      <c r="BU58" s="11">
        <f t="shared" si="20"/>
        <v>90.534979423868307</v>
      </c>
      <c r="BV58" s="20">
        <f t="shared" si="11"/>
        <v>0.38840427293881663</v>
      </c>
      <c r="BW58" s="1">
        <v>2.8</v>
      </c>
      <c r="BX58" s="20">
        <f t="shared" si="12"/>
        <v>0.58823529411764708</v>
      </c>
      <c r="BY58" s="11">
        <f t="shared" si="13"/>
        <v>57.613168724279824</v>
      </c>
      <c r="BZ58" s="20">
        <f t="shared" si="14"/>
        <v>0.58464996223824039</v>
      </c>
      <c r="CA58" s="1"/>
      <c r="CB58" s="25"/>
      <c r="CC58" s="25"/>
      <c r="CD58" s="25"/>
      <c r="CE58" s="25"/>
      <c r="CF58" s="25"/>
      <c r="CG58" s="25"/>
      <c r="CH58" s="20" t="e">
        <f t="shared" si="21"/>
        <v>#DIV/0!</v>
      </c>
      <c r="CI58" s="25"/>
      <c r="CJ58" s="25"/>
      <c r="CK58" s="25"/>
      <c r="CL58" s="20" t="e">
        <f t="shared" si="22"/>
        <v>#DIV/0!</v>
      </c>
      <c r="CM58" s="25"/>
      <c r="CN58" s="25"/>
      <c r="CP58" s="32" t="s">
        <v>42</v>
      </c>
    </row>
    <row r="59" spans="1:94" x14ac:dyDescent="0.25">
      <c r="A59" s="25">
        <v>20140814</v>
      </c>
      <c r="C59" s="25" t="s">
        <v>12</v>
      </c>
      <c r="D59" s="25"/>
      <c r="E59" s="19">
        <v>4.8600000000000004E-2</v>
      </c>
      <c r="F59" s="25" t="s">
        <v>26</v>
      </c>
      <c r="G59" s="25"/>
      <c r="H59" s="32" t="s">
        <v>42</v>
      </c>
      <c r="I59" s="32" t="s">
        <v>49</v>
      </c>
      <c r="J59" s="32" t="str">
        <f t="shared" si="15"/>
        <v>Yes</v>
      </c>
      <c r="K59" s="34">
        <v>0.95</v>
      </c>
      <c r="L59" s="8">
        <f t="shared" si="0"/>
        <v>0.83849999999999947</v>
      </c>
      <c r="M59" s="34">
        <v>1</v>
      </c>
      <c r="N59" s="34"/>
      <c r="O59" s="34"/>
      <c r="P59" s="34"/>
      <c r="Q59" s="21" t="s">
        <v>4</v>
      </c>
      <c r="R59" s="1" t="s">
        <v>4</v>
      </c>
      <c r="S59" s="8">
        <f t="shared" si="1"/>
        <v>0.91683333333333328</v>
      </c>
      <c r="T59" s="8">
        <f t="shared" si="2"/>
        <v>0.75406249999999986</v>
      </c>
      <c r="U59" s="8">
        <f t="shared" si="3"/>
        <v>0.76172413793103444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>
        <f t="shared" si="16"/>
        <v>0</v>
      </c>
      <c r="AH59" s="8" t="e">
        <f t="shared" si="17"/>
        <v>#DIV/0!</v>
      </c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>
        <f t="shared" si="23"/>
        <v>0</v>
      </c>
      <c r="BE59" s="8"/>
      <c r="BF59" s="8">
        <f t="shared" si="5"/>
        <v>0</v>
      </c>
      <c r="BG59" s="8">
        <f t="shared" si="18"/>
        <v>0</v>
      </c>
      <c r="BH59" s="8">
        <f t="shared" si="19"/>
        <v>0</v>
      </c>
      <c r="BI59" s="1">
        <v>6.8</v>
      </c>
      <c r="BJ59" s="1"/>
      <c r="BK59" s="11">
        <f t="shared" si="6"/>
        <v>139.917695473251</v>
      </c>
      <c r="BL59" s="11"/>
      <c r="BM59" s="11">
        <f t="shared" si="24"/>
        <v>0</v>
      </c>
      <c r="BN59" s="3">
        <f t="shared" si="8"/>
        <v>7.2964406779661015</v>
      </c>
      <c r="BO59" s="3">
        <f t="shared" si="9"/>
        <v>150.13252423798556</v>
      </c>
      <c r="BP59" s="3"/>
      <c r="BQ59" s="3"/>
      <c r="BR59" s="3"/>
      <c r="BS59" s="1">
        <v>4.4000000000000004</v>
      </c>
      <c r="BT59" s="20">
        <f t="shared" si="10"/>
        <v>0.3529411764705882</v>
      </c>
      <c r="BU59" s="11">
        <f t="shared" si="20"/>
        <v>90.534979423868307</v>
      </c>
      <c r="BV59" s="20">
        <f t="shared" si="11"/>
        <v>0.38840427293881663</v>
      </c>
      <c r="BW59" s="1">
        <v>2.8</v>
      </c>
      <c r="BX59" s="20">
        <f t="shared" si="12"/>
        <v>0.58823529411764708</v>
      </c>
      <c r="BY59" s="11">
        <f t="shared" si="13"/>
        <v>57.613168724279824</v>
      </c>
      <c r="BZ59" s="20">
        <f t="shared" si="14"/>
        <v>0.58464996223824039</v>
      </c>
      <c r="CA59" s="1"/>
      <c r="CB59" s="25"/>
      <c r="CC59" s="25"/>
      <c r="CD59" s="25"/>
      <c r="CE59" s="25"/>
      <c r="CF59" s="25"/>
      <c r="CG59" s="25"/>
      <c r="CH59" s="20" t="e">
        <f t="shared" si="21"/>
        <v>#DIV/0!</v>
      </c>
      <c r="CI59" s="25"/>
      <c r="CJ59" s="25"/>
      <c r="CK59" s="25"/>
      <c r="CL59" s="20" t="e">
        <f t="shared" si="22"/>
        <v>#DIV/0!</v>
      </c>
      <c r="CM59" s="25"/>
      <c r="CN59" s="25"/>
      <c r="CP59" s="32" t="s">
        <v>42</v>
      </c>
    </row>
    <row r="60" spans="1:94" x14ac:dyDescent="0.25">
      <c r="A60" s="25">
        <v>20140820</v>
      </c>
      <c r="C60" s="25" t="s">
        <v>12</v>
      </c>
      <c r="D60" s="25"/>
      <c r="E60" s="19">
        <v>4.8600000000000004E-2</v>
      </c>
      <c r="F60" s="25" t="s">
        <v>26</v>
      </c>
      <c r="G60" s="25"/>
      <c r="H60" s="32" t="s">
        <v>42</v>
      </c>
      <c r="I60" s="32" t="s">
        <v>49</v>
      </c>
      <c r="J60" s="32" t="str">
        <f t="shared" si="15"/>
        <v>No</v>
      </c>
      <c r="K60" s="38">
        <v>0</v>
      </c>
      <c r="L60" s="8">
        <f t="shared" si="0"/>
        <v>0.83849999999999947</v>
      </c>
      <c r="M60" s="38">
        <v>0</v>
      </c>
      <c r="N60" s="38"/>
      <c r="O60" s="38"/>
      <c r="P60" s="38"/>
      <c r="Q60" s="37">
        <v>0</v>
      </c>
      <c r="R60" s="37">
        <v>0</v>
      </c>
      <c r="S60" s="8">
        <f t="shared" si="1"/>
        <v>0.91683333333333328</v>
      </c>
      <c r="T60" s="8">
        <f t="shared" si="2"/>
        <v>0.75406249999999986</v>
      </c>
      <c r="U60" s="8">
        <f t="shared" si="3"/>
        <v>0.76172413793103444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>
        <f t="shared" si="16"/>
        <v>0</v>
      </c>
      <c r="AH60" s="8" t="e">
        <f t="shared" si="17"/>
        <v>#DIV/0!</v>
      </c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>
        <f t="shared" si="23"/>
        <v>0</v>
      </c>
      <c r="BE60" s="8"/>
      <c r="BF60" s="8">
        <f t="shared" si="5"/>
        <v>0</v>
      </c>
      <c r="BG60" s="8">
        <f t="shared" si="18"/>
        <v>0</v>
      </c>
      <c r="BH60" s="8">
        <f t="shared" si="19"/>
        <v>0</v>
      </c>
      <c r="BI60" s="1">
        <v>0</v>
      </c>
      <c r="BJ60" s="1"/>
      <c r="BK60" s="11">
        <f t="shared" si="6"/>
        <v>0</v>
      </c>
      <c r="BL60" s="11"/>
      <c r="BM60" s="11">
        <f t="shared" si="24"/>
        <v>0</v>
      </c>
      <c r="BN60" s="3">
        <f t="shared" si="8"/>
        <v>7.2964406779661015</v>
      </c>
      <c r="BO60" s="3">
        <f t="shared" si="9"/>
        <v>150.13252423798556</v>
      </c>
      <c r="BP60" s="3"/>
      <c r="BQ60" s="3"/>
      <c r="BR60" s="3"/>
      <c r="BS60" s="37">
        <v>0</v>
      </c>
      <c r="BT60" s="20">
        <f t="shared" si="10"/>
        <v>1</v>
      </c>
      <c r="BU60" s="11">
        <f t="shared" si="20"/>
        <v>0</v>
      </c>
      <c r="BV60" s="20">
        <f t="shared" si="11"/>
        <v>0.38840427293881663</v>
      </c>
      <c r="BW60" s="37">
        <v>0</v>
      </c>
      <c r="BX60" s="20">
        <f t="shared" si="12"/>
        <v>1</v>
      </c>
      <c r="BY60" s="11">
        <f t="shared" si="13"/>
        <v>0</v>
      </c>
      <c r="BZ60" s="20">
        <f t="shared" si="14"/>
        <v>0.58464996223824039</v>
      </c>
      <c r="CA60" s="1"/>
      <c r="CB60" s="25"/>
      <c r="CC60" s="25"/>
      <c r="CD60" s="25"/>
      <c r="CE60" s="25"/>
      <c r="CF60" s="25"/>
      <c r="CG60" s="25"/>
      <c r="CH60" s="20" t="e">
        <f t="shared" si="21"/>
        <v>#DIV/0!</v>
      </c>
      <c r="CI60" s="25"/>
      <c r="CJ60" s="25"/>
      <c r="CK60" s="25"/>
      <c r="CL60" s="20" t="e">
        <f t="shared" si="22"/>
        <v>#DIV/0!</v>
      </c>
      <c r="CM60" s="25"/>
      <c r="CN60" s="25"/>
      <c r="CP60" s="32" t="s">
        <v>42</v>
      </c>
    </row>
    <row r="61" spans="1:94" x14ac:dyDescent="0.25">
      <c r="A61" s="25">
        <v>20140821</v>
      </c>
      <c r="C61" s="25" t="s">
        <v>12</v>
      </c>
      <c r="D61" s="25"/>
      <c r="E61" s="19">
        <v>4.8600000000000004E-2</v>
      </c>
      <c r="F61" s="25" t="s">
        <v>26</v>
      </c>
      <c r="G61" s="25"/>
      <c r="H61" s="32" t="s">
        <v>42</v>
      </c>
      <c r="I61" s="32" t="s">
        <v>49</v>
      </c>
      <c r="J61" s="32" t="str">
        <f t="shared" si="15"/>
        <v>No</v>
      </c>
      <c r="K61" s="38">
        <v>0</v>
      </c>
      <c r="L61" s="8">
        <f t="shared" si="0"/>
        <v>0.83849999999999947</v>
      </c>
      <c r="M61" s="38">
        <v>0</v>
      </c>
      <c r="N61" s="38"/>
      <c r="O61" s="38"/>
      <c r="P61" s="38"/>
      <c r="Q61" s="37">
        <v>0</v>
      </c>
      <c r="R61" s="37">
        <v>0</v>
      </c>
      <c r="S61" s="8">
        <f t="shared" si="1"/>
        <v>0.91683333333333328</v>
      </c>
      <c r="T61" s="8">
        <f t="shared" si="2"/>
        <v>0.75406249999999986</v>
      </c>
      <c r="U61" s="8">
        <f t="shared" si="3"/>
        <v>0.76172413793103444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>
        <f t="shared" si="16"/>
        <v>0</v>
      </c>
      <c r="AH61" s="8" t="e">
        <f t="shared" si="17"/>
        <v>#DIV/0!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>
        <f t="shared" si="23"/>
        <v>0</v>
      </c>
      <c r="BE61" s="8"/>
      <c r="BF61" s="8">
        <f t="shared" si="5"/>
        <v>0</v>
      </c>
      <c r="BG61" s="8">
        <f t="shared" si="18"/>
        <v>0</v>
      </c>
      <c r="BH61" s="8">
        <f t="shared" si="19"/>
        <v>0</v>
      </c>
      <c r="BI61" s="1">
        <v>0</v>
      </c>
      <c r="BJ61" s="1"/>
      <c r="BK61" s="11">
        <f t="shared" ref="BK61:BK92" si="25">IF(ISERROR(((BI61)/(E61))),"-",(BI61)/(E61))</f>
        <v>0</v>
      </c>
      <c r="BL61" s="11"/>
      <c r="BM61" s="11">
        <f t="shared" si="24"/>
        <v>0</v>
      </c>
      <c r="BN61" s="3">
        <f t="shared" si="8"/>
        <v>7.2964406779661015</v>
      </c>
      <c r="BO61" s="3">
        <f t="shared" si="9"/>
        <v>150.13252423798556</v>
      </c>
      <c r="BP61" s="3"/>
      <c r="BQ61" s="3"/>
      <c r="BR61" s="3"/>
      <c r="BS61" s="37">
        <v>0</v>
      </c>
      <c r="BT61" s="20">
        <f t="shared" ref="BT61:BT92" si="26">IF(OR(BI61="-",BS61="-",AND(ISBLANK(BI61),ISBLANK(BS61))),"-",IF(AND(BI61=0,ISERROR(1-(BS61/BI61))),1,1-(BS61/BI61)))</f>
        <v>1</v>
      </c>
      <c r="BU61" s="11">
        <f t="shared" si="20"/>
        <v>0</v>
      </c>
      <c r="BV61" s="20">
        <f t="shared" si="11"/>
        <v>0.38840427293881663</v>
      </c>
      <c r="BW61" s="37">
        <v>0</v>
      </c>
      <c r="BX61" s="20">
        <f t="shared" ref="BX61:BX92" si="27">IF(OR(BI61="-",BS61="-",BW61="-",AND(ISBLANK(BI61),ISBLANK(BS61),ISBLANK(BW61))),"-",IF(AND(BI61=0,ISERROR(1-(BW61/BI61))),1,1-(BW61/BI61)))</f>
        <v>1</v>
      </c>
      <c r="BY61" s="11">
        <f t="shared" si="13"/>
        <v>0</v>
      </c>
      <c r="BZ61" s="20">
        <f t="shared" si="14"/>
        <v>0.58464996223824039</v>
      </c>
      <c r="CA61" s="1"/>
      <c r="CB61" s="25"/>
      <c r="CC61" s="25"/>
      <c r="CD61" s="25"/>
      <c r="CE61" s="25"/>
      <c r="CF61" s="25"/>
      <c r="CG61" s="25"/>
      <c r="CH61" s="20" t="e">
        <f t="shared" si="21"/>
        <v>#DIV/0!</v>
      </c>
      <c r="CI61" s="25"/>
      <c r="CJ61" s="25"/>
      <c r="CK61" s="25"/>
      <c r="CL61" s="20" t="e">
        <f t="shared" si="22"/>
        <v>#DIV/0!</v>
      </c>
      <c r="CM61" s="25"/>
      <c r="CN61" s="25"/>
      <c r="CP61" s="32" t="s">
        <v>42</v>
      </c>
    </row>
    <row r="62" spans="1:94" x14ac:dyDescent="0.25">
      <c r="A62" s="25">
        <v>20140919</v>
      </c>
      <c r="C62" s="25" t="s">
        <v>13</v>
      </c>
      <c r="D62" s="25">
        <v>24</v>
      </c>
      <c r="E62" s="19">
        <v>4.8600000000000004E-2</v>
      </c>
      <c r="F62" s="25" t="s">
        <v>26</v>
      </c>
      <c r="G62" s="25"/>
      <c r="H62" s="32" t="s">
        <v>42</v>
      </c>
      <c r="I62" s="32" t="s">
        <v>49</v>
      </c>
      <c r="J62" s="32" t="str">
        <f t="shared" si="15"/>
        <v>Yes</v>
      </c>
      <c r="K62" s="34">
        <v>0.8</v>
      </c>
      <c r="L62" s="8">
        <f t="shared" si="0"/>
        <v>0.83849999999999947</v>
      </c>
      <c r="M62" s="34">
        <v>1.0900000000000001</v>
      </c>
      <c r="N62" s="34"/>
      <c r="O62" s="34"/>
      <c r="P62" s="34"/>
      <c r="Q62" s="1" t="s">
        <v>4</v>
      </c>
      <c r="R62" s="1" t="s">
        <v>4</v>
      </c>
      <c r="S62" s="8">
        <f t="shared" si="1"/>
        <v>0.91683333333333328</v>
      </c>
      <c r="T62" s="8">
        <f t="shared" si="2"/>
        <v>0.75406249999999986</v>
      </c>
      <c r="U62" s="8">
        <f t="shared" si="3"/>
        <v>0.76172413793103444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>
        <f t="shared" si="16"/>
        <v>0</v>
      </c>
      <c r="AH62" s="8" t="e">
        <f t="shared" si="17"/>
        <v>#DIV/0!</v>
      </c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>
        <f t="shared" si="23"/>
        <v>0</v>
      </c>
      <c r="BE62" s="8"/>
      <c r="BF62" s="8">
        <f t="shared" si="5"/>
        <v>0</v>
      </c>
      <c r="BG62" s="8">
        <f t="shared" si="18"/>
        <v>0</v>
      </c>
      <c r="BH62" s="8">
        <f t="shared" si="19"/>
        <v>0</v>
      </c>
      <c r="BI62" s="1">
        <v>7.2</v>
      </c>
      <c r="BJ62" s="1"/>
      <c r="BK62" s="11">
        <f t="shared" si="25"/>
        <v>148.14814814814815</v>
      </c>
      <c r="BL62" s="11"/>
      <c r="BM62" s="11">
        <f t="shared" si="24"/>
        <v>0</v>
      </c>
      <c r="BN62" s="3">
        <f t="shared" si="8"/>
        <v>7.2964406779661015</v>
      </c>
      <c r="BO62" s="3">
        <f t="shared" si="9"/>
        <v>150.13252423798556</v>
      </c>
      <c r="BP62" s="3"/>
      <c r="BQ62" s="3"/>
      <c r="BR62" s="3"/>
      <c r="BS62" s="1">
        <v>6.3</v>
      </c>
      <c r="BT62" s="20">
        <f t="shared" si="26"/>
        <v>0.125</v>
      </c>
      <c r="BU62" s="11">
        <f t="shared" si="20"/>
        <v>129.62962962962962</v>
      </c>
      <c r="BV62" s="20">
        <f t="shared" si="11"/>
        <v>0.38840427293881663</v>
      </c>
      <c r="BW62" s="1">
        <v>5.8</v>
      </c>
      <c r="BX62" s="20">
        <f t="shared" si="27"/>
        <v>0.19444444444444453</v>
      </c>
      <c r="BY62" s="11">
        <f t="shared" si="13"/>
        <v>119.34156378600822</v>
      </c>
      <c r="BZ62" s="20">
        <f t="shared" si="14"/>
        <v>0.58464996223824039</v>
      </c>
      <c r="CA62" s="1"/>
      <c r="CB62" s="25"/>
      <c r="CC62" s="25"/>
      <c r="CD62" s="25"/>
      <c r="CE62" s="25"/>
      <c r="CF62" s="25"/>
      <c r="CG62" s="25"/>
      <c r="CH62" s="20" t="e">
        <f t="shared" si="21"/>
        <v>#DIV/0!</v>
      </c>
      <c r="CI62" s="25"/>
      <c r="CJ62" s="25"/>
      <c r="CK62" s="25"/>
      <c r="CL62" s="20" t="e">
        <f t="shared" si="22"/>
        <v>#DIV/0!</v>
      </c>
      <c r="CM62" s="25"/>
      <c r="CN62" s="25"/>
      <c r="CP62" s="32" t="s">
        <v>42</v>
      </c>
    </row>
    <row r="63" spans="1:94" x14ac:dyDescent="0.25">
      <c r="A63" s="25">
        <v>20140920</v>
      </c>
      <c r="B63">
        <v>41911</v>
      </c>
      <c r="C63" s="25" t="s">
        <v>13</v>
      </c>
      <c r="D63" s="25">
        <v>24</v>
      </c>
      <c r="E63" s="19">
        <v>4.8600000000000004E-2</v>
      </c>
      <c r="F63" s="25" t="s">
        <v>26</v>
      </c>
      <c r="G63" s="25"/>
      <c r="H63" s="32" t="s">
        <v>75</v>
      </c>
      <c r="I63" s="32" t="s">
        <v>49</v>
      </c>
      <c r="J63" s="32" t="str">
        <f t="shared" si="15"/>
        <v>Yes</v>
      </c>
      <c r="K63" s="34">
        <v>0.9</v>
      </c>
      <c r="L63" s="8">
        <f t="shared" si="0"/>
        <v>0.83849999999999947</v>
      </c>
      <c r="M63" s="34">
        <v>1.1000000000000001</v>
      </c>
      <c r="N63" s="34"/>
      <c r="O63" s="34"/>
      <c r="P63" s="34">
        <v>0.95</v>
      </c>
      <c r="Q63" s="1">
        <v>1.1000000000000001</v>
      </c>
      <c r="R63" s="1">
        <v>1.1000000000000001</v>
      </c>
      <c r="S63" s="8">
        <f t="shared" si="1"/>
        <v>0.91683333333333328</v>
      </c>
      <c r="T63" s="8">
        <f t="shared" si="2"/>
        <v>0.75406249999999986</v>
      </c>
      <c r="U63" s="8">
        <f t="shared" si="3"/>
        <v>0.76172413793103444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>
        <v>5.41</v>
      </c>
      <c r="AG63" s="8">
        <f t="shared" si="16"/>
        <v>111.31687242798353</v>
      </c>
      <c r="AH63" s="8">
        <f t="shared" si="17"/>
        <v>1.7966728280961182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>
        <v>5.92</v>
      </c>
      <c r="BD63" s="8">
        <f t="shared" si="23"/>
        <v>0.28771200000000002</v>
      </c>
      <c r="BE63" s="8">
        <v>42.5</v>
      </c>
      <c r="BF63" s="8">
        <f t="shared" si="5"/>
        <v>2.0655000000000001</v>
      </c>
      <c r="BG63" s="8">
        <f t="shared" si="18"/>
        <v>36.58</v>
      </c>
      <c r="BH63" s="8">
        <f t="shared" si="19"/>
        <v>1.7777880000000001</v>
      </c>
      <c r="BI63" s="1">
        <v>6.78</v>
      </c>
      <c r="BJ63" s="1">
        <v>0.97999999999999976</v>
      </c>
      <c r="BK63" s="11">
        <f t="shared" si="25"/>
        <v>139.50617283950618</v>
      </c>
      <c r="BL63" s="11"/>
      <c r="BM63" s="11">
        <f t="shared" si="24"/>
        <v>0</v>
      </c>
      <c r="BN63" s="3">
        <f t="shared" si="8"/>
        <v>7.2964406779661015</v>
      </c>
      <c r="BO63" s="3">
        <f t="shared" si="9"/>
        <v>150.13252423798556</v>
      </c>
      <c r="BP63" s="3"/>
      <c r="BQ63" s="3"/>
      <c r="BR63" s="3"/>
      <c r="BS63" s="1">
        <v>6.4</v>
      </c>
      <c r="BT63" s="20">
        <f t="shared" si="26"/>
        <v>5.6047197640118007E-2</v>
      </c>
      <c r="BU63" s="11">
        <f t="shared" si="20"/>
        <v>131.68724279835391</v>
      </c>
      <c r="BV63" s="20">
        <f t="shared" si="11"/>
        <v>0.38840427293881663</v>
      </c>
      <c r="BW63" s="1">
        <v>5.58</v>
      </c>
      <c r="BX63" s="20">
        <f t="shared" si="27"/>
        <v>0.17699115044247793</v>
      </c>
      <c r="BY63" s="11">
        <f t="shared" si="13"/>
        <v>114.81481481481481</v>
      </c>
      <c r="BZ63" s="20">
        <f t="shared" si="14"/>
        <v>0.58464996223824039</v>
      </c>
      <c r="CA63" s="1"/>
      <c r="CB63" s="25"/>
      <c r="CC63" s="25"/>
      <c r="CD63" s="25"/>
      <c r="CE63" s="25"/>
      <c r="CF63" s="25"/>
      <c r="CG63" s="25"/>
      <c r="CH63" s="20" t="e">
        <f t="shared" si="21"/>
        <v>#DIV/0!</v>
      </c>
      <c r="CI63" s="25"/>
      <c r="CJ63" s="25"/>
      <c r="CK63" s="25"/>
      <c r="CL63" s="20" t="e">
        <f t="shared" si="22"/>
        <v>#DIV/0!</v>
      </c>
      <c r="CM63" s="25"/>
      <c r="CN63" s="25"/>
      <c r="CP63" s="32" t="s">
        <v>75</v>
      </c>
    </row>
    <row r="64" spans="1:94" x14ac:dyDescent="0.25">
      <c r="A64" s="25">
        <v>20140920</v>
      </c>
      <c r="B64" s="68">
        <v>41913</v>
      </c>
      <c r="C64" s="25" t="s">
        <v>13</v>
      </c>
      <c r="D64" s="25">
        <v>35</v>
      </c>
      <c r="E64" s="19">
        <v>4.8600000000000004E-2</v>
      </c>
      <c r="F64" s="25" t="s">
        <v>26</v>
      </c>
      <c r="G64" s="25"/>
      <c r="H64" s="32" t="s">
        <v>75</v>
      </c>
      <c r="I64" s="32" t="s">
        <v>49</v>
      </c>
      <c r="J64" s="32" t="str">
        <f t="shared" si="15"/>
        <v>Yes</v>
      </c>
      <c r="K64" s="34">
        <v>1.06</v>
      </c>
      <c r="L64" s="8">
        <f t="shared" si="0"/>
        <v>0.83849999999999947</v>
      </c>
      <c r="M64" s="34">
        <v>1.1000000000000001</v>
      </c>
      <c r="N64" s="34"/>
      <c r="O64" s="34"/>
      <c r="P64" s="34">
        <v>0.89</v>
      </c>
      <c r="Q64" s="1">
        <v>0.92</v>
      </c>
      <c r="R64" s="1">
        <v>0.98</v>
      </c>
      <c r="S64" s="8">
        <f t="shared" si="1"/>
        <v>0.91683333333333328</v>
      </c>
      <c r="T64" s="8">
        <f t="shared" si="2"/>
        <v>0.75406249999999986</v>
      </c>
      <c r="U64" s="8">
        <f t="shared" si="3"/>
        <v>0.76172413793103444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>
        <v>5.48</v>
      </c>
      <c r="AG64" s="8">
        <f t="shared" si="16"/>
        <v>112.75720164609054</v>
      </c>
      <c r="AH64" s="8">
        <f t="shared" si="17"/>
        <v>1.2416058394160585</v>
      </c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>
        <v>5.81</v>
      </c>
      <c r="BD64" s="8">
        <f t="shared" si="23"/>
        <v>0.28236600000000001</v>
      </c>
      <c r="BE64" s="8">
        <v>31</v>
      </c>
      <c r="BF64" s="8">
        <f t="shared" si="5"/>
        <v>1.5066000000000002</v>
      </c>
      <c r="BG64" s="8">
        <f t="shared" si="18"/>
        <v>25.19</v>
      </c>
      <c r="BH64" s="8">
        <f t="shared" si="19"/>
        <v>1.224234</v>
      </c>
      <c r="BI64" s="1">
        <v>8.26</v>
      </c>
      <c r="BJ64" s="1">
        <v>0.8</v>
      </c>
      <c r="BK64" s="11">
        <f t="shared" si="25"/>
        <v>169.9588477366255</v>
      </c>
      <c r="BL64" s="11"/>
      <c r="BM64" s="11">
        <f t="shared" si="24"/>
        <v>0</v>
      </c>
      <c r="BN64" s="3">
        <f t="shared" si="8"/>
        <v>7.2964406779661015</v>
      </c>
      <c r="BO64" s="3">
        <f t="shared" si="9"/>
        <v>150.13252423798556</v>
      </c>
      <c r="BP64" s="3"/>
      <c r="BQ64" s="3"/>
      <c r="BR64" s="3"/>
      <c r="BS64" s="1">
        <v>7.22</v>
      </c>
      <c r="BT64" s="20">
        <f t="shared" si="26"/>
        <v>0.12590799031476996</v>
      </c>
      <c r="BU64" s="11">
        <f t="shared" si="20"/>
        <v>148.55967078189298</v>
      </c>
      <c r="BV64" s="20">
        <f t="shared" si="11"/>
        <v>0.38840427293881663</v>
      </c>
      <c r="BW64" s="1">
        <v>6.58</v>
      </c>
      <c r="BX64" s="20">
        <f t="shared" si="27"/>
        <v>0.20338983050847459</v>
      </c>
      <c r="BY64" s="11">
        <f t="shared" si="13"/>
        <v>135.3909465020576</v>
      </c>
      <c r="BZ64" s="20">
        <f t="shared" si="14"/>
        <v>0.58464996223824039</v>
      </c>
      <c r="CA64" s="1"/>
      <c r="CB64" s="25"/>
      <c r="CC64" s="25"/>
      <c r="CD64" s="25"/>
      <c r="CE64" s="25"/>
      <c r="CF64" s="25"/>
      <c r="CG64" s="25"/>
      <c r="CH64" s="20" t="e">
        <f t="shared" si="21"/>
        <v>#DIV/0!</v>
      </c>
      <c r="CI64" s="25"/>
      <c r="CJ64" s="25"/>
      <c r="CK64" s="25"/>
      <c r="CL64" s="20" t="e">
        <f t="shared" si="22"/>
        <v>#DIV/0!</v>
      </c>
      <c r="CM64" s="25"/>
      <c r="CN64" s="25"/>
      <c r="CP64" s="32" t="s">
        <v>75</v>
      </c>
    </row>
    <row r="65" spans="1:94" x14ac:dyDescent="0.25">
      <c r="A65" s="36">
        <v>20140922</v>
      </c>
      <c r="C65" s="25" t="s">
        <v>13</v>
      </c>
      <c r="D65" s="25">
        <v>9</v>
      </c>
      <c r="E65" s="19">
        <v>4.8600000000000004E-2</v>
      </c>
      <c r="F65" s="25" t="s">
        <v>26</v>
      </c>
      <c r="G65" s="25"/>
      <c r="H65" s="32" t="s">
        <v>42</v>
      </c>
      <c r="I65" s="32" t="s">
        <v>49</v>
      </c>
      <c r="J65" s="32" t="str">
        <f t="shared" si="15"/>
        <v>No</v>
      </c>
      <c r="K65" s="34">
        <v>0</v>
      </c>
      <c r="L65" s="8">
        <f t="shared" si="0"/>
        <v>0.83849999999999947</v>
      </c>
      <c r="M65" s="34">
        <v>0</v>
      </c>
      <c r="N65" s="34"/>
      <c r="O65" s="34"/>
      <c r="P65" s="34"/>
      <c r="Q65" s="1">
        <v>0</v>
      </c>
      <c r="R65" s="1">
        <v>0</v>
      </c>
      <c r="S65" s="8">
        <f t="shared" si="1"/>
        <v>0.91683333333333328</v>
      </c>
      <c r="T65" s="8">
        <f t="shared" si="2"/>
        <v>0.75406249999999986</v>
      </c>
      <c r="U65" s="8">
        <f t="shared" si="3"/>
        <v>0.76172413793103444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>
        <f t="shared" si="16"/>
        <v>0</v>
      </c>
      <c r="AH65" s="8" t="e">
        <f t="shared" si="17"/>
        <v>#DIV/0!</v>
      </c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>
        <f t="shared" si="23"/>
        <v>0</v>
      </c>
      <c r="BE65" s="8"/>
      <c r="BF65" s="8">
        <f t="shared" si="5"/>
        <v>0</v>
      </c>
      <c r="BG65" s="8">
        <f t="shared" si="18"/>
        <v>0</v>
      </c>
      <c r="BH65" s="8">
        <f t="shared" si="19"/>
        <v>0</v>
      </c>
      <c r="BI65" s="1">
        <v>0</v>
      </c>
      <c r="BJ65" s="1"/>
      <c r="BK65" s="11">
        <f t="shared" si="25"/>
        <v>0</v>
      </c>
      <c r="BL65" s="11"/>
      <c r="BM65" s="11">
        <f t="shared" si="24"/>
        <v>0</v>
      </c>
      <c r="BN65" s="3">
        <f t="shared" si="8"/>
        <v>7.2964406779661015</v>
      </c>
      <c r="BO65" s="3">
        <f t="shared" si="9"/>
        <v>150.13252423798556</v>
      </c>
      <c r="BP65" s="3"/>
      <c r="BQ65" s="3"/>
      <c r="BR65" s="3"/>
      <c r="BS65" s="1">
        <v>0</v>
      </c>
      <c r="BT65" s="20">
        <f t="shared" si="26"/>
        <v>1</v>
      </c>
      <c r="BU65" s="11">
        <f t="shared" si="20"/>
        <v>0</v>
      </c>
      <c r="BV65" s="20">
        <f t="shared" si="11"/>
        <v>0.38840427293881663</v>
      </c>
      <c r="BW65" s="1">
        <v>0</v>
      </c>
      <c r="BX65" s="20">
        <f t="shared" si="27"/>
        <v>1</v>
      </c>
      <c r="BY65" s="11">
        <f t="shared" si="13"/>
        <v>0</v>
      </c>
      <c r="BZ65" s="20">
        <f t="shared" si="14"/>
        <v>0.58464996223824039</v>
      </c>
      <c r="CA65" s="1"/>
      <c r="CB65" s="25"/>
      <c r="CC65" s="25"/>
      <c r="CD65" s="25"/>
      <c r="CE65" s="25"/>
      <c r="CF65" s="25"/>
      <c r="CG65" s="25"/>
      <c r="CH65" s="20" t="e">
        <f t="shared" si="21"/>
        <v>#DIV/0!</v>
      </c>
      <c r="CI65" s="25"/>
      <c r="CJ65" s="25"/>
      <c r="CK65" s="25"/>
      <c r="CL65" s="20" t="e">
        <f t="shared" si="22"/>
        <v>#DIV/0!</v>
      </c>
      <c r="CM65" s="25"/>
      <c r="CN65" s="25"/>
      <c r="CP65" s="32" t="s">
        <v>42</v>
      </c>
    </row>
    <row r="66" spans="1:94" x14ac:dyDescent="0.25">
      <c r="A66" s="36">
        <v>20140922</v>
      </c>
      <c r="C66" s="25" t="s">
        <v>13</v>
      </c>
      <c r="D66" s="25">
        <v>35</v>
      </c>
      <c r="E66" s="19">
        <v>4.8600000000000004E-2</v>
      </c>
      <c r="F66" s="25" t="s">
        <v>26</v>
      </c>
      <c r="G66" s="25"/>
      <c r="H66" s="32" t="s">
        <v>42</v>
      </c>
      <c r="I66" s="32" t="s">
        <v>49</v>
      </c>
      <c r="J66" s="32" t="str">
        <f t="shared" si="15"/>
        <v>No</v>
      </c>
      <c r="K66" s="34">
        <v>0</v>
      </c>
      <c r="L66" s="8">
        <f t="shared" si="0"/>
        <v>0.83849999999999947</v>
      </c>
      <c r="M66" s="34">
        <v>0</v>
      </c>
      <c r="N66" s="34"/>
      <c r="O66" s="34"/>
      <c r="P66" s="34"/>
      <c r="Q66" s="1">
        <v>0</v>
      </c>
      <c r="R66" s="1">
        <v>0</v>
      </c>
      <c r="S66" s="8">
        <f t="shared" si="1"/>
        <v>0.91683333333333328</v>
      </c>
      <c r="T66" s="8">
        <f t="shared" si="2"/>
        <v>0.75406249999999986</v>
      </c>
      <c r="U66" s="8">
        <f t="shared" si="3"/>
        <v>0.76172413793103444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>
        <f t="shared" si="16"/>
        <v>0</v>
      </c>
      <c r="AH66" s="8" t="e">
        <f t="shared" si="17"/>
        <v>#DIV/0!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>
        <f t="shared" si="23"/>
        <v>0</v>
      </c>
      <c r="BE66" s="8"/>
      <c r="BF66" s="8">
        <f t="shared" si="5"/>
        <v>0</v>
      </c>
      <c r="BG66" s="8">
        <f t="shared" si="18"/>
        <v>0</v>
      </c>
      <c r="BH66" s="8">
        <f t="shared" si="19"/>
        <v>0</v>
      </c>
      <c r="BI66" s="1">
        <v>0</v>
      </c>
      <c r="BJ66" s="1"/>
      <c r="BK66" s="11">
        <f t="shared" si="25"/>
        <v>0</v>
      </c>
      <c r="BL66" s="11"/>
      <c r="BM66" s="11">
        <f t="shared" si="24"/>
        <v>0</v>
      </c>
      <c r="BN66" s="3">
        <f t="shared" si="8"/>
        <v>7.2964406779661015</v>
      </c>
      <c r="BO66" s="3">
        <f t="shared" si="9"/>
        <v>150.13252423798556</v>
      </c>
      <c r="BP66" s="3"/>
      <c r="BQ66" s="3"/>
      <c r="BR66" s="3"/>
      <c r="BS66" s="1">
        <v>0</v>
      </c>
      <c r="BT66" s="20">
        <f t="shared" si="26"/>
        <v>1</v>
      </c>
      <c r="BU66" s="11">
        <f t="shared" si="20"/>
        <v>0</v>
      </c>
      <c r="BV66" s="20">
        <f t="shared" si="11"/>
        <v>0.38840427293881663</v>
      </c>
      <c r="BW66" s="1">
        <v>0</v>
      </c>
      <c r="BX66" s="20">
        <f t="shared" si="27"/>
        <v>1</v>
      </c>
      <c r="BY66" s="11">
        <f t="shared" si="13"/>
        <v>0</v>
      </c>
      <c r="BZ66" s="20">
        <f t="shared" si="14"/>
        <v>0.58464996223824039</v>
      </c>
      <c r="CA66" s="1"/>
      <c r="CB66" s="25"/>
      <c r="CC66" s="25"/>
      <c r="CD66" s="25"/>
      <c r="CE66" s="25"/>
      <c r="CF66" s="25"/>
      <c r="CG66" s="25"/>
      <c r="CH66" s="20" t="e">
        <f t="shared" si="21"/>
        <v>#DIV/0!</v>
      </c>
      <c r="CI66" s="25"/>
      <c r="CJ66" s="25"/>
      <c r="CK66" s="25"/>
      <c r="CL66" s="20" t="e">
        <f t="shared" si="22"/>
        <v>#DIV/0!</v>
      </c>
      <c r="CM66" s="25"/>
      <c r="CN66" s="25"/>
      <c r="CP66" s="32" t="s">
        <v>42</v>
      </c>
    </row>
    <row r="67" spans="1:94" x14ac:dyDescent="0.25">
      <c r="A67" s="36">
        <v>20140922</v>
      </c>
      <c r="C67" s="25" t="s">
        <v>13</v>
      </c>
      <c r="D67" s="25">
        <v>33</v>
      </c>
      <c r="E67" s="19">
        <v>4.8600000000000004E-2</v>
      </c>
      <c r="F67" s="25" t="s">
        <v>26</v>
      </c>
      <c r="G67" s="25"/>
      <c r="H67" s="32" t="s">
        <v>42</v>
      </c>
      <c r="I67" s="32" t="s">
        <v>49</v>
      </c>
      <c r="J67" s="32" t="str">
        <f t="shared" si="15"/>
        <v>No</v>
      </c>
      <c r="K67" s="34">
        <v>0</v>
      </c>
      <c r="L67" s="8">
        <f t="shared" si="0"/>
        <v>0.83849999999999947</v>
      </c>
      <c r="M67" s="34">
        <v>0</v>
      </c>
      <c r="N67" s="34"/>
      <c r="O67" s="34"/>
      <c r="P67" s="34"/>
      <c r="Q67" s="1">
        <v>0</v>
      </c>
      <c r="R67" s="1">
        <v>0</v>
      </c>
      <c r="S67" s="8">
        <f t="shared" si="1"/>
        <v>0.91683333333333328</v>
      </c>
      <c r="T67" s="8">
        <f t="shared" si="2"/>
        <v>0.75406249999999986</v>
      </c>
      <c r="U67" s="8">
        <f t="shared" si="3"/>
        <v>0.76172413793103444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>
        <f t="shared" si="16"/>
        <v>0</v>
      </c>
      <c r="AH67" s="8" t="e">
        <f t="shared" si="17"/>
        <v>#DIV/0!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>
        <f t="shared" si="23"/>
        <v>0</v>
      </c>
      <c r="BE67" s="8"/>
      <c r="BF67" s="8">
        <f t="shared" si="5"/>
        <v>0</v>
      </c>
      <c r="BG67" s="8">
        <f t="shared" si="18"/>
        <v>0</v>
      </c>
      <c r="BH67" s="8">
        <f t="shared" si="19"/>
        <v>0</v>
      </c>
      <c r="BI67" s="1">
        <v>0</v>
      </c>
      <c r="BJ67" s="1"/>
      <c r="BK67" s="11">
        <f t="shared" si="25"/>
        <v>0</v>
      </c>
      <c r="BL67" s="11"/>
      <c r="BM67" s="11">
        <f t="shared" si="24"/>
        <v>0</v>
      </c>
      <c r="BN67" s="3">
        <f t="shared" si="8"/>
        <v>7.2964406779661015</v>
      </c>
      <c r="BO67" s="3">
        <f t="shared" si="9"/>
        <v>150.13252423798556</v>
      </c>
      <c r="BP67" s="3"/>
      <c r="BQ67" s="3"/>
      <c r="BR67" s="3"/>
      <c r="BS67" s="1">
        <v>0</v>
      </c>
      <c r="BT67" s="20">
        <f t="shared" si="26"/>
        <v>1</v>
      </c>
      <c r="BU67" s="11">
        <f t="shared" si="20"/>
        <v>0</v>
      </c>
      <c r="BV67" s="20">
        <f t="shared" si="11"/>
        <v>0.38840427293881663</v>
      </c>
      <c r="BW67" s="1">
        <v>0</v>
      </c>
      <c r="BX67" s="20">
        <f t="shared" si="27"/>
        <v>1</v>
      </c>
      <c r="BY67" s="11">
        <f t="shared" si="13"/>
        <v>0</v>
      </c>
      <c r="BZ67" s="20">
        <f t="shared" si="14"/>
        <v>0.58464996223824039</v>
      </c>
      <c r="CA67" s="1"/>
      <c r="CB67" s="25"/>
      <c r="CC67" s="25"/>
      <c r="CD67" s="25"/>
      <c r="CE67" s="25"/>
      <c r="CF67" s="25"/>
      <c r="CG67" s="25"/>
      <c r="CH67" s="20" t="e">
        <f t="shared" si="21"/>
        <v>#DIV/0!</v>
      </c>
      <c r="CI67" s="25"/>
      <c r="CJ67" s="25"/>
      <c r="CK67" s="25"/>
      <c r="CL67" s="20" t="e">
        <f t="shared" si="22"/>
        <v>#DIV/0!</v>
      </c>
      <c r="CM67" s="25"/>
      <c r="CN67" s="25"/>
      <c r="CP67" s="32" t="s">
        <v>42</v>
      </c>
    </row>
    <row r="68" spans="1:94" x14ac:dyDescent="0.25">
      <c r="A68" s="25">
        <v>20140923</v>
      </c>
      <c r="C68" s="25" t="s">
        <v>13</v>
      </c>
      <c r="D68" s="25">
        <v>9</v>
      </c>
      <c r="E68" s="19">
        <v>4.8600000000000004E-2</v>
      </c>
      <c r="F68" s="25" t="s">
        <v>26</v>
      </c>
      <c r="G68" s="25"/>
      <c r="H68" s="32" t="s">
        <v>42</v>
      </c>
      <c r="I68" s="32" t="s">
        <v>49</v>
      </c>
      <c r="J68" s="32" t="str">
        <f t="shared" si="15"/>
        <v>Yes</v>
      </c>
      <c r="K68" s="34">
        <v>0.9</v>
      </c>
      <c r="L68" s="8">
        <f t="shared" si="0"/>
        <v>0.83849999999999947</v>
      </c>
      <c r="M68" s="34">
        <v>1.02</v>
      </c>
      <c r="N68" s="34"/>
      <c r="O68" s="34"/>
      <c r="P68" s="34"/>
      <c r="Q68" s="1">
        <v>0</v>
      </c>
      <c r="R68" s="1">
        <v>0</v>
      </c>
      <c r="S68" s="8">
        <f t="shared" si="1"/>
        <v>0.91683333333333328</v>
      </c>
      <c r="T68" s="8">
        <f t="shared" si="2"/>
        <v>0.75406249999999986</v>
      </c>
      <c r="U68" s="8">
        <f t="shared" si="3"/>
        <v>0.76172413793103444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>
        <f t="shared" si="16"/>
        <v>0</v>
      </c>
      <c r="AH68" s="8" t="e">
        <f t="shared" si="17"/>
        <v>#DIV/0!</v>
      </c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>
        <f t="shared" si="23"/>
        <v>0</v>
      </c>
      <c r="BE68" s="8"/>
      <c r="BF68" s="8">
        <f t="shared" si="5"/>
        <v>0</v>
      </c>
      <c r="BG68" s="8">
        <f t="shared" si="18"/>
        <v>0</v>
      </c>
      <c r="BH68" s="8">
        <f t="shared" si="19"/>
        <v>0</v>
      </c>
      <c r="BI68" s="1">
        <v>5.22</v>
      </c>
      <c r="BJ68" s="1"/>
      <c r="BK68" s="11">
        <f t="shared" si="25"/>
        <v>107.40740740740739</v>
      </c>
      <c r="BL68" s="11"/>
      <c r="BM68" s="11">
        <f t="shared" si="24"/>
        <v>0</v>
      </c>
      <c r="BN68" s="3">
        <f t="shared" si="8"/>
        <v>7.2964406779661015</v>
      </c>
      <c r="BO68" s="3">
        <f t="shared" si="9"/>
        <v>150.13252423798556</v>
      </c>
      <c r="BP68" s="3"/>
      <c r="BQ68" s="3"/>
      <c r="BR68" s="3"/>
      <c r="BS68" s="1">
        <v>0</v>
      </c>
      <c r="BT68" s="20">
        <f t="shared" si="26"/>
        <v>1</v>
      </c>
      <c r="BU68" s="11">
        <f t="shared" si="20"/>
        <v>0</v>
      </c>
      <c r="BV68" s="20">
        <f t="shared" si="11"/>
        <v>0.38840427293881663</v>
      </c>
      <c r="BW68" s="1">
        <v>0</v>
      </c>
      <c r="BX68" s="20">
        <f t="shared" si="27"/>
        <v>1</v>
      </c>
      <c r="BY68" s="11">
        <f t="shared" si="13"/>
        <v>0</v>
      </c>
      <c r="BZ68" s="20">
        <f t="shared" si="14"/>
        <v>0.58464996223824039</v>
      </c>
      <c r="CA68" s="1"/>
      <c r="CB68" s="25"/>
      <c r="CC68" s="25"/>
      <c r="CD68" s="25"/>
      <c r="CE68" s="25"/>
      <c r="CF68" s="25"/>
      <c r="CG68" s="25"/>
      <c r="CH68" s="20" t="e">
        <f t="shared" si="21"/>
        <v>#DIV/0!</v>
      </c>
      <c r="CI68" s="25"/>
      <c r="CJ68" s="25"/>
      <c r="CK68" s="25"/>
      <c r="CL68" s="20" t="e">
        <f t="shared" si="22"/>
        <v>#DIV/0!</v>
      </c>
      <c r="CM68" s="25"/>
      <c r="CN68" s="25"/>
      <c r="CP68" s="32" t="s">
        <v>42</v>
      </c>
    </row>
    <row r="69" spans="1:94" x14ac:dyDescent="0.25">
      <c r="A69" s="25">
        <v>20140923</v>
      </c>
      <c r="C69" s="25" t="s">
        <v>13</v>
      </c>
      <c r="D69" s="25">
        <v>11</v>
      </c>
      <c r="E69" s="19">
        <v>4.8600000000000004E-2</v>
      </c>
      <c r="F69" s="25" t="s">
        <v>26</v>
      </c>
      <c r="G69" s="25"/>
      <c r="H69" s="32" t="s">
        <v>42</v>
      </c>
      <c r="I69" s="32" t="s">
        <v>49</v>
      </c>
      <c r="J69" s="32" t="str">
        <f t="shared" si="15"/>
        <v>No</v>
      </c>
      <c r="K69" s="34">
        <v>0.9</v>
      </c>
      <c r="L69" s="8">
        <f t="shared" si="0"/>
        <v>0.83849999999999947</v>
      </c>
      <c r="M69" s="34">
        <v>0.9</v>
      </c>
      <c r="N69" s="34"/>
      <c r="O69" s="34"/>
      <c r="P69" s="34"/>
      <c r="Q69" s="1">
        <v>0.97</v>
      </c>
      <c r="R69" s="1">
        <v>0.85</v>
      </c>
      <c r="S69" s="8">
        <f t="shared" si="1"/>
        <v>0.91683333333333328</v>
      </c>
      <c r="T69" s="8">
        <f t="shared" si="2"/>
        <v>0.75406249999999986</v>
      </c>
      <c r="U69" s="8">
        <f t="shared" si="3"/>
        <v>0.76172413793103444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>
        <f t="shared" si="16"/>
        <v>0</v>
      </c>
      <c r="AH69" s="8" t="e">
        <f t="shared" si="17"/>
        <v>#DIV/0!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>
        <f t="shared" si="23"/>
        <v>0</v>
      </c>
      <c r="BE69" s="8"/>
      <c r="BF69" s="8">
        <f t="shared" si="5"/>
        <v>0</v>
      </c>
      <c r="BG69" s="8">
        <f t="shared" si="18"/>
        <v>0</v>
      </c>
      <c r="BH69" s="8">
        <f t="shared" si="19"/>
        <v>0</v>
      </c>
      <c r="BI69" s="1">
        <v>6.4</v>
      </c>
      <c r="BJ69" s="1"/>
      <c r="BK69" s="11">
        <f t="shared" si="25"/>
        <v>131.68724279835391</v>
      </c>
      <c r="BL69" s="11"/>
      <c r="BM69" s="11">
        <f t="shared" si="24"/>
        <v>0</v>
      </c>
      <c r="BN69" s="3">
        <f t="shared" si="8"/>
        <v>7.2964406779661015</v>
      </c>
      <c r="BO69" s="3">
        <f t="shared" si="9"/>
        <v>150.13252423798556</v>
      </c>
      <c r="BP69" s="3"/>
      <c r="BQ69" s="3"/>
      <c r="BR69" s="3"/>
      <c r="BS69" s="1">
        <v>3.56</v>
      </c>
      <c r="BT69" s="20">
        <f t="shared" si="26"/>
        <v>0.44374999999999998</v>
      </c>
      <c r="BU69" s="11">
        <f t="shared" si="20"/>
        <v>73.251028806584358</v>
      </c>
      <c r="BV69" s="20">
        <f t="shared" si="11"/>
        <v>0.38840427293881663</v>
      </c>
      <c r="BW69" s="1">
        <v>2.5499999999999998</v>
      </c>
      <c r="BX69" s="20">
        <f t="shared" si="27"/>
        <v>0.6015625</v>
      </c>
      <c r="BY69" s="11">
        <f t="shared" si="13"/>
        <v>52.469135802469125</v>
      </c>
      <c r="BZ69" s="20">
        <f t="shared" si="14"/>
        <v>0.58464996223824039</v>
      </c>
      <c r="CA69" s="1"/>
      <c r="CB69" s="25"/>
      <c r="CC69" s="25"/>
      <c r="CD69" s="25"/>
      <c r="CE69" s="25"/>
      <c r="CF69" s="25"/>
      <c r="CG69" s="25"/>
      <c r="CH69" s="20" t="e">
        <f t="shared" si="21"/>
        <v>#DIV/0!</v>
      </c>
      <c r="CI69" s="25"/>
      <c r="CJ69" s="25"/>
      <c r="CK69" s="25"/>
      <c r="CL69" s="20" t="e">
        <f t="shared" si="22"/>
        <v>#DIV/0!</v>
      </c>
      <c r="CM69" s="25"/>
      <c r="CN69" s="25"/>
      <c r="CP69" s="32" t="s">
        <v>42</v>
      </c>
    </row>
    <row r="70" spans="1:94" x14ac:dyDescent="0.25">
      <c r="A70" s="25">
        <v>20140920</v>
      </c>
      <c r="B70" s="68">
        <v>41919</v>
      </c>
      <c r="C70" s="25" t="s">
        <v>13</v>
      </c>
      <c r="D70" s="25">
        <v>33</v>
      </c>
      <c r="E70" s="19">
        <v>4.8600000000000004E-2</v>
      </c>
      <c r="F70" s="25" t="s">
        <v>26</v>
      </c>
      <c r="G70" s="25"/>
      <c r="H70" s="32" t="s">
        <v>75</v>
      </c>
      <c r="I70" s="32" t="s">
        <v>49</v>
      </c>
      <c r="J70" s="32" t="str">
        <f t="shared" si="15"/>
        <v>Yes</v>
      </c>
      <c r="K70" s="34">
        <v>1.04</v>
      </c>
      <c r="L70" s="8">
        <f t="shared" si="0"/>
        <v>0.83849999999999947</v>
      </c>
      <c r="M70" s="34">
        <v>1.04</v>
      </c>
      <c r="N70" s="34"/>
      <c r="O70" s="34"/>
      <c r="P70" s="34">
        <v>0.97399999999999998</v>
      </c>
      <c r="Q70" s="1">
        <v>1.02</v>
      </c>
      <c r="R70" s="1">
        <v>0.91</v>
      </c>
      <c r="S70" s="8">
        <f t="shared" si="1"/>
        <v>0.91683333333333328</v>
      </c>
      <c r="T70" s="8">
        <f t="shared" si="2"/>
        <v>0.75406249999999986</v>
      </c>
      <c r="U70" s="8">
        <f t="shared" si="3"/>
        <v>0.76172413793103444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>
        <v>11</v>
      </c>
      <c r="AG70" s="8">
        <f t="shared" si="16"/>
        <v>226.33744855967078</v>
      </c>
      <c r="AH70" s="8">
        <f t="shared" si="17"/>
        <v>0.98967272727272737</v>
      </c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>
        <v>4.82</v>
      </c>
      <c r="BD70" s="8">
        <f t="shared" si="23"/>
        <v>0.23425200000000004</v>
      </c>
      <c r="BE70" s="8">
        <v>22.8</v>
      </c>
      <c r="BF70" s="8">
        <f t="shared" si="5"/>
        <v>1.1080800000000002</v>
      </c>
      <c r="BG70" s="8">
        <f t="shared" si="18"/>
        <v>17.98</v>
      </c>
      <c r="BH70" s="8">
        <f t="shared" si="19"/>
        <v>0.87382800000000016</v>
      </c>
      <c r="BI70" s="1">
        <v>13</v>
      </c>
      <c r="BJ70" s="1">
        <v>0.82999999999999985</v>
      </c>
      <c r="BK70" s="11">
        <f t="shared" si="25"/>
        <v>267.48971193415633</v>
      </c>
      <c r="BL70" s="11"/>
      <c r="BM70" s="11">
        <f t="shared" si="24"/>
        <v>0</v>
      </c>
      <c r="BN70" s="3">
        <f t="shared" si="8"/>
        <v>7.2964406779661015</v>
      </c>
      <c r="BO70" s="3">
        <f t="shared" si="9"/>
        <v>150.13252423798556</v>
      </c>
      <c r="BP70" s="3"/>
      <c r="BQ70" s="3"/>
      <c r="BR70" s="3"/>
      <c r="BS70" s="1">
        <v>11.4</v>
      </c>
      <c r="BT70" s="20">
        <f t="shared" si="26"/>
        <v>0.12307692307692308</v>
      </c>
      <c r="BU70" s="11">
        <f t="shared" si="20"/>
        <v>234.5679012345679</v>
      </c>
      <c r="BV70" s="20">
        <f t="shared" si="11"/>
        <v>0.38840427293881663</v>
      </c>
      <c r="BW70" s="1">
        <v>9.5500000000000007</v>
      </c>
      <c r="BX70" s="20">
        <f t="shared" si="27"/>
        <v>0.26538461538461533</v>
      </c>
      <c r="BY70" s="11">
        <f t="shared" si="13"/>
        <v>196.50205761316872</v>
      </c>
      <c r="BZ70" s="20">
        <f t="shared" si="14"/>
        <v>0.58464996223824039</v>
      </c>
      <c r="CA70" s="1"/>
      <c r="CB70" s="25"/>
      <c r="CC70" s="25"/>
      <c r="CD70" s="25"/>
      <c r="CE70" s="25"/>
      <c r="CF70" s="25"/>
      <c r="CG70" s="25"/>
      <c r="CH70" s="20" t="e">
        <f t="shared" si="21"/>
        <v>#DIV/0!</v>
      </c>
      <c r="CI70" s="25"/>
      <c r="CJ70" s="25"/>
      <c r="CK70" s="25"/>
      <c r="CL70" s="20" t="e">
        <f t="shared" si="22"/>
        <v>#DIV/0!</v>
      </c>
      <c r="CM70" s="25"/>
      <c r="CN70" s="25"/>
      <c r="CP70" s="32" t="s">
        <v>75</v>
      </c>
    </row>
    <row r="71" spans="1:94" x14ac:dyDescent="0.25">
      <c r="A71" s="25">
        <v>20141002</v>
      </c>
      <c r="C71" s="25" t="s">
        <v>12</v>
      </c>
      <c r="D71" s="25">
        <v>5</v>
      </c>
      <c r="E71" s="19">
        <v>4.8600000000000004E-2</v>
      </c>
      <c r="F71" s="25" t="s">
        <v>26</v>
      </c>
      <c r="G71" s="25"/>
      <c r="H71" s="32" t="s">
        <v>42</v>
      </c>
      <c r="I71" s="32" t="s">
        <v>49</v>
      </c>
      <c r="J71" s="32" t="str">
        <f t="shared" si="15"/>
        <v>No</v>
      </c>
      <c r="K71" s="34">
        <v>0.52</v>
      </c>
      <c r="L71" s="8">
        <f t="shared" si="0"/>
        <v>0.83849999999999947</v>
      </c>
      <c r="M71" s="34">
        <v>0.9</v>
      </c>
      <c r="N71" s="34"/>
      <c r="O71" s="34"/>
      <c r="P71" s="34"/>
      <c r="Q71" s="1">
        <v>0.85</v>
      </c>
      <c r="R71" s="1">
        <v>0.78</v>
      </c>
      <c r="S71" s="8">
        <f t="shared" si="1"/>
        <v>0.91683333333333328</v>
      </c>
      <c r="T71" s="8">
        <f t="shared" si="2"/>
        <v>0.75406249999999986</v>
      </c>
      <c r="U71" s="8">
        <f t="shared" si="3"/>
        <v>0.76172413793103444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>
        <f t="shared" si="16"/>
        <v>0</v>
      </c>
      <c r="AH71" s="8" t="e">
        <f t="shared" si="17"/>
        <v>#DIV/0!</v>
      </c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>
        <f t="shared" si="23"/>
        <v>0</v>
      </c>
      <c r="BE71" s="8"/>
      <c r="BF71" s="8">
        <f t="shared" si="5"/>
        <v>0</v>
      </c>
      <c r="BG71" s="8">
        <f t="shared" si="18"/>
        <v>0</v>
      </c>
      <c r="BH71" s="8">
        <f t="shared" si="19"/>
        <v>0</v>
      </c>
      <c r="BI71" s="1">
        <v>4.72</v>
      </c>
      <c r="BJ71" s="1"/>
      <c r="BK71" s="11">
        <f t="shared" si="25"/>
        <v>97.119341563785994</v>
      </c>
      <c r="BL71" s="11"/>
      <c r="BM71" s="11">
        <f t="shared" si="24"/>
        <v>0</v>
      </c>
      <c r="BN71" s="3">
        <f t="shared" si="8"/>
        <v>7.2964406779661015</v>
      </c>
      <c r="BO71" s="3">
        <f t="shared" si="9"/>
        <v>150.13252423798556</v>
      </c>
      <c r="BP71" s="3"/>
      <c r="BQ71" s="3"/>
      <c r="BR71" s="3"/>
      <c r="BS71" s="1">
        <v>3.06</v>
      </c>
      <c r="BT71" s="20">
        <f t="shared" si="26"/>
        <v>0.35169491525423724</v>
      </c>
      <c r="BU71" s="11">
        <f t="shared" si="20"/>
        <v>62.962962962962962</v>
      </c>
      <c r="BV71" s="20">
        <f t="shared" si="11"/>
        <v>0.38840427293881663</v>
      </c>
      <c r="BW71" s="1">
        <v>0.52</v>
      </c>
      <c r="BX71" s="20">
        <f t="shared" si="27"/>
        <v>0.88983050847457623</v>
      </c>
      <c r="BY71" s="11">
        <f t="shared" si="13"/>
        <v>10.699588477366255</v>
      </c>
      <c r="BZ71" s="20">
        <f t="shared" si="14"/>
        <v>0.58464996223824039</v>
      </c>
      <c r="CA71" s="1"/>
      <c r="CB71" s="25"/>
      <c r="CC71" s="25"/>
      <c r="CD71" s="25"/>
      <c r="CE71" s="25"/>
      <c r="CF71" s="25"/>
      <c r="CG71" s="25"/>
      <c r="CH71" s="20" t="e">
        <f t="shared" si="21"/>
        <v>#DIV/0!</v>
      </c>
      <c r="CI71" s="25"/>
      <c r="CJ71" s="25"/>
      <c r="CK71" s="25"/>
      <c r="CL71" s="20" t="e">
        <f t="shared" si="22"/>
        <v>#DIV/0!</v>
      </c>
      <c r="CM71" s="25"/>
      <c r="CN71" s="25"/>
      <c r="CP71" s="32" t="s">
        <v>42</v>
      </c>
    </row>
    <row r="72" spans="1:94" x14ac:dyDescent="0.25">
      <c r="A72" s="25">
        <v>20141002</v>
      </c>
      <c r="C72" s="25" t="s">
        <v>12</v>
      </c>
      <c r="D72" s="25">
        <v>11</v>
      </c>
      <c r="E72" s="19">
        <v>4.8600000000000004E-2</v>
      </c>
      <c r="F72" s="25" t="s">
        <v>78</v>
      </c>
      <c r="G72" s="25"/>
      <c r="H72" s="32" t="s">
        <v>64</v>
      </c>
      <c r="I72" s="32" t="s">
        <v>49</v>
      </c>
      <c r="J72" s="32" t="str">
        <f t="shared" si="15"/>
        <v>Yes</v>
      </c>
      <c r="K72" s="34">
        <v>0.56999999999999995</v>
      </c>
      <c r="L72" s="8">
        <f t="shared" si="0"/>
        <v>0.83849999999999947</v>
      </c>
      <c r="M72" s="34">
        <v>1.02</v>
      </c>
      <c r="N72" s="34"/>
      <c r="O72" s="34"/>
      <c r="P72" s="34"/>
      <c r="Q72" s="1">
        <v>0.9</v>
      </c>
      <c r="R72" s="1">
        <v>0.87</v>
      </c>
      <c r="S72" s="8">
        <f t="shared" si="1"/>
        <v>0.91683333333333328</v>
      </c>
      <c r="T72" s="8">
        <f t="shared" si="2"/>
        <v>0.75406249999999986</v>
      </c>
      <c r="U72" s="8">
        <f t="shared" si="3"/>
        <v>0.76172413793103444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>
        <f t="shared" si="16"/>
        <v>0</v>
      </c>
      <c r="AH72" s="8" t="e">
        <f t="shared" si="17"/>
        <v>#DIV/0!</v>
      </c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>
        <f t="shared" si="23"/>
        <v>0</v>
      </c>
      <c r="BE72" s="8"/>
      <c r="BF72" s="8">
        <f t="shared" si="5"/>
        <v>0</v>
      </c>
      <c r="BG72" s="8">
        <f t="shared" si="18"/>
        <v>0</v>
      </c>
      <c r="BH72" s="8">
        <f t="shared" si="19"/>
        <v>0</v>
      </c>
      <c r="BI72" s="1">
        <v>12.7</v>
      </c>
      <c r="BJ72" s="1"/>
      <c r="BK72" s="11">
        <f t="shared" si="25"/>
        <v>261.31687242798353</v>
      </c>
      <c r="BL72" s="11"/>
      <c r="BM72" s="11">
        <f t="shared" si="24"/>
        <v>0</v>
      </c>
      <c r="BN72" s="3">
        <f t="shared" si="8"/>
        <v>7.2964406779661015</v>
      </c>
      <c r="BO72" s="3">
        <f t="shared" si="9"/>
        <v>150.13252423798556</v>
      </c>
      <c r="BP72" s="3"/>
      <c r="BQ72" s="3"/>
      <c r="BR72" s="3"/>
      <c r="BS72" s="1">
        <v>9.8000000000000007</v>
      </c>
      <c r="BT72" s="20">
        <f t="shared" si="26"/>
        <v>0.22834645669291331</v>
      </c>
      <c r="BU72" s="11">
        <f t="shared" si="20"/>
        <v>201.64609053497941</v>
      </c>
      <c r="BV72" s="20">
        <f t="shared" si="11"/>
        <v>0.38840427293881663</v>
      </c>
      <c r="BW72" s="1">
        <v>4.47</v>
      </c>
      <c r="BX72" s="20">
        <f t="shared" si="27"/>
        <v>0.64803149606299215</v>
      </c>
      <c r="BY72" s="11">
        <f t="shared" si="13"/>
        <v>91.975308641975289</v>
      </c>
      <c r="BZ72" s="20">
        <f t="shared" si="14"/>
        <v>0.58464996223824039</v>
      </c>
      <c r="CA72" s="1"/>
      <c r="CB72" s="25"/>
      <c r="CC72" s="25"/>
      <c r="CD72" s="25"/>
      <c r="CE72" s="25"/>
      <c r="CF72" s="25"/>
      <c r="CG72" s="25"/>
      <c r="CH72" s="20" t="e">
        <f t="shared" si="21"/>
        <v>#DIV/0!</v>
      </c>
      <c r="CI72" s="25"/>
      <c r="CJ72" s="25"/>
      <c r="CK72" s="25"/>
      <c r="CL72" s="20" t="e">
        <f t="shared" si="22"/>
        <v>#DIV/0!</v>
      </c>
      <c r="CM72" s="25"/>
      <c r="CN72" s="25"/>
      <c r="CP72" s="32" t="s">
        <v>64</v>
      </c>
    </row>
    <row r="73" spans="1:94" x14ac:dyDescent="0.25">
      <c r="A73" s="36">
        <v>20140923</v>
      </c>
      <c r="C73" s="25" t="s">
        <v>13</v>
      </c>
      <c r="D73" s="25">
        <v>35</v>
      </c>
      <c r="E73" s="19">
        <v>4.8600000000000004E-2</v>
      </c>
      <c r="F73" s="25" t="s">
        <v>26</v>
      </c>
      <c r="G73" s="25"/>
      <c r="H73" s="32" t="s">
        <v>42</v>
      </c>
      <c r="I73" s="32" t="s">
        <v>49</v>
      </c>
      <c r="J73" s="32" t="str">
        <f t="shared" si="15"/>
        <v>No</v>
      </c>
      <c r="K73" s="34">
        <v>0</v>
      </c>
      <c r="L73" s="8">
        <f t="shared" si="0"/>
        <v>0.83849999999999947</v>
      </c>
      <c r="M73" s="34">
        <v>0</v>
      </c>
      <c r="N73" s="34"/>
      <c r="O73" s="34"/>
      <c r="P73" s="34"/>
      <c r="Q73" s="1">
        <v>0</v>
      </c>
      <c r="R73" s="1">
        <v>0</v>
      </c>
      <c r="S73" s="8">
        <f t="shared" si="1"/>
        <v>0.91683333333333328</v>
      </c>
      <c r="T73" s="8">
        <f t="shared" si="2"/>
        <v>0.75406249999999986</v>
      </c>
      <c r="U73" s="8">
        <f t="shared" si="3"/>
        <v>0.76172413793103444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>
        <f t="shared" si="16"/>
        <v>0</v>
      </c>
      <c r="AH73" s="8" t="e">
        <f t="shared" si="17"/>
        <v>#DIV/0!</v>
      </c>
      <c r="AI73" s="8"/>
      <c r="AJ73" s="8"/>
      <c r="AK73" s="91" t="s">
        <v>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>
        <f t="shared" si="23"/>
        <v>0</v>
      </c>
      <c r="BE73" s="8"/>
      <c r="BF73" s="8">
        <f t="shared" si="5"/>
        <v>0</v>
      </c>
      <c r="BG73" s="8">
        <f t="shared" si="18"/>
        <v>0</v>
      </c>
      <c r="BH73" s="8">
        <f t="shared" si="19"/>
        <v>0</v>
      </c>
      <c r="BI73" s="1">
        <v>0</v>
      </c>
      <c r="BJ73" s="1"/>
      <c r="BK73" s="11">
        <f t="shared" si="25"/>
        <v>0</v>
      </c>
      <c r="BL73" s="11"/>
      <c r="BM73" s="11">
        <f t="shared" si="24"/>
        <v>0</v>
      </c>
      <c r="BN73" s="3">
        <f t="shared" si="8"/>
        <v>7.2964406779661015</v>
      </c>
      <c r="BO73" s="3">
        <f t="shared" si="9"/>
        <v>150.13252423798556</v>
      </c>
      <c r="BP73" s="3"/>
      <c r="BQ73" s="3"/>
      <c r="BR73" s="3"/>
      <c r="BS73" s="1">
        <v>0</v>
      </c>
      <c r="BT73" s="20">
        <f t="shared" si="26"/>
        <v>1</v>
      </c>
      <c r="BU73" s="11">
        <f t="shared" si="20"/>
        <v>0</v>
      </c>
      <c r="BV73" s="20">
        <f t="shared" si="11"/>
        <v>0.38840427293881663</v>
      </c>
      <c r="BW73" s="1">
        <v>0</v>
      </c>
      <c r="BX73" s="20">
        <f t="shared" si="27"/>
        <v>1</v>
      </c>
      <c r="BY73" s="11">
        <f t="shared" si="13"/>
        <v>0</v>
      </c>
      <c r="BZ73" s="20">
        <f t="shared" si="14"/>
        <v>0.58464996223824039</v>
      </c>
      <c r="CA73" s="1" t="s">
        <v>4</v>
      </c>
      <c r="CB73" s="25"/>
      <c r="CC73" s="25"/>
      <c r="CD73" s="25"/>
      <c r="CE73" s="25"/>
      <c r="CF73" s="25"/>
      <c r="CG73" s="25"/>
      <c r="CH73" s="20" t="e">
        <f t="shared" si="21"/>
        <v>#DIV/0!</v>
      </c>
      <c r="CI73" s="25"/>
      <c r="CJ73" s="25"/>
      <c r="CK73" s="25"/>
      <c r="CL73" s="20" t="e">
        <f t="shared" si="22"/>
        <v>#DIV/0!</v>
      </c>
      <c r="CM73" s="25"/>
      <c r="CN73" s="25"/>
      <c r="CP73" s="32" t="s">
        <v>42</v>
      </c>
    </row>
    <row r="74" spans="1:94" x14ac:dyDescent="0.25">
      <c r="A74" s="36">
        <v>20141003</v>
      </c>
      <c r="C74" s="25" t="s">
        <v>12</v>
      </c>
      <c r="D74" s="25">
        <v>11</v>
      </c>
      <c r="E74" s="19">
        <v>4.8600000000000004E-2</v>
      </c>
      <c r="F74" s="25" t="s">
        <v>26</v>
      </c>
      <c r="G74" s="25"/>
      <c r="H74" s="32" t="s">
        <v>42</v>
      </c>
      <c r="I74" s="32" t="s">
        <v>49</v>
      </c>
      <c r="J74" s="32" t="str">
        <f t="shared" si="15"/>
        <v>No</v>
      </c>
      <c r="K74" s="34">
        <v>0</v>
      </c>
      <c r="L74" s="8">
        <f t="shared" si="0"/>
        <v>0.83849999999999947</v>
      </c>
      <c r="M74" s="34">
        <v>0</v>
      </c>
      <c r="N74" s="34"/>
      <c r="O74" s="34"/>
      <c r="P74" s="34"/>
      <c r="Q74" s="1">
        <v>0</v>
      </c>
      <c r="R74" s="1">
        <v>1.0900000000000001</v>
      </c>
      <c r="S74" s="8">
        <v>1.08</v>
      </c>
      <c r="T74" s="8">
        <v>1.03</v>
      </c>
      <c r="U74" s="8">
        <v>1.04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>
        <f t="shared" si="16"/>
        <v>0</v>
      </c>
      <c r="AH74" s="8" t="e">
        <f t="shared" si="17"/>
        <v>#DIV/0!</v>
      </c>
      <c r="AI74" s="8"/>
      <c r="AJ74" s="8">
        <v>156.84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>
        <f t="shared" si="23"/>
        <v>0</v>
      </c>
      <c r="BE74" s="8"/>
      <c r="BF74" s="8">
        <f t="shared" si="5"/>
        <v>0</v>
      </c>
      <c r="BG74" s="8"/>
      <c r="BH74" s="8">
        <f t="shared" si="19"/>
        <v>0</v>
      </c>
      <c r="BI74" s="1"/>
      <c r="BJ74" s="1"/>
      <c r="BK74" s="11"/>
      <c r="BL74" s="11"/>
      <c r="BM74" s="11">
        <f t="shared" si="24"/>
        <v>0</v>
      </c>
      <c r="BN74" s="3">
        <f t="shared" si="8"/>
        <v>7.2964406779661015</v>
      </c>
      <c r="BO74" s="3">
        <f t="shared" si="9"/>
        <v>150.13252423798556</v>
      </c>
      <c r="BP74" s="3"/>
      <c r="BQ74" s="3"/>
      <c r="BR74" s="3"/>
      <c r="BS74" s="1">
        <v>0</v>
      </c>
      <c r="BT74" s="20">
        <f t="shared" si="26"/>
        <v>1</v>
      </c>
      <c r="BU74" s="11">
        <f t="shared" si="20"/>
        <v>0</v>
      </c>
      <c r="BV74" s="20">
        <f t="shared" si="11"/>
        <v>0.38840427293881663</v>
      </c>
      <c r="BW74" s="1">
        <v>0</v>
      </c>
      <c r="BX74" s="20">
        <f t="shared" si="27"/>
        <v>1</v>
      </c>
      <c r="BY74" s="11">
        <f t="shared" si="13"/>
        <v>0</v>
      </c>
      <c r="BZ74" s="20">
        <f t="shared" si="14"/>
        <v>0.58464996223824039</v>
      </c>
      <c r="CA74" s="1" t="s">
        <v>4</v>
      </c>
      <c r="CB74" s="25"/>
      <c r="CC74" s="25"/>
      <c r="CD74" s="25"/>
      <c r="CE74" s="25"/>
      <c r="CF74" s="25"/>
      <c r="CG74" s="25"/>
      <c r="CH74" s="20" t="e">
        <f t="shared" si="21"/>
        <v>#DIV/0!</v>
      </c>
      <c r="CI74" s="25"/>
      <c r="CJ74" s="25"/>
      <c r="CK74" s="25"/>
      <c r="CL74" s="20" t="e">
        <f t="shared" si="22"/>
        <v>#DIV/0!</v>
      </c>
      <c r="CM74" s="25"/>
      <c r="CN74" s="25"/>
      <c r="CP74" s="32" t="s">
        <v>42</v>
      </c>
    </row>
    <row r="75" spans="1:94" x14ac:dyDescent="0.25">
      <c r="A75" s="36">
        <v>20141031</v>
      </c>
      <c r="C75" s="25" t="s">
        <v>13</v>
      </c>
      <c r="D75" s="25"/>
      <c r="E75" s="19">
        <v>4.8600000000000004E-2</v>
      </c>
      <c r="F75" s="25" t="s">
        <v>26</v>
      </c>
      <c r="G75" s="25"/>
      <c r="H75" s="32" t="s">
        <v>42</v>
      </c>
      <c r="I75" s="35"/>
      <c r="J75" s="32" t="str">
        <f t="shared" si="15"/>
        <v>Yes</v>
      </c>
      <c r="K75" s="34">
        <v>0.99</v>
      </c>
      <c r="L75" s="8">
        <f t="shared" si="0"/>
        <v>0.83849999999999947</v>
      </c>
      <c r="M75" s="34">
        <v>1.03</v>
      </c>
      <c r="N75" s="34"/>
      <c r="O75" s="34"/>
      <c r="P75" s="34"/>
      <c r="Q75" s="1">
        <v>1.03</v>
      </c>
      <c r="R75" s="1">
        <v>1.03</v>
      </c>
      <c r="S75" s="8">
        <f t="shared" si="1"/>
        <v>0.91683333333333328</v>
      </c>
      <c r="T75" s="8">
        <f t="shared" si="2"/>
        <v>0.75406249999999986</v>
      </c>
      <c r="U75" s="8">
        <f t="shared" si="3"/>
        <v>0.76172413793103444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>
        <f t="shared" si="16"/>
        <v>0</v>
      </c>
      <c r="AH75" s="8" t="e">
        <f t="shared" si="17"/>
        <v>#DIV/0!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>
        <f t="shared" si="23"/>
        <v>0</v>
      </c>
      <c r="BE75" s="8"/>
      <c r="BF75" s="8">
        <f t="shared" si="5"/>
        <v>0</v>
      </c>
      <c r="BG75" s="8">
        <f t="shared" si="18"/>
        <v>0</v>
      </c>
      <c r="BH75" s="8">
        <f t="shared" si="19"/>
        <v>0</v>
      </c>
      <c r="BI75" s="1">
        <v>10.9</v>
      </c>
      <c r="BJ75" s="1"/>
      <c r="BK75" s="11">
        <f t="shared" si="25"/>
        <v>224.27983539094649</v>
      </c>
      <c r="BL75" s="11"/>
      <c r="BM75" s="11">
        <f t="shared" si="24"/>
        <v>0</v>
      </c>
      <c r="BN75" s="3">
        <f t="shared" si="8"/>
        <v>7.2964406779661015</v>
      </c>
      <c r="BO75" s="3">
        <f t="shared" si="9"/>
        <v>150.13252423798556</v>
      </c>
      <c r="BP75" s="3"/>
      <c r="BQ75" s="3"/>
      <c r="BR75" s="3"/>
      <c r="BS75" s="1">
        <v>6.4</v>
      </c>
      <c r="BT75" s="20">
        <f t="shared" si="26"/>
        <v>0.41284403669724767</v>
      </c>
      <c r="BU75" s="11">
        <f t="shared" si="20"/>
        <v>131.68724279835391</v>
      </c>
      <c r="BV75" s="20">
        <f t="shared" si="11"/>
        <v>0.38840427293881663</v>
      </c>
      <c r="BW75" s="1">
        <v>4</v>
      </c>
      <c r="BX75" s="20">
        <f t="shared" si="27"/>
        <v>0.6330275229357798</v>
      </c>
      <c r="BY75" s="11">
        <f t="shared" si="13"/>
        <v>82.304526748971185</v>
      </c>
      <c r="BZ75" s="20">
        <f t="shared" si="14"/>
        <v>0.58464996223824039</v>
      </c>
      <c r="CA75" s="25"/>
      <c r="CB75" s="25"/>
      <c r="CC75" s="25"/>
      <c r="CD75" s="25"/>
      <c r="CE75" s="25"/>
      <c r="CF75" s="25"/>
      <c r="CG75" s="25"/>
      <c r="CH75" s="20" t="e">
        <f t="shared" si="21"/>
        <v>#DIV/0!</v>
      </c>
      <c r="CI75" s="25"/>
      <c r="CJ75" s="25"/>
      <c r="CK75" s="25"/>
      <c r="CL75" s="20" t="e">
        <f t="shared" si="22"/>
        <v>#DIV/0!</v>
      </c>
      <c r="CM75" s="25"/>
      <c r="CN75" s="25"/>
      <c r="CP75" s="32" t="s">
        <v>42</v>
      </c>
    </row>
    <row r="76" spans="1:94" x14ac:dyDescent="0.25">
      <c r="A76" s="36">
        <v>20141031</v>
      </c>
      <c r="C76" s="25" t="s">
        <v>13</v>
      </c>
      <c r="D76" s="25"/>
      <c r="E76" s="19">
        <v>4.8600000000000004E-2</v>
      </c>
      <c r="F76" s="25" t="s">
        <v>26</v>
      </c>
      <c r="G76" s="25"/>
      <c r="H76" s="32" t="s">
        <v>42</v>
      </c>
      <c r="I76" s="35"/>
      <c r="J76" s="32" t="str">
        <f t="shared" si="15"/>
        <v>Yes</v>
      </c>
      <c r="K76" s="34">
        <v>1</v>
      </c>
      <c r="L76" s="8">
        <f t="shared" si="0"/>
        <v>0.83849999999999947</v>
      </c>
      <c r="M76" s="34">
        <v>1</v>
      </c>
      <c r="N76" s="34"/>
      <c r="O76" s="34"/>
      <c r="P76" s="34"/>
      <c r="Q76" s="1">
        <v>0.9</v>
      </c>
      <c r="R76" s="1">
        <v>0.9</v>
      </c>
      <c r="S76" s="8">
        <f t="shared" si="1"/>
        <v>0.91683333333333328</v>
      </c>
      <c r="T76" s="8">
        <f t="shared" si="2"/>
        <v>0.75406249999999986</v>
      </c>
      <c r="U76" s="8">
        <f t="shared" si="3"/>
        <v>0.76172413793103444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>
        <f t="shared" si="16"/>
        <v>0</v>
      </c>
      <c r="AH76" s="8" t="e">
        <f t="shared" si="17"/>
        <v>#DIV/0!</v>
      </c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>
        <f t="shared" si="23"/>
        <v>0</v>
      </c>
      <c r="BE76" s="8"/>
      <c r="BF76" s="8">
        <f t="shared" si="5"/>
        <v>0</v>
      </c>
      <c r="BG76" s="8">
        <f t="shared" si="18"/>
        <v>0</v>
      </c>
      <c r="BH76" s="8">
        <f t="shared" si="19"/>
        <v>0</v>
      </c>
      <c r="BI76" s="1">
        <v>9</v>
      </c>
      <c r="BJ76" s="1"/>
      <c r="BK76" s="11">
        <f t="shared" si="25"/>
        <v>185.18518518518516</v>
      </c>
      <c r="BL76" s="11"/>
      <c r="BM76" s="11">
        <f t="shared" si="24"/>
        <v>0</v>
      </c>
      <c r="BN76" s="3">
        <f t="shared" si="8"/>
        <v>7.2964406779661015</v>
      </c>
      <c r="BO76" s="3">
        <f t="shared" si="9"/>
        <v>150.13252423798556</v>
      </c>
      <c r="BP76" s="3"/>
      <c r="BQ76" s="3"/>
      <c r="BR76" s="3"/>
      <c r="BS76" s="1">
        <v>4.4000000000000004</v>
      </c>
      <c r="BT76" s="20">
        <f t="shared" si="26"/>
        <v>0.51111111111111107</v>
      </c>
      <c r="BU76" s="11">
        <f t="shared" si="20"/>
        <v>90.534979423868307</v>
      </c>
      <c r="BV76" s="20">
        <f t="shared" si="11"/>
        <v>0.38840427293881663</v>
      </c>
      <c r="BW76" s="1">
        <v>3</v>
      </c>
      <c r="BX76" s="20">
        <f t="shared" si="27"/>
        <v>0.66666666666666674</v>
      </c>
      <c r="BY76" s="11">
        <f t="shared" si="13"/>
        <v>61.728395061728392</v>
      </c>
      <c r="BZ76" s="20">
        <f t="shared" si="14"/>
        <v>0.58464996223824039</v>
      </c>
      <c r="CA76" s="25"/>
      <c r="CB76" s="25"/>
      <c r="CC76" s="25"/>
      <c r="CD76" s="25"/>
      <c r="CE76" s="25"/>
      <c r="CF76" s="25"/>
      <c r="CG76" s="25"/>
      <c r="CH76" s="20" t="e">
        <f t="shared" si="21"/>
        <v>#DIV/0!</v>
      </c>
      <c r="CI76" s="25"/>
      <c r="CJ76" s="25"/>
      <c r="CK76" s="25"/>
      <c r="CL76" s="20" t="e">
        <f t="shared" si="22"/>
        <v>#DIV/0!</v>
      </c>
      <c r="CM76" s="25"/>
      <c r="CN76" s="25"/>
      <c r="CP76" s="32" t="s">
        <v>42</v>
      </c>
    </row>
    <row r="77" spans="1:94" x14ac:dyDescent="0.25">
      <c r="A77" s="36">
        <v>20141031</v>
      </c>
      <c r="C77" s="25" t="s">
        <v>13</v>
      </c>
      <c r="D77" s="25"/>
      <c r="E77" s="19">
        <v>4.8600000000000004E-2</v>
      </c>
      <c r="F77" s="25" t="s">
        <v>26</v>
      </c>
      <c r="G77" s="25"/>
      <c r="H77" s="32" t="s">
        <v>42</v>
      </c>
      <c r="I77" s="35"/>
      <c r="J77" s="32" t="str">
        <f t="shared" si="15"/>
        <v>Yes</v>
      </c>
      <c r="K77" s="34">
        <v>1</v>
      </c>
      <c r="L77" s="8">
        <f t="shared" si="0"/>
        <v>0.83849999999999947</v>
      </c>
      <c r="M77" s="34">
        <v>1.1399999999999999</v>
      </c>
      <c r="N77" s="34"/>
      <c r="O77" s="34"/>
      <c r="P77" s="34"/>
      <c r="Q77" s="1">
        <v>1.1399999999999999</v>
      </c>
      <c r="R77" s="1">
        <v>1.1000000000000001</v>
      </c>
      <c r="S77" s="8">
        <f t="shared" si="1"/>
        <v>0.91683333333333328</v>
      </c>
      <c r="T77" s="8">
        <f t="shared" si="2"/>
        <v>0.75406249999999986</v>
      </c>
      <c r="U77" s="8">
        <f t="shared" si="3"/>
        <v>0.76172413793103444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>
        <f t="shared" si="16"/>
        <v>0</v>
      </c>
      <c r="AH77" s="8" t="e">
        <f t="shared" si="17"/>
        <v>#DIV/0!</v>
      </c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>
        <f t="shared" si="23"/>
        <v>0</v>
      </c>
      <c r="BE77" s="8"/>
      <c r="BF77" s="8">
        <f t="shared" si="5"/>
        <v>0</v>
      </c>
      <c r="BG77" s="8">
        <f t="shared" si="18"/>
        <v>0</v>
      </c>
      <c r="BH77" s="8">
        <f t="shared" si="19"/>
        <v>0</v>
      </c>
      <c r="BI77" s="1">
        <v>9.5</v>
      </c>
      <c r="BJ77" s="1"/>
      <c r="BK77" s="11">
        <f t="shared" si="25"/>
        <v>195.47325102880657</v>
      </c>
      <c r="BL77" s="11"/>
      <c r="BM77" s="11">
        <f t="shared" si="24"/>
        <v>0</v>
      </c>
      <c r="BN77" s="3">
        <f t="shared" si="8"/>
        <v>7.2964406779661015</v>
      </c>
      <c r="BO77" s="3">
        <f t="shared" si="9"/>
        <v>150.13252423798556</v>
      </c>
      <c r="BP77" s="3"/>
      <c r="BQ77" s="3"/>
      <c r="BR77" s="3"/>
      <c r="BS77" s="1">
        <v>4.8</v>
      </c>
      <c r="BT77" s="20">
        <f t="shared" si="26"/>
        <v>0.49473684210526314</v>
      </c>
      <c r="BU77" s="11">
        <f t="shared" si="20"/>
        <v>98.765432098765416</v>
      </c>
      <c r="BV77" s="20">
        <f t="shared" si="11"/>
        <v>0.38840427293881663</v>
      </c>
      <c r="BW77" s="1">
        <v>3</v>
      </c>
      <c r="BX77" s="20">
        <f t="shared" si="27"/>
        <v>0.68421052631578949</v>
      </c>
      <c r="BY77" s="11">
        <f t="shared" si="13"/>
        <v>61.728395061728392</v>
      </c>
      <c r="BZ77" s="20">
        <f t="shared" si="14"/>
        <v>0.58464996223824039</v>
      </c>
      <c r="CA77" s="25"/>
      <c r="CB77" s="25"/>
      <c r="CC77" s="25"/>
      <c r="CD77" s="25"/>
      <c r="CE77" s="25"/>
      <c r="CF77" s="25"/>
      <c r="CG77" s="25"/>
      <c r="CH77" s="20" t="e">
        <f t="shared" si="21"/>
        <v>#DIV/0!</v>
      </c>
      <c r="CI77" s="25"/>
      <c r="CJ77" s="25"/>
      <c r="CK77" s="25"/>
      <c r="CL77" s="20" t="e">
        <f t="shared" si="22"/>
        <v>#DIV/0!</v>
      </c>
      <c r="CM77" s="25"/>
      <c r="CN77" s="25"/>
      <c r="CP77" s="32" t="s">
        <v>42</v>
      </c>
    </row>
    <row r="78" spans="1:94" x14ac:dyDescent="0.25">
      <c r="A78" s="36">
        <v>20141106</v>
      </c>
      <c r="C78" s="25" t="s">
        <v>12</v>
      </c>
      <c r="D78" s="25">
        <v>6</v>
      </c>
      <c r="E78" s="19">
        <v>4.8600000000000004E-2</v>
      </c>
      <c r="F78" s="25" t="s">
        <v>26</v>
      </c>
      <c r="G78" s="25"/>
      <c r="H78" s="32" t="s">
        <v>75</v>
      </c>
      <c r="I78" s="35" t="s">
        <v>79</v>
      </c>
      <c r="J78" s="32" t="str">
        <f t="shared" si="15"/>
        <v>No</v>
      </c>
      <c r="K78" s="34">
        <v>0.6</v>
      </c>
      <c r="L78" s="8">
        <f t="shared" si="0"/>
        <v>0.83849999999999947</v>
      </c>
      <c r="M78" s="34">
        <v>0.9</v>
      </c>
      <c r="N78" s="34"/>
      <c r="O78" s="34"/>
      <c r="P78" s="34"/>
      <c r="Q78" s="1">
        <v>0.9</v>
      </c>
      <c r="R78" s="1"/>
      <c r="S78" s="8">
        <f t="shared" si="1"/>
        <v>0.91683333333333328</v>
      </c>
      <c r="T78" s="8">
        <f t="shared" si="2"/>
        <v>0.75406249999999986</v>
      </c>
      <c r="U78" s="8">
        <f t="shared" si="3"/>
        <v>0.76172413793103444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>
        <f t="shared" si="16"/>
        <v>0</v>
      </c>
      <c r="AH78" s="8" t="e">
        <f t="shared" si="17"/>
        <v>#DIV/0!</v>
      </c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>
        <f t="shared" si="23"/>
        <v>0</v>
      </c>
      <c r="BE78" s="8"/>
      <c r="BF78" s="8">
        <f t="shared" si="5"/>
        <v>0</v>
      </c>
      <c r="BG78" s="8">
        <f t="shared" si="18"/>
        <v>0</v>
      </c>
      <c r="BH78" s="8">
        <f t="shared" si="19"/>
        <v>0</v>
      </c>
      <c r="BI78" s="1">
        <v>6.3</v>
      </c>
      <c r="BJ78" s="1"/>
      <c r="BK78" s="11">
        <f t="shared" si="25"/>
        <v>129.62962962962962</v>
      </c>
      <c r="BL78" s="11"/>
      <c r="BM78" s="11">
        <f t="shared" si="24"/>
        <v>0</v>
      </c>
      <c r="BN78" s="3">
        <f t="shared" si="8"/>
        <v>7.2964406779661015</v>
      </c>
      <c r="BO78" s="3">
        <f t="shared" si="9"/>
        <v>150.13252423798556</v>
      </c>
      <c r="BP78" s="3"/>
      <c r="BQ78" s="3"/>
      <c r="BR78" s="3"/>
      <c r="BS78" s="1">
        <v>5.5</v>
      </c>
      <c r="BT78" s="20">
        <f t="shared" si="26"/>
        <v>0.12698412698412698</v>
      </c>
      <c r="BU78" s="11">
        <f t="shared" si="20"/>
        <v>113.16872427983539</v>
      </c>
      <c r="BV78" s="20">
        <f t="shared" si="11"/>
        <v>0.38840427293881663</v>
      </c>
      <c r="BW78" s="1" t="s">
        <v>4</v>
      </c>
      <c r="BX78" s="20" t="str">
        <f t="shared" si="27"/>
        <v>-</v>
      </c>
      <c r="BY78" s="11" t="str">
        <f t="shared" si="13"/>
        <v>-</v>
      </c>
      <c r="BZ78" s="20">
        <f t="shared" si="14"/>
        <v>0.58464996223824039</v>
      </c>
      <c r="CA78" s="25"/>
      <c r="CB78" s="25"/>
      <c r="CC78" s="25"/>
      <c r="CD78" s="25"/>
      <c r="CE78" s="25"/>
      <c r="CF78" s="25"/>
      <c r="CG78" s="25"/>
      <c r="CH78" s="20" t="e">
        <f t="shared" si="21"/>
        <v>#DIV/0!</v>
      </c>
      <c r="CI78" s="25"/>
      <c r="CJ78" s="25"/>
      <c r="CK78" s="25"/>
      <c r="CL78" s="20" t="e">
        <f t="shared" si="22"/>
        <v>#DIV/0!</v>
      </c>
      <c r="CM78" s="25"/>
      <c r="CN78" s="25"/>
      <c r="CP78" s="32" t="s">
        <v>75</v>
      </c>
    </row>
    <row r="79" spans="1:94" x14ac:dyDescent="0.25">
      <c r="A79" s="36">
        <v>20141106</v>
      </c>
      <c r="C79" s="25" t="s">
        <v>12</v>
      </c>
      <c r="D79" s="25">
        <v>12</v>
      </c>
      <c r="E79" s="19">
        <v>4.8600000000000004E-2</v>
      </c>
      <c r="F79" s="25" t="s">
        <v>26</v>
      </c>
      <c r="G79" s="25"/>
      <c r="H79" s="32" t="s">
        <v>75</v>
      </c>
      <c r="I79" s="35" t="s">
        <v>79</v>
      </c>
      <c r="J79" s="32" t="str">
        <f t="shared" si="15"/>
        <v>No</v>
      </c>
      <c r="K79" s="34">
        <v>0.8</v>
      </c>
      <c r="L79" s="8">
        <f t="shared" si="0"/>
        <v>0.83849999999999947</v>
      </c>
      <c r="M79" s="34">
        <v>0.95</v>
      </c>
      <c r="N79" s="34"/>
      <c r="O79" s="34"/>
      <c r="P79" s="34"/>
      <c r="Q79" s="1">
        <v>0.9</v>
      </c>
      <c r="R79" s="1"/>
      <c r="S79" s="8">
        <f t="shared" si="1"/>
        <v>0.91683333333333328</v>
      </c>
      <c r="T79" s="8">
        <f t="shared" si="2"/>
        <v>0.75406249999999986</v>
      </c>
      <c r="U79" s="8">
        <f t="shared" si="3"/>
        <v>0.76172413793103444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>
        <f t="shared" si="16"/>
        <v>0</v>
      </c>
      <c r="AH79" s="8" t="e">
        <f t="shared" si="17"/>
        <v>#DIV/0!</v>
      </c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>
        <f t="shared" si="23"/>
        <v>0</v>
      </c>
      <c r="BE79" s="8"/>
      <c r="BF79" s="8">
        <f t="shared" si="5"/>
        <v>0</v>
      </c>
      <c r="BG79" s="8">
        <f t="shared" si="18"/>
        <v>0</v>
      </c>
      <c r="BH79" s="8">
        <f t="shared" si="19"/>
        <v>0</v>
      </c>
      <c r="BI79" s="1">
        <v>8</v>
      </c>
      <c r="BJ79" s="1"/>
      <c r="BK79" s="11">
        <f t="shared" si="25"/>
        <v>164.60905349794237</v>
      </c>
      <c r="BL79" s="11"/>
      <c r="BM79" s="11">
        <f t="shared" ref="BM79:BM110" si="28">IF(ISERROR(((BL79)/(E79))),"-",(BL79)/(E79))</f>
        <v>0</v>
      </c>
      <c r="BN79" s="3">
        <f t="shared" si="8"/>
        <v>7.2964406779661015</v>
      </c>
      <c r="BO79" s="3">
        <f t="shared" si="9"/>
        <v>150.13252423798556</v>
      </c>
      <c r="BP79" s="3"/>
      <c r="BQ79" s="3"/>
      <c r="BR79" s="3"/>
      <c r="BS79" s="1">
        <v>5.6</v>
      </c>
      <c r="BT79" s="20">
        <f t="shared" si="26"/>
        <v>0.30000000000000004</v>
      </c>
      <c r="BU79" s="11">
        <f t="shared" si="20"/>
        <v>115.22633744855965</v>
      </c>
      <c r="BV79" s="20">
        <f t="shared" si="11"/>
        <v>0.38840427293881663</v>
      </c>
      <c r="BW79" s="1" t="s">
        <v>4</v>
      </c>
      <c r="BX79" s="20" t="str">
        <f t="shared" si="27"/>
        <v>-</v>
      </c>
      <c r="BY79" s="11" t="str">
        <f t="shared" si="13"/>
        <v>-</v>
      </c>
      <c r="BZ79" s="20">
        <f t="shared" si="14"/>
        <v>0.58464996223824039</v>
      </c>
      <c r="CA79" s="25"/>
      <c r="CB79" s="25"/>
      <c r="CC79" s="25"/>
      <c r="CD79" s="25"/>
      <c r="CE79" s="25"/>
      <c r="CF79" s="25"/>
      <c r="CG79" s="25"/>
      <c r="CH79" s="20" t="e">
        <f t="shared" si="21"/>
        <v>#DIV/0!</v>
      </c>
      <c r="CI79" s="25"/>
      <c r="CJ79" s="25"/>
      <c r="CK79" s="25"/>
      <c r="CL79" s="20" t="e">
        <f t="shared" si="22"/>
        <v>#DIV/0!</v>
      </c>
      <c r="CM79" s="25"/>
      <c r="CN79" s="25"/>
      <c r="CP79" s="32" t="s">
        <v>75</v>
      </c>
    </row>
    <row r="80" spans="1:94" x14ac:dyDescent="0.25">
      <c r="A80" s="36">
        <v>20141110</v>
      </c>
      <c r="C80" s="25" t="s">
        <v>12</v>
      </c>
      <c r="D80" s="25"/>
      <c r="E80" s="19">
        <v>4.8600000000000004E-2</v>
      </c>
      <c r="F80" s="25" t="s">
        <v>26</v>
      </c>
      <c r="G80" s="25"/>
      <c r="H80" s="32" t="s">
        <v>42</v>
      </c>
      <c r="I80" s="35"/>
      <c r="J80" s="32" t="str">
        <f t="shared" si="15"/>
        <v>Yes</v>
      </c>
      <c r="K80" s="34">
        <v>1.2</v>
      </c>
      <c r="L80" s="8">
        <f t="shared" si="0"/>
        <v>0.83849999999999947</v>
      </c>
      <c r="M80" s="34">
        <v>1.1399999999999999</v>
      </c>
      <c r="N80" s="34"/>
      <c r="O80" s="34"/>
      <c r="P80" s="34"/>
      <c r="Q80" s="1">
        <v>1.1399999999999999</v>
      </c>
      <c r="R80" s="1">
        <v>1.2</v>
      </c>
      <c r="S80" s="8">
        <f t="shared" si="1"/>
        <v>0.91683333333333328</v>
      </c>
      <c r="T80" s="8">
        <f t="shared" si="2"/>
        <v>0.75406249999999986</v>
      </c>
      <c r="U80" s="8">
        <f t="shared" si="3"/>
        <v>0.76172413793103444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>
        <f t="shared" si="16"/>
        <v>0</v>
      </c>
      <c r="AH80" s="8" t="e">
        <f t="shared" si="17"/>
        <v>#DIV/0!</v>
      </c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>
        <f t="shared" si="23"/>
        <v>0</v>
      </c>
      <c r="BE80" s="8"/>
      <c r="BF80" s="8">
        <f t="shared" si="5"/>
        <v>0</v>
      </c>
      <c r="BG80" s="8">
        <f t="shared" si="18"/>
        <v>0</v>
      </c>
      <c r="BH80" s="8">
        <f t="shared" si="19"/>
        <v>0</v>
      </c>
      <c r="BI80" s="1">
        <v>7.7</v>
      </c>
      <c r="BJ80" s="1"/>
      <c r="BK80" s="11">
        <f t="shared" si="25"/>
        <v>158.43621399176953</v>
      </c>
      <c r="BL80" s="11"/>
      <c r="BM80" s="11">
        <f t="shared" si="28"/>
        <v>0</v>
      </c>
      <c r="BN80" s="3">
        <f t="shared" si="8"/>
        <v>7.2964406779661015</v>
      </c>
      <c r="BO80" s="3">
        <f t="shared" si="9"/>
        <v>150.13252423798556</v>
      </c>
      <c r="BP80" s="3"/>
      <c r="BQ80" s="3"/>
      <c r="BR80" s="3"/>
      <c r="BS80" s="1">
        <v>5</v>
      </c>
      <c r="BT80" s="20">
        <f t="shared" si="26"/>
        <v>0.35064935064935066</v>
      </c>
      <c r="BU80" s="11">
        <f t="shared" si="20"/>
        <v>102.88065843621398</v>
      </c>
      <c r="BV80" s="20">
        <f t="shared" si="11"/>
        <v>0.38840427293881663</v>
      </c>
      <c r="BW80" s="1">
        <v>4.4000000000000004</v>
      </c>
      <c r="BX80" s="20">
        <f t="shared" si="27"/>
        <v>0.42857142857142849</v>
      </c>
      <c r="BY80" s="11">
        <f t="shared" si="13"/>
        <v>90.534979423868307</v>
      </c>
      <c r="BZ80" s="20">
        <f t="shared" si="14"/>
        <v>0.58464996223824039</v>
      </c>
      <c r="CA80" s="25"/>
      <c r="CB80" s="25"/>
      <c r="CC80" s="25"/>
      <c r="CD80" s="25"/>
      <c r="CE80" s="25"/>
      <c r="CF80" s="25"/>
      <c r="CG80" s="25"/>
      <c r="CH80" s="20" t="e">
        <f t="shared" si="21"/>
        <v>#DIV/0!</v>
      </c>
      <c r="CI80" s="25"/>
      <c r="CJ80" s="25"/>
      <c r="CK80" s="25"/>
      <c r="CL80" s="20" t="e">
        <f t="shared" si="22"/>
        <v>#DIV/0!</v>
      </c>
      <c r="CM80" s="25"/>
      <c r="CN80" s="25"/>
      <c r="CP80" s="32" t="s">
        <v>42</v>
      </c>
    </row>
    <row r="81" spans="1:94" x14ac:dyDescent="0.25">
      <c r="A81" s="36">
        <v>20141114</v>
      </c>
      <c r="C81" s="25" t="s">
        <v>13</v>
      </c>
      <c r="D81" s="25">
        <v>34</v>
      </c>
      <c r="E81" s="19">
        <v>4.8600000000000004E-2</v>
      </c>
      <c r="F81" s="25" t="s">
        <v>26</v>
      </c>
      <c r="G81" s="25"/>
      <c r="H81" s="32" t="s">
        <v>42</v>
      </c>
      <c r="I81" s="35" t="s">
        <v>79</v>
      </c>
      <c r="J81" s="32" t="str">
        <f t="shared" si="15"/>
        <v>Yes</v>
      </c>
      <c r="K81" s="34">
        <v>1.1000000000000001</v>
      </c>
      <c r="L81" s="8">
        <f t="shared" si="0"/>
        <v>0.83849999999999947</v>
      </c>
      <c r="M81" s="34">
        <v>1.1399999999999999</v>
      </c>
      <c r="N81" s="34"/>
      <c r="O81" s="34"/>
      <c r="P81" s="34"/>
      <c r="Q81" s="1">
        <v>1.1200000000000001</v>
      </c>
      <c r="R81" s="1">
        <v>0.5</v>
      </c>
      <c r="S81" s="8">
        <f t="shared" si="1"/>
        <v>0.91683333333333328</v>
      </c>
      <c r="T81" s="8">
        <f t="shared" si="2"/>
        <v>0.75406249999999986</v>
      </c>
      <c r="U81" s="8">
        <f t="shared" si="3"/>
        <v>0.76172413793103444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>
        <f t="shared" si="16"/>
        <v>0</v>
      </c>
      <c r="AH81" s="8" t="e">
        <f t="shared" si="17"/>
        <v>#DIV/0!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>
        <f t="shared" si="23"/>
        <v>0</v>
      </c>
      <c r="BE81" s="8"/>
      <c r="BF81" s="8">
        <f t="shared" si="5"/>
        <v>0</v>
      </c>
      <c r="BG81" s="8">
        <f t="shared" si="18"/>
        <v>0</v>
      </c>
      <c r="BH81" s="8">
        <f t="shared" si="19"/>
        <v>0</v>
      </c>
      <c r="BI81" s="1">
        <v>14.6</v>
      </c>
      <c r="BJ81" s="1"/>
      <c r="BK81" s="11">
        <f t="shared" si="25"/>
        <v>300.41152263374482</v>
      </c>
      <c r="BL81" s="11"/>
      <c r="BM81" s="11">
        <f t="shared" si="28"/>
        <v>0</v>
      </c>
      <c r="BN81" s="3">
        <f t="shared" si="8"/>
        <v>7.2964406779661015</v>
      </c>
      <c r="BO81" s="3">
        <f t="shared" si="9"/>
        <v>150.13252423798556</v>
      </c>
      <c r="BP81" s="3"/>
      <c r="BQ81" s="3"/>
      <c r="BR81" s="3"/>
      <c r="BS81" s="1">
        <v>11.3</v>
      </c>
      <c r="BT81" s="20">
        <f t="shared" si="26"/>
        <v>0.22602739726027388</v>
      </c>
      <c r="BU81" s="11">
        <f t="shared" si="20"/>
        <v>232.51028806584361</v>
      </c>
      <c r="BV81" s="20">
        <f t="shared" si="11"/>
        <v>0.38840427293881663</v>
      </c>
      <c r="BW81" s="1">
        <v>7</v>
      </c>
      <c r="BX81" s="20">
        <f t="shared" si="27"/>
        <v>0.52054794520547942</v>
      </c>
      <c r="BY81" s="11">
        <f t="shared" si="13"/>
        <v>144.03292181069958</v>
      </c>
      <c r="BZ81" s="20">
        <f t="shared" si="14"/>
        <v>0.58464996223824039</v>
      </c>
      <c r="CA81" s="25"/>
      <c r="CB81" s="25"/>
      <c r="CC81" s="25"/>
      <c r="CD81" s="25"/>
      <c r="CE81" s="25"/>
      <c r="CF81" s="25"/>
      <c r="CG81" s="25"/>
      <c r="CH81" s="20" t="e">
        <f t="shared" si="21"/>
        <v>#DIV/0!</v>
      </c>
      <c r="CI81" s="25"/>
      <c r="CJ81" s="25"/>
      <c r="CK81" s="25"/>
      <c r="CL81" s="20" t="e">
        <f t="shared" si="22"/>
        <v>#DIV/0!</v>
      </c>
      <c r="CM81" s="25"/>
      <c r="CN81" s="25"/>
      <c r="CP81" s="32" t="s">
        <v>42</v>
      </c>
    </row>
    <row r="82" spans="1:94" x14ac:dyDescent="0.25">
      <c r="A82" s="36">
        <v>20141114</v>
      </c>
      <c r="C82" s="25" t="s">
        <v>13</v>
      </c>
      <c r="D82" s="25">
        <v>19</v>
      </c>
      <c r="E82" s="19">
        <v>4.8600000000000004E-2</v>
      </c>
      <c r="F82" s="25" t="s">
        <v>26</v>
      </c>
      <c r="G82" s="25"/>
      <c r="H82" s="32" t="s">
        <v>42</v>
      </c>
      <c r="I82" s="35" t="s">
        <v>79</v>
      </c>
      <c r="J82" s="32" t="str">
        <f t="shared" si="15"/>
        <v>Yes</v>
      </c>
      <c r="K82" s="34">
        <v>1.05</v>
      </c>
      <c r="L82" s="8">
        <f t="shared" si="0"/>
        <v>0.83849999999999947</v>
      </c>
      <c r="M82" s="34">
        <v>1.1499999999999999</v>
      </c>
      <c r="N82" s="34"/>
      <c r="O82" s="34"/>
      <c r="P82" s="34"/>
      <c r="Q82" s="1">
        <v>1.1399999999999999</v>
      </c>
      <c r="R82" s="1">
        <v>1.1499999999999999</v>
      </c>
      <c r="S82" s="8">
        <f t="shared" si="1"/>
        <v>0.91683333333333328</v>
      </c>
      <c r="T82" s="8">
        <f t="shared" si="2"/>
        <v>0.75406249999999986</v>
      </c>
      <c r="U82" s="8">
        <f t="shared" si="3"/>
        <v>0.76172413793103444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>
        <f t="shared" si="16"/>
        <v>0</v>
      </c>
      <c r="AH82" s="8" t="e">
        <f t="shared" si="17"/>
        <v>#DIV/0!</v>
      </c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>
        <f t="shared" si="23"/>
        <v>0</v>
      </c>
      <c r="BE82" s="8"/>
      <c r="BF82" s="8">
        <f t="shared" si="5"/>
        <v>0</v>
      </c>
      <c r="BG82" s="8">
        <f t="shared" si="18"/>
        <v>0</v>
      </c>
      <c r="BH82" s="8">
        <f t="shared" si="19"/>
        <v>0</v>
      </c>
      <c r="BI82" s="1">
        <v>6.75</v>
      </c>
      <c r="BJ82" s="1"/>
      <c r="BK82" s="11">
        <f t="shared" si="25"/>
        <v>138.88888888888889</v>
      </c>
      <c r="BL82" s="11"/>
      <c r="BM82" s="11">
        <f t="shared" si="28"/>
        <v>0</v>
      </c>
      <c r="BN82" s="3">
        <f t="shared" si="8"/>
        <v>7.2964406779661015</v>
      </c>
      <c r="BO82" s="3">
        <f t="shared" si="9"/>
        <v>150.13252423798556</v>
      </c>
      <c r="BP82" s="3"/>
      <c r="BQ82" s="3"/>
      <c r="BR82" s="3"/>
      <c r="BS82" s="1">
        <v>5.77</v>
      </c>
      <c r="BT82" s="20">
        <f t="shared" si="26"/>
        <v>0.14518518518518519</v>
      </c>
      <c r="BU82" s="11">
        <f t="shared" si="20"/>
        <v>118.72427983539093</v>
      </c>
      <c r="BV82" s="20">
        <f t="shared" si="11"/>
        <v>0.38840427293881663</v>
      </c>
      <c r="BW82" s="1">
        <v>5.3</v>
      </c>
      <c r="BX82" s="20">
        <f t="shared" si="27"/>
        <v>0.21481481481481479</v>
      </c>
      <c r="BY82" s="11">
        <f t="shared" si="13"/>
        <v>109.05349794238681</v>
      </c>
      <c r="BZ82" s="20">
        <f t="shared" si="14"/>
        <v>0.58464996223824039</v>
      </c>
      <c r="CA82" s="25"/>
      <c r="CB82" s="25"/>
      <c r="CC82" s="25"/>
      <c r="CD82" s="25"/>
      <c r="CE82" s="25"/>
      <c r="CF82" s="25"/>
      <c r="CG82" s="25"/>
      <c r="CH82" s="20" t="e">
        <f t="shared" si="21"/>
        <v>#DIV/0!</v>
      </c>
      <c r="CI82" s="25"/>
      <c r="CJ82" s="25"/>
      <c r="CK82" s="25"/>
      <c r="CL82" s="20" t="e">
        <f t="shared" si="22"/>
        <v>#DIV/0!</v>
      </c>
      <c r="CM82" s="25"/>
      <c r="CN82" s="25"/>
      <c r="CP82" s="32" t="s">
        <v>42</v>
      </c>
    </row>
    <row r="83" spans="1:94" x14ac:dyDescent="0.25">
      <c r="A83" s="25">
        <v>20141114</v>
      </c>
      <c r="B83" s="68">
        <v>41964</v>
      </c>
      <c r="C83" s="25" t="s">
        <v>13</v>
      </c>
      <c r="D83" s="25">
        <v>17</v>
      </c>
      <c r="E83" s="19">
        <v>4.8600000000000004E-2</v>
      </c>
      <c r="F83" s="25" t="s">
        <v>26</v>
      </c>
      <c r="G83" s="25"/>
      <c r="H83" s="32" t="s">
        <v>42</v>
      </c>
      <c r="I83" s="35" t="s">
        <v>80</v>
      </c>
      <c r="J83" s="32" t="str">
        <f t="shared" si="15"/>
        <v>Yes</v>
      </c>
      <c r="K83" s="34">
        <v>1.1499999999999999</v>
      </c>
      <c r="L83" s="8">
        <f t="shared" si="0"/>
        <v>0.83849999999999947</v>
      </c>
      <c r="M83" s="34">
        <v>1.1499999999999999</v>
      </c>
      <c r="N83" s="34"/>
      <c r="O83" s="34"/>
      <c r="P83" s="34"/>
      <c r="Q83" s="1">
        <v>1.1499999999999999</v>
      </c>
      <c r="R83" s="1">
        <v>1.1499999999999999</v>
      </c>
      <c r="S83" s="8">
        <f t="shared" si="1"/>
        <v>0.91683333333333328</v>
      </c>
      <c r="T83" s="8">
        <f t="shared" si="2"/>
        <v>0.75406249999999986</v>
      </c>
      <c r="U83" s="8">
        <f t="shared" si="3"/>
        <v>0.76172413793103444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>
        <f t="shared" si="16"/>
        <v>0</v>
      </c>
      <c r="AH83" s="8" t="e">
        <f t="shared" si="17"/>
        <v>#DIV/0!</v>
      </c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>
        <f t="shared" si="23"/>
        <v>0</v>
      </c>
      <c r="BE83" s="8"/>
      <c r="BF83" s="8">
        <f t="shared" si="5"/>
        <v>0</v>
      </c>
      <c r="BG83" s="8">
        <f t="shared" si="18"/>
        <v>0</v>
      </c>
      <c r="BH83" s="8">
        <f t="shared" si="19"/>
        <v>0</v>
      </c>
      <c r="BI83" s="1">
        <v>11.8</v>
      </c>
      <c r="BJ83" s="1"/>
      <c r="BK83" s="11">
        <f t="shared" si="25"/>
        <v>242.79835390946502</v>
      </c>
      <c r="BL83" s="11"/>
      <c r="BM83" s="11">
        <f t="shared" si="28"/>
        <v>0</v>
      </c>
      <c r="BN83" s="3">
        <f t="shared" si="8"/>
        <v>7.2964406779661015</v>
      </c>
      <c r="BO83" s="3">
        <f t="shared" si="9"/>
        <v>150.13252423798556</v>
      </c>
      <c r="BP83" s="3"/>
      <c r="BQ83" s="3"/>
      <c r="BR83" s="3"/>
      <c r="BS83" s="1">
        <v>8.6999999999999993</v>
      </c>
      <c r="BT83" s="20">
        <f t="shared" si="26"/>
        <v>0.26271186440677974</v>
      </c>
      <c r="BU83" s="11">
        <f t="shared" si="20"/>
        <v>179.01234567901233</v>
      </c>
      <c r="BV83" s="20">
        <f t="shared" si="11"/>
        <v>0.38840427293881663</v>
      </c>
      <c r="BW83" s="1">
        <v>7.8</v>
      </c>
      <c r="BX83" s="20">
        <f t="shared" si="27"/>
        <v>0.33898305084745772</v>
      </c>
      <c r="BY83" s="11">
        <f t="shared" si="13"/>
        <v>160.49382716049382</v>
      </c>
      <c r="BZ83" s="20">
        <f t="shared" si="14"/>
        <v>0.58464996223824039</v>
      </c>
      <c r="CA83" s="25"/>
      <c r="CB83" s="25"/>
      <c r="CC83" s="25"/>
      <c r="CD83" s="25"/>
      <c r="CE83" s="25"/>
      <c r="CF83" s="25"/>
      <c r="CG83" s="25"/>
      <c r="CH83" s="20" t="e">
        <f t="shared" si="21"/>
        <v>#DIV/0!</v>
      </c>
      <c r="CI83" s="25"/>
      <c r="CJ83" s="25"/>
      <c r="CK83" s="25"/>
      <c r="CL83" s="20" t="e">
        <f t="shared" si="22"/>
        <v>#DIV/0!</v>
      </c>
      <c r="CM83" s="25"/>
      <c r="CN83" s="25"/>
      <c r="CP83" s="32" t="s">
        <v>42</v>
      </c>
    </row>
    <row r="84" spans="1:94" x14ac:dyDescent="0.25">
      <c r="A84" s="25">
        <v>20141113</v>
      </c>
      <c r="C84" s="25" t="s">
        <v>13</v>
      </c>
      <c r="D84" s="25">
        <v>14</v>
      </c>
      <c r="E84" s="19">
        <v>4.8600000000000004E-2</v>
      </c>
      <c r="F84" s="25" t="s">
        <v>26</v>
      </c>
      <c r="G84" s="25"/>
      <c r="H84" s="32" t="s">
        <v>42</v>
      </c>
      <c r="I84" s="25" t="s">
        <v>79</v>
      </c>
      <c r="J84" s="32" t="str">
        <f t="shared" si="15"/>
        <v>Yes</v>
      </c>
      <c r="K84" s="25">
        <v>1.05</v>
      </c>
      <c r="L84" s="8">
        <f t="shared" si="0"/>
        <v>0.83849999999999947</v>
      </c>
      <c r="M84" s="25">
        <v>1.1499999999999999</v>
      </c>
      <c r="N84" s="25"/>
      <c r="O84" s="25"/>
      <c r="P84" s="25"/>
      <c r="Q84" s="25">
        <v>1.1000000000000001</v>
      </c>
      <c r="R84" s="25">
        <v>1.1499999999999999</v>
      </c>
      <c r="S84" s="8">
        <f t="shared" si="1"/>
        <v>0.91683333333333328</v>
      </c>
      <c r="T84" s="8">
        <f t="shared" si="2"/>
        <v>0.75406249999999986</v>
      </c>
      <c r="U84" s="8">
        <f t="shared" si="3"/>
        <v>0.76172413793103444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>
        <f t="shared" si="16"/>
        <v>0</v>
      </c>
      <c r="AH84" s="8" t="e">
        <f t="shared" si="17"/>
        <v>#DIV/0!</v>
      </c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>
        <f t="shared" si="23"/>
        <v>0</v>
      </c>
      <c r="BE84" s="8"/>
      <c r="BF84" s="8">
        <f t="shared" si="5"/>
        <v>0</v>
      </c>
      <c r="BG84" s="8">
        <f t="shared" si="18"/>
        <v>0</v>
      </c>
      <c r="BH84" s="8">
        <f t="shared" si="19"/>
        <v>0</v>
      </c>
      <c r="BI84" s="37">
        <v>3.4</v>
      </c>
      <c r="BJ84" s="37"/>
      <c r="BK84" s="11">
        <f t="shared" si="25"/>
        <v>69.958847736625501</v>
      </c>
      <c r="BL84" s="11"/>
      <c r="BM84" s="11">
        <f t="shared" si="28"/>
        <v>0</v>
      </c>
      <c r="BN84" s="3">
        <f t="shared" si="8"/>
        <v>7.2964406779661015</v>
      </c>
      <c r="BO84" s="3">
        <f t="shared" si="9"/>
        <v>150.13252423798556</v>
      </c>
      <c r="BP84" s="3"/>
      <c r="BQ84" s="3"/>
      <c r="BR84" s="3"/>
      <c r="BS84" s="25">
        <v>2.77</v>
      </c>
      <c r="BT84" s="20">
        <f t="shared" si="26"/>
        <v>0.18529411764705883</v>
      </c>
      <c r="BU84" s="11">
        <f t="shared" si="20"/>
        <v>56.995884773662546</v>
      </c>
      <c r="BV84" s="20">
        <f t="shared" si="11"/>
        <v>0.38840427293881663</v>
      </c>
      <c r="BW84" s="25">
        <v>2.75</v>
      </c>
      <c r="BX84" s="20">
        <f t="shared" si="27"/>
        <v>0.19117647058823528</v>
      </c>
      <c r="BY84" s="11">
        <f t="shared" si="13"/>
        <v>56.584362139917694</v>
      </c>
      <c r="BZ84" s="20">
        <f t="shared" si="14"/>
        <v>0.58464996223824039</v>
      </c>
      <c r="CA84" s="25"/>
      <c r="CB84" s="25"/>
      <c r="CC84" s="25"/>
      <c r="CD84" s="25"/>
      <c r="CE84" s="25"/>
      <c r="CF84" s="25"/>
      <c r="CG84" s="25"/>
      <c r="CH84" s="20" t="e">
        <f t="shared" si="21"/>
        <v>#DIV/0!</v>
      </c>
      <c r="CI84" s="25"/>
      <c r="CJ84" s="25"/>
      <c r="CK84" s="25"/>
      <c r="CL84" s="20" t="e">
        <f t="shared" si="22"/>
        <v>#DIV/0!</v>
      </c>
      <c r="CM84" s="25"/>
      <c r="CN84" s="25"/>
      <c r="CP84" s="32" t="s">
        <v>42</v>
      </c>
    </row>
    <row r="85" spans="1:94" x14ac:dyDescent="0.25">
      <c r="A85" s="25">
        <v>20141113</v>
      </c>
      <c r="C85" s="25" t="s">
        <v>13</v>
      </c>
      <c r="D85" s="25">
        <v>16</v>
      </c>
      <c r="E85" s="19">
        <v>4.8600000000000004E-2</v>
      </c>
      <c r="F85" s="25" t="s">
        <v>26</v>
      </c>
      <c r="G85" s="25"/>
      <c r="H85" s="32" t="s">
        <v>42</v>
      </c>
      <c r="I85" s="25" t="s">
        <v>80</v>
      </c>
      <c r="J85" s="32" t="str">
        <f t="shared" si="15"/>
        <v>Yes</v>
      </c>
      <c r="K85" s="25">
        <v>1.05</v>
      </c>
      <c r="L85" s="8">
        <f t="shared" si="0"/>
        <v>0.83849999999999947</v>
      </c>
      <c r="M85" s="25">
        <v>1.1499999999999999</v>
      </c>
      <c r="N85" s="25"/>
      <c r="O85" s="25"/>
      <c r="P85" s="25"/>
      <c r="Q85" s="25">
        <v>1.1499999999999999</v>
      </c>
      <c r="R85" s="25">
        <v>1.1499999999999999</v>
      </c>
      <c r="S85" s="8">
        <f t="shared" si="1"/>
        <v>0.91683333333333328</v>
      </c>
      <c r="T85" s="8">
        <f t="shared" si="2"/>
        <v>0.75406249999999986</v>
      </c>
      <c r="U85" s="8">
        <f t="shared" si="3"/>
        <v>0.76172413793103444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>
        <f t="shared" si="16"/>
        <v>0</v>
      </c>
      <c r="AH85" s="8" t="e">
        <f t="shared" si="17"/>
        <v>#DIV/0!</v>
      </c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>
        <f t="shared" si="23"/>
        <v>0</v>
      </c>
      <c r="BE85" s="8"/>
      <c r="BF85" s="8">
        <f t="shared" si="5"/>
        <v>0</v>
      </c>
      <c r="BG85" s="8">
        <f t="shared" si="18"/>
        <v>0</v>
      </c>
      <c r="BH85" s="8">
        <f t="shared" si="19"/>
        <v>0</v>
      </c>
      <c r="BI85" s="25">
        <v>6.7</v>
      </c>
      <c r="BJ85" s="25"/>
      <c r="BK85" s="11">
        <f t="shared" si="25"/>
        <v>137.86008230452674</v>
      </c>
      <c r="BL85" s="11"/>
      <c r="BM85" s="11">
        <f t="shared" si="28"/>
        <v>0</v>
      </c>
      <c r="BN85" s="3">
        <f t="shared" si="8"/>
        <v>7.2964406779661015</v>
      </c>
      <c r="BO85" s="3">
        <f t="shared" si="9"/>
        <v>150.13252423798556</v>
      </c>
      <c r="BP85" s="3"/>
      <c r="BQ85" s="3"/>
      <c r="BR85" s="3"/>
      <c r="BS85" s="25">
        <v>5.8</v>
      </c>
      <c r="BT85" s="20">
        <f t="shared" si="26"/>
        <v>0.13432835820895528</v>
      </c>
      <c r="BU85" s="11">
        <f t="shared" si="20"/>
        <v>119.34156378600822</v>
      </c>
      <c r="BV85" s="20">
        <f t="shared" si="11"/>
        <v>0.38840427293881663</v>
      </c>
      <c r="BW85" s="25">
        <v>4.8</v>
      </c>
      <c r="BX85" s="20">
        <f t="shared" si="27"/>
        <v>0.28358208955223885</v>
      </c>
      <c r="BY85" s="11">
        <f t="shared" si="13"/>
        <v>98.765432098765416</v>
      </c>
      <c r="BZ85" s="20">
        <f t="shared" si="14"/>
        <v>0.58464996223824039</v>
      </c>
      <c r="CA85" s="25"/>
      <c r="CB85" s="25"/>
      <c r="CC85" s="25"/>
      <c r="CD85" s="25"/>
      <c r="CE85" s="25"/>
      <c r="CF85" s="25"/>
      <c r="CG85" s="25"/>
      <c r="CH85" s="20" t="e">
        <f t="shared" si="21"/>
        <v>#DIV/0!</v>
      </c>
      <c r="CI85" s="25"/>
      <c r="CJ85" s="25"/>
      <c r="CK85" s="25"/>
      <c r="CL85" s="20" t="e">
        <f t="shared" si="22"/>
        <v>#DIV/0!</v>
      </c>
      <c r="CM85" s="25"/>
      <c r="CN85" s="25"/>
      <c r="CP85" s="32" t="s">
        <v>42</v>
      </c>
    </row>
    <row r="86" spans="1:94" x14ac:dyDescent="0.25">
      <c r="A86" s="25">
        <v>20141117</v>
      </c>
      <c r="B86" s="68">
        <v>41974</v>
      </c>
      <c r="C86" s="25" t="s">
        <v>12</v>
      </c>
      <c r="D86" s="25">
        <v>4</v>
      </c>
      <c r="E86" s="19">
        <v>4.8600000000000004E-2</v>
      </c>
      <c r="F86" s="25" t="s">
        <v>26</v>
      </c>
      <c r="G86" s="25"/>
      <c r="H86" s="32" t="s">
        <v>42</v>
      </c>
      <c r="I86" s="25" t="s">
        <v>79</v>
      </c>
      <c r="J86" s="32" t="str">
        <f t="shared" si="15"/>
        <v>Yes</v>
      </c>
      <c r="K86" s="25">
        <v>0.95</v>
      </c>
      <c r="L86" s="8">
        <f t="shared" si="0"/>
        <v>0.83849999999999947</v>
      </c>
      <c r="M86" s="25">
        <v>1.1000000000000001</v>
      </c>
      <c r="N86" s="25"/>
      <c r="O86" s="25"/>
      <c r="P86" s="25"/>
      <c r="Q86" s="25">
        <v>1.1000000000000001</v>
      </c>
      <c r="R86" s="25">
        <v>1.1000000000000001</v>
      </c>
      <c r="S86" s="8">
        <f t="shared" si="1"/>
        <v>0.91683333333333328</v>
      </c>
      <c r="T86" s="8">
        <f t="shared" si="2"/>
        <v>0.75406249999999986</v>
      </c>
      <c r="U86" s="8">
        <f t="shared" si="3"/>
        <v>0.76172413793103444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>
        <f t="shared" si="16"/>
        <v>0</v>
      </c>
      <c r="AH86" s="8" t="e">
        <f t="shared" si="17"/>
        <v>#DIV/0!</v>
      </c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>
        <f t="shared" si="23"/>
        <v>0</v>
      </c>
      <c r="BE86" s="8"/>
      <c r="BF86" s="8">
        <f t="shared" si="5"/>
        <v>0</v>
      </c>
      <c r="BG86" s="8">
        <f t="shared" si="18"/>
        <v>0</v>
      </c>
      <c r="BH86" s="8">
        <f t="shared" si="19"/>
        <v>0</v>
      </c>
      <c r="BI86" s="25">
        <v>12.2</v>
      </c>
      <c r="BJ86" s="25"/>
      <c r="BK86" s="11">
        <f t="shared" si="25"/>
        <v>251.02880658436212</v>
      </c>
      <c r="BL86" s="11"/>
      <c r="BM86" s="11">
        <f t="shared" si="28"/>
        <v>0</v>
      </c>
      <c r="BN86" s="3">
        <f t="shared" si="8"/>
        <v>7.2964406779661015</v>
      </c>
      <c r="BO86" s="3">
        <f t="shared" si="9"/>
        <v>150.13252423798556</v>
      </c>
      <c r="BP86" s="3"/>
      <c r="BQ86" s="3"/>
      <c r="BR86" s="3"/>
      <c r="BS86" s="25">
        <v>11.5</v>
      </c>
      <c r="BT86" s="20">
        <f t="shared" si="26"/>
        <v>5.7377049180327822E-2</v>
      </c>
      <c r="BU86" s="11">
        <f t="shared" si="20"/>
        <v>236.62551440329216</v>
      </c>
      <c r="BV86" s="20">
        <f t="shared" si="11"/>
        <v>0.38840427293881663</v>
      </c>
      <c r="BW86" s="25">
        <v>10</v>
      </c>
      <c r="BX86" s="20">
        <f t="shared" si="27"/>
        <v>0.18032786885245899</v>
      </c>
      <c r="BY86" s="11">
        <f t="shared" si="13"/>
        <v>205.76131687242795</v>
      </c>
      <c r="BZ86" s="20">
        <f t="shared" si="14"/>
        <v>0.58464996223824039</v>
      </c>
      <c r="CA86" s="25"/>
      <c r="CB86" s="25"/>
      <c r="CC86" s="25"/>
      <c r="CD86" s="25"/>
      <c r="CE86" s="25"/>
      <c r="CF86" s="25"/>
      <c r="CG86" s="25"/>
      <c r="CH86" s="20" t="e">
        <f t="shared" si="21"/>
        <v>#DIV/0!</v>
      </c>
      <c r="CI86" s="25"/>
      <c r="CJ86" s="25"/>
      <c r="CK86" s="25"/>
      <c r="CL86" s="20" t="e">
        <f t="shared" si="22"/>
        <v>#DIV/0!</v>
      </c>
      <c r="CM86" s="25"/>
      <c r="CN86" s="25"/>
      <c r="CP86" s="32" t="s">
        <v>42</v>
      </c>
    </row>
    <row r="87" spans="1:94" x14ac:dyDescent="0.25">
      <c r="A87" s="25">
        <v>20141117</v>
      </c>
      <c r="B87" s="68">
        <v>41974</v>
      </c>
      <c r="C87" s="25" t="s">
        <v>12</v>
      </c>
      <c r="D87" s="25">
        <v>6</v>
      </c>
      <c r="E87" s="19">
        <v>4.8600000000000004E-2</v>
      </c>
      <c r="F87" s="25" t="s">
        <v>26</v>
      </c>
      <c r="G87" s="25"/>
      <c r="H87" s="32" t="s">
        <v>42</v>
      </c>
      <c r="I87" s="25" t="s">
        <v>80</v>
      </c>
      <c r="J87" s="32" t="str">
        <f t="shared" si="15"/>
        <v>Yes</v>
      </c>
      <c r="K87" s="25">
        <v>1.05</v>
      </c>
      <c r="L87" s="8">
        <f t="shared" si="0"/>
        <v>0.83849999999999947</v>
      </c>
      <c r="M87" s="25">
        <v>1.19</v>
      </c>
      <c r="N87" s="25"/>
      <c r="O87" s="25"/>
      <c r="P87" s="25"/>
      <c r="Q87" s="25">
        <v>1.19</v>
      </c>
      <c r="R87" s="25">
        <v>1.19</v>
      </c>
      <c r="S87" s="8">
        <f t="shared" si="1"/>
        <v>0.91683333333333328</v>
      </c>
      <c r="T87" s="8">
        <f t="shared" si="2"/>
        <v>0.75406249999999986</v>
      </c>
      <c r="U87" s="8">
        <f t="shared" si="3"/>
        <v>0.76172413793103444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>
        <f t="shared" si="16"/>
        <v>0</v>
      </c>
      <c r="AH87" s="8" t="e">
        <f t="shared" si="17"/>
        <v>#DIV/0!</v>
      </c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>
        <f t="shared" si="23"/>
        <v>0</v>
      </c>
      <c r="BE87" s="8"/>
      <c r="BF87" s="8">
        <f t="shared" si="5"/>
        <v>0</v>
      </c>
      <c r="BG87" s="8">
        <f t="shared" si="18"/>
        <v>0</v>
      </c>
      <c r="BH87" s="8">
        <f t="shared" si="19"/>
        <v>0</v>
      </c>
      <c r="BI87" s="25">
        <v>15</v>
      </c>
      <c r="BJ87" s="25"/>
      <c r="BK87" s="11">
        <f t="shared" si="25"/>
        <v>308.64197530864197</v>
      </c>
      <c r="BL87" s="11"/>
      <c r="BM87" s="11">
        <f t="shared" si="28"/>
        <v>0</v>
      </c>
      <c r="BN87" s="3">
        <f t="shared" si="8"/>
        <v>7.2964406779661015</v>
      </c>
      <c r="BO87" s="3">
        <f t="shared" si="9"/>
        <v>150.13252423798556</v>
      </c>
      <c r="BP87" s="3"/>
      <c r="BQ87" s="3"/>
      <c r="BR87" s="3"/>
      <c r="BS87" s="25">
        <v>14.2</v>
      </c>
      <c r="BT87" s="20">
        <f t="shared" si="26"/>
        <v>5.3333333333333344E-2</v>
      </c>
      <c r="BU87" s="11">
        <f t="shared" si="20"/>
        <v>292.18106995884767</v>
      </c>
      <c r="BV87" s="20">
        <f t="shared" si="11"/>
        <v>0.38840427293881663</v>
      </c>
      <c r="BW87" s="25">
        <v>12</v>
      </c>
      <c r="BX87" s="20">
        <f t="shared" si="27"/>
        <v>0.19999999999999996</v>
      </c>
      <c r="BY87" s="11">
        <f t="shared" si="13"/>
        <v>246.91358024691357</v>
      </c>
      <c r="BZ87" s="20">
        <f t="shared" si="14"/>
        <v>0.58464996223824039</v>
      </c>
      <c r="CA87" s="25"/>
      <c r="CB87" s="25"/>
      <c r="CC87" s="25"/>
      <c r="CD87" s="25"/>
      <c r="CE87" s="25"/>
      <c r="CF87" s="25"/>
      <c r="CG87" s="25"/>
      <c r="CH87" s="20" t="e">
        <f t="shared" si="21"/>
        <v>#DIV/0!</v>
      </c>
      <c r="CI87" s="25"/>
      <c r="CJ87" s="25"/>
      <c r="CK87" s="25"/>
      <c r="CL87" s="20" t="e">
        <f t="shared" si="22"/>
        <v>#DIV/0!</v>
      </c>
      <c r="CM87" s="25"/>
      <c r="CN87" s="25"/>
      <c r="CP87" s="32" t="s">
        <v>42</v>
      </c>
    </row>
    <row r="88" spans="1:94" x14ac:dyDescent="0.25">
      <c r="A88" s="25">
        <v>20141126</v>
      </c>
      <c r="C88" s="25" t="s">
        <v>13</v>
      </c>
      <c r="D88" s="25">
        <v>7</v>
      </c>
      <c r="E88" s="19">
        <v>4.8600000000000004E-2</v>
      </c>
      <c r="F88" s="25" t="s">
        <v>26</v>
      </c>
      <c r="G88" s="25"/>
      <c r="H88" s="32" t="s">
        <v>42</v>
      </c>
      <c r="I88" s="25" t="s">
        <v>49</v>
      </c>
      <c r="J88" s="32" t="str">
        <f t="shared" si="15"/>
        <v>Yes</v>
      </c>
      <c r="K88" s="25">
        <v>0.9</v>
      </c>
      <c r="L88" s="8">
        <f t="shared" si="0"/>
        <v>0.83849999999999947</v>
      </c>
      <c r="M88" s="25">
        <v>1.1000000000000001</v>
      </c>
      <c r="N88" s="25"/>
      <c r="O88" s="25"/>
      <c r="P88" s="25"/>
      <c r="Q88" s="25">
        <v>1.07</v>
      </c>
      <c r="R88" s="25">
        <v>1.1000000000000001</v>
      </c>
      <c r="S88" s="8">
        <f t="shared" si="1"/>
        <v>0.91683333333333328</v>
      </c>
      <c r="T88" s="8">
        <f t="shared" si="2"/>
        <v>0.75406249999999986</v>
      </c>
      <c r="U88" s="8">
        <f t="shared" si="3"/>
        <v>0.76172413793103444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>
        <f t="shared" si="16"/>
        <v>0</v>
      </c>
      <c r="AH88" s="8" t="e">
        <f t="shared" si="17"/>
        <v>#DIV/0!</v>
      </c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>
        <f t="shared" si="23"/>
        <v>0</v>
      </c>
      <c r="BE88" s="8"/>
      <c r="BF88" s="8">
        <f t="shared" si="5"/>
        <v>0</v>
      </c>
      <c r="BG88" s="8">
        <f t="shared" si="18"/>
        <v>0</v>
      </c>
      <c r="BH88" s="8">
        <f t="shared" si="19"/>
        <v>0</v>
      </c>
      <c r="BI88" s="25">
        <v>6.3</v>
      </c>
      <c r="BJ88" s="25"/>
      <c r="BK88" s="11">
        <f t="shared" si="25"/>
        <v>129.62962962962962</v>
      </c>
      <c r="BL88" s="11"/>
      <c r="BM88" s="11">
        <f t="shared" si="28"/>
        <v>0</v>
      </c>
      <c r="BN88" s="3">
        <f t="shared" si="8"/>
        <v>7.2964406779661015</v>
      </c>
      <c r="BO88" s="3">
        <f t="shared" si="9"/>
        <v>150.13252423798556</v>
      </c>
      <c r="BP88" s="3"/>
      <c r="BQ88" s="3"/>
      <c r="BR88" s="3"/>
      <c r="BS88" s="25">
        <v>5.3</v>
      </c>
      <c r="BT88" s="20">
        <f t="shared" si="26"/>
        <v>0.15873015873015872</v>
      </c>
      <c r="BU88" s="11">
        <f t="shared" si="20"/>
        <v>109.05349794238681</v>
      </c>
      <c r="BV88" s="20">
        <f t="shared" si="11"/>
        <v>0.38840427293881663</v>
      </c>
      <c r="BW88" s="25">
        <v>4.7</v>
      </c>
      <c r="BX88" s="20">
        <f t="shared" si="27"/>
        <v>0.25396825396825395</v>
      </c>
      <c r="BY88" s="11">
        <f t="shared" si="13"/>
        <v>96.707818930041142</v>
      </c>
      <c r="BZ88" s="20">
        <f t="shared" si="14"/>
        <v>0.58464996223824039</v>
      </c>
      <c r="CA88" s="25"/>
      <c r="CB88" s="25"/>
      <c r="CC88" s="25"/>
      <c r="CD88" s="25"/>
      <c r="CE88" s="25"/>
      <c r="CF88" s="25"/>
      <c r="CG88" s="25"/>
      <c r="CH88" s="20" t="e">
        <f t="shared" si="21"/>
        <v>#DIV/0!</v>
      </c>
      <c r="CI88" s="25"/>
      <c r="CJ88" s="25"/>
      <c r="CK88" s="25"/>
      <c r="CL88" s="20" t="e">
        <f t="shared" si="22"/>
        <v>#DIV/0!</v>
      </c>
      <c r="CM88" s="25"/>
      <c r="CN88" s="25"/>
      <c r="CP88" s="32" t="s">
        <v>42</v>
      </c>
    </row>
    <row r="89" spans="1:94" x14ac:dyDescent="0.25">
      <c r="A89" s="25">
        <v>20141126</v>
      </c>
      <c r="C89" s="25" t="s">
        <v>13</v>
      </c>
      <c r="D89" s="25">
        <v>8</v>
      </c>
      <c r="E89" s="19">
        <v>4.8600000000000004E-2</v>
      </c>
      <c r="F89" s="25" t="s">
        <v>26</v>
      </c>
      <c r="G89" s="25"/>
      <c r="H89" s="32" t="s">
        <v>42</v>
      </c>
      <c r="I89" s="25" t="s">
        <v>50</v>
      </c>
      <c r="J89" s="32" t="str">
        <f t="shared" si="15"/>
        <v>Yes</v>
      </c>
      <c r="K89" s="25">
        <v>0.98</v>
      </c>
      <c r="L89" s="8">
        <f t="shared" si="0"/>
        <v>0.83849999999999947</v>
      </c>
      <c r="M89" s="25">
        <v>1.1100000000000001</v>
      </c>
      <c r="N89" s="25"/>
      <c r="O89" s="25"/>
      <c r="P89" s="25"/>
      <c r="Q89" s="25">
        <v>1.1100000000000001</v>
      </c>
      <c r="R89" s="25">
        <v>0.95</v>
      </c>
      <c r="S89" s="8">
        <f t="shared" si="1"/>
        <v>0.91683333333333328</v>
      </c>
      <c r="T89" s="8">
        <f t="shared" si="2"/>
        <v>0.75406249999999986</v>
      </c>
      <c r="U89" s="8">
        <f t="shared" si="3"/>
        <v>0.76172413793103444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>
        <f t="shared" si="16"/>
        <v>0</v>
      </c>
      <c r="AH89" s="8" t="e">
        <f t="shared" si="17"/>
        <v>#DIV/0!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>
        <f t="shared" si="23"/>
        <v>0</v>
      </c>
      <c r="BE89" s="8"/>
      <c r="BF89" s="8">
        <f t="shared" si="5"/>
        <v>0</v>
      </c>
      <c r="BG89" s="8">
        <f t="shared" si="18"/>
        <v>0</v>
      </c>
      <c r="BH89" s="8">
        <f t="shared" si="19"/>
        <v>0</v>
      </c>
      <c r="BI89" s="25">
        <v>9.4</v>
      </c>
      <c r="BJ89" s="25"/>
      <c r="BK89" s="11">
        <f t="shared" si="25"/>
        <v>193.41563786008228</v>
      </c>
      <c r="BL89" s="11"/>
      <c r="BM89" s="11">
        <f t="shared" si="28"/>
        <v>0</v>
      </c>
      <c r="BN89" s="3">
        <f t="shared" si="8"/>
        <v>7.2964406779661015</v>
      </c>
      <c r="BO89" s="3">
        <f t="shared" si="9"/>
        <v>150.13252423798556</v>
      </c>
      <c r="BP89" s="3"/>
      <c r="BQ89" s="3"/>
      <c r="BR89" s="3"/>
      <c r="BS89" s="25">
        <v>6.3</v>
      </c>
      <c r="BT89" s="20">
        <f t="shared" si="26"/>
        <v>0.32978723404255328</v>
      </c>
      <c r="BU89" s="11">
        <f t="shared" si="20"/>
        <v>129.62962962962962</v>
      </c>
      <c r="BV89" s="20">
        <f t="shared" si="11"/>
        <v>0.38840427293881663</v>
      </c>
      <c r="BW89" s="25">
        <v>2.2999999999999998</v>
      </c>
      <c r="BX89" s="20">
        <f t="shared" si="27"/>
        <v>0.75531914893617025</v>
      </c>
      <c r="BY89" s="11">
        <f t="shared" si="13"/>
        <v>47.325102880658427</v>
      </c>
      <c r="BZ89" s="20">
        <f t="shared" si="14"/>
        <v>0.58464996223824039</v>
      </c>
      <c r="CA89" s="25"/>
      <c r="CB89" s="25"/>
      <c r="CC89" s="25"/>
      <c r="CD89" s="25"/>
      <c r="CE89" s="25"/>
      <c r="CF89" s="25"/>
      <c r="CG89" s="25"/>
      <c r="CH89" s="20" t="e">
        <f t="shared" si="21"/>
        <v>#DIV/0!</v>
      </c>
      <c r="CI89" s="25"/>
      <c r="CJ89" s="25"/>
      <c r="CK89" s="25"/>
      <c r="CL89" s="20" t="e">
        <f t="shared" si="22"/>
        <v>#DIV/0!</v>
      </c>
      <c r="CM89" s="25"/>
      <c r="CN89" s="25"/>
      <c r="CP89" s="32" t="s">
        <v>42</v>
      </c>
    </row>
    <row r="90" spans="1:94" x14ac:dyDescent="0.25">
      <c r="A90" s="25">
        <v>20141124</v>
      </c>
      <c r="B90" s="68">
        <v>41981</v>
      </c>
      <c r="C90" s="25" t="s">
        <v>13</v>
      </c>
      <c r="D90">
        <v>9</v>
      </c>
      <c r="E90" s="19">
        <v>4.8600000000000004E-2</v>
      </c>
      <c r="F90" s="25" t="s">
        <v>26</v>
      </c>
      <c r="G90" s="25"/>
      <c r="H90" s="32" t="s">
        <v>75</v>
      </c>
      <c r="I90" s="25" t="s">
        <v>49</v>
      </c>
      <c r="J90" s="32" t="str">
        <f t="shared" si="15"/>
        <v>Yes</v>
      </c>
      <c r="K90">
        <v>1.1000000000000001</v>
      </c>
      <c r="L90" s="8">
        <f t="shared" si="0"/>
        <v>0.83849999999999947</v>
      </c>
      <c r="M90">
        <v>1.17</v>
      </c>
      <c r="P90">
        <v>1.1000000000000001</v>
      </c>
      <c r="Q90">
        <v>1.1599999999999999</v>
      </c>
      <c r="R90">
        <v>1.17</v>
      </c>
      <c r="S90" s="8">
        <f t="shared" si="1"/>
        <v>0.91683333333333328</v>
      </c>
      <c r="T90" s="8">
        <f t="shared" si="2"/>
        <v>0.75406249999999986</v>
      </c>
      <c r="U90" s="8">
        <f t="shared" si="3"/>
        <v>0.76172413793103444</v>
      </c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>
        <v>9.23</v>
      </c>
      <c r="AG90" s="8">
        <f t="shared" si="16"/>
        <v>189.91769547325103</v>
      </c>
      <c r="AH90" s="8">
        <f t="shared" si="17"/>
        <v>1.8429035752979421</v>
      </c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  <c r="BB90" s="119"/>
      <c r="BC90" s="119">
        <v>5.92</v>
      </c>
      <c r="BD90" s="8">
        <f t="shared" si="23"/>
        <v>0.28771200000000002</v>
      </c>
      <c r="BE90" s="119">
        <v>63.3</v>
      </c>
      <c r="BF90" s="8">
        <f t="shared" si="5"/>
        <v>3.0763800000000003</v>
      </c>
      <c r="BG90" s="8">
        <f t="shared" si="18"/>
        <v>57.379999999999995</v>
      </c>
      <c r="BH90" s="8">
        <f t="shared" si="19"/>
        <v>2.7886680000000004</v>
      </c>
      <c r="BI90">
        <v>9.0299999999999994</v>
      </c>
      <c r="BJ90">
        <v>0</v>
      </c>
      <c r="BK90" s="11">
        <f t="shared" si="25"/>
        <v>185.80246913580243</v>
      </c>
      <c r="BL90" s="11"/>
      <c r="BM90" s="11">
        <f t="shared" si="28"/>
        <v>0</v>
      </c>
      <c r="BN90" s="3">
        <f t="shared" si="8"/>
        <v>7.2964406779661015</v>
      </c>
      <c r="BO90" s="3">
        <f t="shared" si="9"/>
        <v>150.13252423798556</v>
      </c>
      <c r="BP90" s="10"/>
      <c r="BQ90" s="10"/>
      <c r="BR90" s="10"/>
      <c r="BS90">
        <v>6.63</v>
      </c>
      <c r="BT90" s="20">
        <f t="shared" si="26"/>
        <v>0.26578073089700993</v>
      </c>
      <c r="BU90" s="11">
        <f t="shared" si="20"/>
        <v>136.41975308641975</v>
      </c>
      <c r="BV90" s="20">
        <f t="shared" si="11"/>
        <v>0.38840427293881663</v>
      </c>
      <c r="BW90">
        <v>5.78</v>
      </c>
      <c r="BX90" s="20">
        <f t="shared" si="27"/>
        <v>0.35991140642303421</v>
      </c>
      <c r="BY90" s="11">
        <f t="shared" si="13"/>
        <v>118.93004115226337</v>
      </c>
      <c r="BZ90" s="20">
        <f t="shared" si="14"/>
        <v>0.58464996223824039</v>
      </c>
      <c r="CA90" s="25"/>
      <c r="CB90" s="25"/>
      <c r="CC90" s="25"/>
      <c r="CD90" s="25"/>
      <c r="CE90" s="25"/>
      <c r="CF90" s="25"/>
      <c r="CG90" s="25"/>
      <c r="CH90" s="20" t="e">
        <f t="shared" si="21"/>
        <v>#DIV/0!</v>
      </c>
      <c r="CI90" s="25"/>
      <c r="CJ90" s="25"/>
      <c r="CK90" s="25"/>
      <c r="CL90" s="20" t="e">
        <f t="shared" si="22"/>
        <v>#DIV/0!</v>
      </c>
      <c r="CM90" s="25"/>
      <c r="CN90" s="25"/>
      <c r="CP90" s="32" t="s">
        <v>75</v>
      </c>
    </row>
    <row r="91" spans="1:94" x14ac:dyDescent="0.25">
      <c r="A91" s="25">
        <v>20141124</v>
      </c>
      <c r="B91">
        <v>41982</v>
      </c>
      <c r="C91" s="25" t="s">
        <v>13</v>
      </c>
      <c r="D91">
        <v>10</v>
      </c>
      <c r="E91" s="19">
        <v>4.8600000000000004E-2</v>
      </c>
      <c r="F91" s="25" t="s">
        <v>26</v>
      </c>
      <c r="G91" s="25"/>
      <c r="H91" s="32" t="s">
        <v>75</v>
      </c>
      <c r="I91" s="25" t="s">
        <v>49</v>
      </c>
      <c r="J91" s="32" t="str">
        <f t="shared" si="15"/>
        <v>Yes</v>
      </c>
      <c r="K91">
        <v>1.1200000000000001</v>
      </c>
      <c r="L91" s="8">
        <f t="shared" si="0"/>
        <v>0.83849999999999947</v>
      </c>
      <c r="M91">
        <v>1.1499999999999999</v>
      </c>
      <c r="P91">
        <v>1.1000000000000001</v>
      </c>
      <c r="Q91">
        <v>1.1399999999999999</v>
      </c>
      <c r="R91">
        <v>1.1499999999999999</v>
      </c>
      <c r="S91" s="8">
        <f t="shared" si="1"/>
        <v>0.91683333333333328</v>
      </c>
      <c r="T91" s="8">
        <f t="shared" si="2"/>
        <v>0.75406249999999986</v>
      </c>
      <c r="U91" s="8">
        <f t="shared" si="3"/>
        <v>0.76172413793103444</v>
      </c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>
        <v>7.14</v>
      </c>
      <c r="AG91" s="8">
        <f t="shared" si="16"/>
        <v>146.91358024691357</v>
      </c>
      <c r="AH91" s="8">
        <f t="shared" si="17"/>
        <v>2.3823529411764715</v>
      </c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  <c r="BB91" s="119"/>
      <c r="BC91" s="119">
        <v>7.09</v>
      </c>
      <c r="BD91" s="8">
        <f t="shared" si="23"/>
        <v>0.34457400000000005</v>
      </c>
      <c r="BE91" s="119">
        <v>95</v>
      </c>
      <c r="BF91" s="8">
        <f t="shared" si="5"/>
        <v>4.617</v>
      </c>
      <c r="BG91" s="8">
        <f t="shared" si="18"/>
        <v>87.91</v>
      </c>
      <c r="BH91" s="8">
        <f t="shared" si="19"/>
        <v>4.2724260000000003</v>
      </c>
      <c r="BI91">
        <v>7.4</v>
      </c>
      <c r="BJ91">
        <v>0</v>
      </c>
      <c r="BK91" s="11">
        <f t="shared" si="25"/>
        <v>152.2633744855967</v>
      </c>
      <c r="BL91" s="11"/>
      <c r="BM91" s="11">
        <f t="shared" si="28"/>
        <v>0</v>
      </c>
      <c r="BN91" s="3">
        <f t="shared" si="8"/>
        <v>7.2964406779661015</v>
      </c>
      <c r="BO91" s="3">
        <f t="shared" si="9"/>
        <v>150.13252423798556</v>
      </c>
      <c r="BP91" s="10"/>
      <c r="BQ91" s="10"/>
      <c r="BR91" s="10"/>
      <c r="BS91">
        <v>5.48</v>
      </c>
      <c r="BT91" s="20">
        <f t="shared" si="26"/>
        <v>0.25945945945945947</v>
      </c>
      <c r="BU91" s="11">
        <f t="shared" si="20"/>
        <v>112.75720164609054</v>
      </c>
      <c r="BV91" s="20">
        <f t="shared" si="11"/>
        <v>0.38840427293881663</v>
      </c>
      <c r="BW91">
        <v>4.8899999999999997</v>
      </c>
      <c r="BX91" s="20">
        <f t="shared" si="27"/>
        <v>0.33918918918918928</v>
      </c>
      <c r="BY91" s="11">
        <f t="shared" si="13"/>
        <v>100.61728395061726</v>
      </c>
      <c r="BZ91" s="20">
        <f t="shared" si="14"/>
        <v>0.58464996223824039</v>
      </c>
      <c r="CA91" s="25"/>
      <c r="CB91" s="25"/>
      <c r="CC91" s="25"/>
      <c r="CD91" s="25"/>
      <c r="CE91" s="25"/>
      <c r="CF91" s="25"/>
      <c r="CG91" s="25"/>
      <c r="CH91" s="20" t="e">
        <f t="shared" si="21"/>
        <v>#DIV/0!</v>
      </c>
      <c r="CI91" s="25"/>
      <c r="CJ91" s="25"/>
      <c r="CK91" s="25"/>
      <c r="CL91" s="20" t="e">
        <f t="shared" si="22"/>
        <v>#DIV/0!</v>
      </c>
      <c r="CM91" s="25"/>
      <c r="CN91" s="25"/>
      <c r="CP91" s="32" t="s">
        <v>75</v>
      </c>
    </row>
    <row r="92" spans="1:94" x14ac:dyDescent="0.25">
      <c r="A92" s="25">
        <v>20141124</v>
      </c>
      <c r="B92">
        <v>41983</v>
      </c>
      <c r="C92" s="25" t="s">
        <v>13</v>
      </c>
      <c r="D92">
        <v>12</v>
      </c>
      <c r="E92" s="19">
        <v>4.8600000000000004E-2</v>
      </c>
      <c r="F92" s="25" t="s">
        <v>26</v>
      </c>
      <c r="G92" s="25"/>
      <c r="H92" s="32" t="s">
        <v>75</v>
      </c>
      <c r="I92" s="25" t="s">
        <v>49</v>
      </c>
      <c r="J92" s="32" t="str">
        <f t="shared" si="15"/>
        <v>Yes</v>
      </c>
      <c r="K92">
        <v>1.06</v>
      </c>
      <c r="L92" s="8">
        <f t="shared" si="0"/>
        <v>0.83849999999999947</v>
      </c>
      <c r="M92">
        <v>1.1399999999999999</v>
      </c>
      <c r="P92">
        <v>1.06</v>
      </c>
      <c r="Q92">
        <v>1.1399999999999999</v>
      </c>
      <c r="R92">
        <v>1.1399999999999999</v>
      </c>
      <c r="S92" s="8">
        <f t="shared" si="1"/>
        <v>0.91683333333333328</v>
      </c>
      <c r="T92" s="8">
        <f t="shared" si="2"/>
        <v>0.75406249999999986</v>
      </c>
      <c r="U92" s="8">
        <f t="shared" si="3"/>
        <v>0.76172413793103444</v>
      </c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>
        <v>8.9</v>
      </c>
      <c r="AG92" s="8">
        <f t="shared" si="16"/>
        <v>183.1275720164609</v>
      </c>
      <c r="AH92" s="8">
        <f t="shared" si="17"/>
        <v>1.6928089887640456</v>
      </c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>
        <v>4.9000000000000004</v>
      </c>
      <c r="BD92" s="8">
        <f t="shared" si="23"/>
        <v>0.23814000000000005</v>
      </c>
      <c r="BE92" s="119">
        <v>53.2</v>
      </c>
      <c r="BF92" s="8">
        <f t="shared" si="5"/>
        <v>2.5855200000000003</v>
      </c>
      <c r="BG92" s="8">
        <f t="shared" si="18"/>
        <v>48.300000000000004</v>
      </c>
      <c r="BH92" s="8">
        <f t="shared" si="19"/>
        <v>2.3473800000000002</v>
      </c>
      <c r="BI92">
        <v>9.2200000000000006</v>
      </c>
      <c r="BJ92">
        <v>0</v>
      </c>
      <c r="BK92" s="11">
        <f t="shared" si="25"/>
        <v>189.71193415637859</v>
      </c>
      <c r="BL92" s="11"/>
      <c r="BM92" s="11">
        <f t="shared" si="28"/>
        <v>0</v>
      </c>
      <c r="BN92" s="3">
        <f t="shared" si="8"/>
        <v>7.2964406779661015</v>
      </c>
      <c r="BO92" s="3">
        <f t="shared" si="9"/>
        <v>150.13252423798556</v>
      </c>
      <c r="BP92" s="10"/>
      <c r="BQ92" s="10"/>
      <c r="BR92" s="10"/>
      <c r="BS92">
        <v>4.3</v>
      </c>
      <c r="BT92" s="20">
        <f t="shared" si="26"/>
        <v>0.53362255965292849</v>
      </c>
      <c r="BU92" s="11">
        <f t="shared" si="20"/>
        <v>88.47736625514402</v>
      </c>
      <c r="BV92" s="20">
        <f t="shared" si="11"/>
        <v>0.38840427293881663</v>
      </c>
      <c r="BW92">
        <v>3.1</v>
      </c>
      <c r="BX92" s="20">
        <f t="shared" si="27"/>
        <v>0.66377440347071581</v>
      </c>
      <c r="BY92" s="11">
        <f t="shared" si="13"/>
        <v>63.786008230452673</v>
      </c>
      <c r="BZ92" s="20">
        <f t="shared" si="14"/>
        <v>0.58464996223824039</v>
      </c>
      <c r="CA92" s="25"/>
      <c r="CB92" s="25"/>
      <c r="CC92" s="25"/>
      <c r="CD92" s="25"/>
      <c r="CE92" s="25"/>
      <c r="CF92" s="25"/>
      <c r="CG92" s="25"/>
      <c r="CH92" s="20" t="e">
        <f t="shared" si="21"/>
        <v>#DIV/0!</v>
      </c>
      <c r="CI92" s="25"/>
      <c r="CJ92" s="25"/>
      <c r="CK92" s="25"/>
      <c r="CL92" s="20" t="e">
        <f t="shared" si="22"/>
        <v>#DIV/0!</v>
      </c>
      <c r="CM92" s="25"/>
      <c r="CN92" s="25"/>
      <c r="CP92" s="32" t="s">
        <v>75</v>
      </c>
    </row>
    <row r="93" spans="1:94" x14ac:dyDescent="0.25">
      <c r="A93" s="25">
        <v>20141124</v>
      </c>
      <c r="B93">
        <v>41982</v>
      </c>
      <c r="C93" s="25" t="s">
        <v>13</v>
      </c>
      <c r="D93" s="51">
        <v>7</v>
      </c>
      <c r="E93" s="19">
        <v>4.8600000000000004E-2</v>
      </c>
      <c r="F93" s="25" t="s">
        <v>26</v>
      </c>
      <c r="G93" s="25"/>
      <c r="H93" s="32" t="s">
        <v>75</v>
      </c>
      <c r="I93" s="52" t="s">
        <v>50</v>
      </c>
      <c r="J93" s="32" t="str">
        <f t="shared" si="15"/>
        <v>Yes</v>
      </c>
      <c r="K93" s="51">
        <v>1.07</v>
      </c>
      <c r="L93" s="8">
        <f t="shared" ref="L93:L148" si="29">$E$14</f>
        <v>0.83849999999999947</v>
      </c>
      <c r="M93" s="53">
        <v>1.17</v>
      </c>
      <c r="N93" s="53"/>
      <c r="O93" s="53"/>
      <c r="P93" s="53">
        <v>1.05</v>
      </c>
      <c r="Q93" s="51">
        <v>1.1499999999999999</v>
      </c>
      <c r="R93" s="53">
        <v>1.17</v>
      </c>
      <c r="S93" s="8">
        <f t="shared" ref="S93:S148" si="30">$F$14</f>
        <v>0.91683333333333328</v>
      </c>
      <c r="T93" s="8">
        <f t="shared" ref="T93:T148" si="31">$G$14</f>
        <v>0.75406249999999986</v>
      </c>
      <c r="U93" s="8">
        <f t="shared" ref="U93:U148" si="32">$H$14</f>
        <v>0.76172413793103444</v>
      </c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>
        <v>6.96</v>
      </c>
      <c r="AG93" s="8">
        <f t="shared" si="16"/>
        <v>143.20987654320987</v>
      </c>
      <c r="AH93" s="8">
        <f t="shared" si="17"/>
        <v>2.0948275862068972</v>
      </c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>
        <v>6.7</v>
      </c>
      <c r="BD93" s="8">
        <f t="shared" si="23"/>
        <v>0.32562000000000002</v>
      </c>
      <c r="BE93" s="119">
        <v>53.2</v>
      </c>
      <c r="BF93" s="8">
        <f t="shared" ref="BF93:BF147" si="33">BE93*E93</f>
        <v>2.5855200000000003</v>
      </c>
      <c r="BG93" s="8">
        <f t="shared" si="18"/>
        <v>46.5</v>
      </c>
      <c r="BH93" s="8">
        <f t="shared" si="19"/>
        <v>2.2599</v>
      </c>
      <c r="BI93" s="53">
        <v>7</v>
      </c>
      <c r="BJ93" s="53">
        <v>0</v>
      </c>
      <c r="BK93" s="11">
        <f t="shared" ref="BK93:BK124" si="34">IF(ISERROR(((BI93)/(E93))),"-",(BI93)/(E93))</f>
        <v>144.03292181069958</v>
      </c>
      <c r="BL93" s="11"/>
      <c r="BM93" s="11">
        <f t="shared" si="28"/>
        <v>0</v>
      </c>
      <c r="BN93" s="3">
        <f t="shared" ref="BN93:BN148" si="35">$I$14</f>
        <v>7.2964406779661015</v>
      </c>
      <c r="BO93" s="3">
        <f t="shared" ref="BO93:BO148" si="36">$J$14</f>
        <v>150.13252423798556</v>
      </c>
      <c r="BP93" s="10"/>
      <c r="BQ93" s="10"/>
      <c r="BR93" s="10"/>
      <c r="BS93" s="51">
        <v>3.54</v>
      </c>
      <c r="BT93" s="20">
        <f t="shared" ref="BT93:BT124" si="37">IF(OR(BI93="-",BS93="-",AND(ISBLANK(BI93),ISBLANK(BS93))),"-",IF(AND(BI93=0,ISERROR(1-(BS93/BI93))),1,1-(BS93/BI93)))</f>
        <v>0.49428571428571433</v>
      </c>
      <c r="BU93" s="11">
        <f t="shared" si="20"/>
        <v>72.839506172839506</v>
      </c>
      <c r="BV93" s="20">
        <f t="shared" ref="BV93:BV148" si="38">$K$14</f>
        <v>0.38840427293881663</v>
      </c>
      <c r="BW93" s="51">
        <v>2.34</v>
      </c>
      <c r="BX93" s="20">
        <f t="shared" ref="BX93:BX124" si="39">IF(OR(BI93="-",BS93="-",BW93="-",AND(ISBLANK(BI93),ISBLANK(BS93),ISBLANK(BW93))),"-",IF(AND(BI93=0,ISERROR(1-(BW93/BI93))),1,1-(BW93/BI93)))</f>
        <v>0.6657142857142857</v>
      </c>
      <c r="BY93" s="11">
        <f t="shared" ref="BY93:BY112" si="40">IF(ISERROR((BW93)/(E93)),"-",(BW93)/(E93))</f>
        <v>48.148148148148138</v>
      </c>
      <c r="BZ93" s="20">
        <f t="shared" ref="BZ93:BZ148" si="41">$M$14</f>
        <v>0.58464996223824039</v>
      </c>
      <c r="CA93" s="25"/>
      <c r="CB93" s="25"/>
      <c r="CC93" s="25"/>
      <c r="CD93" s="25"/>
      <c r="CE93" s="25"/>
      <c r="CF93" s="25"/>
      <c r="CG93" s="25"/>
      <c r="CH93" s="20" t="e">
        <f t="shared" si="21"/>
        <v>#DIV/0!</v>
      </c>
      <c r="CI93" s="25"/>
      <c r="CJ93" s="25"/>
      <c r="CK93" s="25"/>
      <c r="CL93" s="20" t="e">
        <f t="shared" si="22"/>
        <v>#DIV/0!</v>
      </c>
      <c r="CM93" s="25"/>
      <c r="CN93" s="25"/>
      <c r="CP93" s="32" t="s">
        <v>75</v>
      </c>
    </row>
    <row r="94" spans="1:94" x14ac:dyDescent="0.25">
      <c r="A94" s="25">
        <v>20141124</v>
      </c>
      <c r="B94">
        <v>41981</v>
      </c>
      <c r="C94" s="25" t="s">
        <v>13</v>
      </c>
      <c r="D94" s="51">
        <v>8</v>
      </c>
      <c r="E94" s="19">
        <v>4.8600000000000004E-2</v>
      </c>
      <c r="F94" s="25" t="s">
        <v>26</v>
      </c>
      <c r="G94" s="25"/>
      <c r="H94" s="32" t="s">
        <v>75</v>
      </c>
      <c r="I94" s="52" t="s">
        <v>50</v>
      </c>
      <c r="J94" s="32" t="str">
        <f t="shared" ref="J94:J148" si="42">IF(AND(M94&gt;=$BD$14,R94&gt;=$BE$14,BK94&gt;=$BF$14,BX94&lt;=$BG$14),"Yes","No")</f>
        <v>Yes</v>
      </c>
      <c r="K94" s="51">
        <v>1.04</v>
      </c>
      <c r="L94" s="8">
        <f t="shared" si="29"/>
        <v>0.83849999999999947</v>
      </c>
      <c r="M94" s="53">
        <v>1.17</v>
      </c>
      <c r="N94" s="53"/>
      <c r="O94" s="53"/>
      <c r="P94" s="53">
        <v>1.03</v>
      </c>
      <c r="Q94" s="51">
        <v>1.1399999999999999</v>
      </c>
      <c r="R94" s="53">
        <v>1.17</v>
      </c>
      <c r="S94" s="8">
        <f t="shared" si="30"/>
        <v>0.91683333333333328</v>
      </c>
      <c r="T94" s="8">
        <f t="shared" si="31"/>
        <v>0.75406249999999986</v>
      </c>
      <c r="U94" s="8">
        <f t="shared" si="32"/>
        <v>0.76172413793103444</v>
      </c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>
        <v>7.1</v>
      </c>
      <c r="AG94" s="8">
        <f t="shared" ref="AG94:AG148" si="43">AF94/E94</f>
        <v>146.09053497942384</v>
      </c>
      <c r="AH94" s="8">
        <f t="shared" ref="AH94:AH148" si="44">(P94-0.75)/($AF94/1000)*($E94)</f>
        <v>1.9166197183098594</v>
      </c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  <c r="BB94" s="119"/>
      <c r="BC94" s="119">
        <v>6.1</v>
      </c>
      <c r="BD94" s="8">
        <f t="shared" si="23"/>
        <v>0.29646</v>
      </c>
      <c r="BE94" s="119">
        <v>57.9</v>
      </c>
      <c r="BF94" s="8">
        <f t="shared" si="33"/>
        <v>2.8139400000000001</v>
      </c>
      <c r="BG94" s="8">
        <f t="shared" ref="BG94:BG148" si="45">BE94-BC94</f>
        <v>51.8</v>
      </c>
      <c r="BH94" s="8">
        <f t="shared" ref="BH94:BH148" si="46">BF94-BD94</f>
        <v>2.5174799999999999</v>
      </c>
      <c r="BI94" s="53">
        <v>7.84</v>
      </c>
      <c r="BJ94" s="53">
        <v>0</v>
      </c>
      <c r="BK94" s="11">
        <f t="shared" si="34"/>
        <v>161.31687242798353</v>
      </c>
      <c r="BL94" s="11"/>
      <c r="BM94" s="11">
        <f t="shared" si="28"/>
        <v>0</v>
      </c>
      <c r="BN94" s="3">
        <f t="shared" si="35"/>
        <v>7.2964406779661015</v>
      </c>
      <c r="BO94" s="3">
        <f t="shared" si="36"/>
        <v>150.13252423798556</v>
      </c>
      <c r="BP94" s="10"/>
      <c r="BQ94" s="10"/>
      <c r="BR94" s="10"/>
      <c r="BS94" s="51">
        <v>6.54</v>
      </c>
      <c r="BT94" s="20">
        <f t="shared" si="37"/>
        <v>0.16581632653061218</v>
      </c>
      <c r="BU94" s="11">
        <f t="shared" si="20"/>
        <v>134.5679012345679</v>
      </c>
      <c r="BV94" s="20">
        <f t="shared" si="38"/>
        <v>0.38840427293881663</v>
      </c>
      <c r="BW94" s="51">
        <v>6.18</v>
      </c>
      <c r="BX94" s="20">
        <f t="shared" si="39"/>
        <v>0.21173469387755106</v>
      </c>
      <c r="BY94" s="11">
        <f t="shared" si="40"/>
        <v>127.16049382716048</v>
      </c>
      <c r="BZ94" s="20">
        <f t="shared" si="41"/>
        <v>0.58464996223824039</v>
      </c>
      <c r="CA94" s="25"/>
      <c r="CB94" s="25"/>
      <c r="CC94" s="25"/>
      <c r="CD94" s="25"/>
      <c r="CE94" s="25"/>
      <c r="CF94" s="25"/>
      <c r="CG94" s="25"/>
      <c r="CH94" s="20" t="e">
        <f t="shared" si="21"/>
        <v>#DIV/0!</v>
      </c>
      <c r="CI94" s="25"/>
      <c r="CJ94" s="25"/>
      <c r="CK94" s="25"/>
      <c r="CL94" s="20" t="e">
        <f t="shared" si="22"/>
        <v>#DIV/0!</v>
      </c>
      <c r="CM94" s="25"/>
      <c r="CN94" s="25"/>
      <c r="CP94" s="32" t="s">
        <v>75</v>
      </c>
    </row>
    <row r="95" spans="1:94" x14ac:dyDescent="0.25">
      <c r="A95" s="25">
        <v>20141124</v>
      </c>
      <c r="B95">
        <v>41983</v>
      </c>
      <c r="C95" s="25" t="s">
        <v>13</v>
      </c>
      <c r="D95" s="51">
        <v>6</v>
      </c>
      <c r="E95" s="19">
        <v>4.8600000000000004E-2</v>
      </c>
      <c r="F95" s="25" t="s">
        <v>26</v>
      </c>
      <c r="G95" s="25"/>
      <c r="H95" s="32" t="s">
        <v>75</v>
      </c>
      <c r="I95" s="52" t="s">
        <v>50</v>
      </c>
      <c r="J95" s="32" t="str">
        <f t="shared" si="42"/>
        <v>Yes</v>
      </c>
      <c r="K95" s="51">
        <v>1.06</v>
      </c>
      <c r="L95" s="8">
        <f t="shared" si="29"/>
        <v>0.83849999999999947</v>
      </c>
      <c r="M95" s="53">
        <v>1.1599999999999999</v>
      </c>
      <c r="N95" s="53"/>
      <c r="O95" s="53"/>
      <c r="P95" s="53">
        <v>1.08</v>
      </c>
      <c r="Q95" s="51">
        <v>1.1599999999999999</v>
      </c>
      <c r="R95" s="53">
        <v>1.1599999999999999</v>
      </c>
      <c r="S95" s="8">
        <f t="shared" si="30"/>
        <v>0.91683333333333328</v>
      </c>
      <c r="T95" s="8">
        <f t="shared" si="31"/>
        <v>0.75406249999999986</v>
      </c>
      <c r="U95" s="8">
        <f t="shared" si="32"/>
        <v>0.76172413793103444</v>
      </c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19">
        <v>8.6</v>
      </c>
      <c r="AG95" s="8">
        <f t="shared" si="43"/>
        <v>176.95473251028804</v>
      </c>
      <c r="AH95" s="8">
        <f t="shared" si="44"/>
        <v>1.8648837209302331</v>
      </c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>
        <v>5.92</v>
      </c>
      <c r="BD95" s="8">
        <f t="shared" si="23"/>
        <v>0.28771200000000002</v>
      </c>
      <c r="BE95" s="119">
        <v>58.3</v>
      </c>
      <c r="BF95" s="8">
        <f t="shared" si="33"/>
        <v>2.83338</v>
      </c>
      <c r="BG95" s="8">
        <f t="shared" si="45"/>
        <v>52.379999999999995</v>
      </c>
      <c r="BH95" s="8">
        <f t="shared" si="46"/>
        <v>2.545668</v>
      </c>
      <c r="BI95" s="53">
        <v>8.59</v>
      </c>
      <c r="BJ95" s="53">
        <v>0</v>
      </c>
      <c r="BK95" s="11">
        <f t="shared" si="34"/>
        <v>176.74897119341563</v>
      </c>
      <c r="BL95" s="11"/>
      <c r="BM95" s="11">
        <f t="shared" si="28"/>
        <v>0</v>
      </c>
      <c r="BN95" s="3">
        <f t="shared" si="35"/>
        <v>7.2964406779661015</v>
      </c>
      <c r="BO95" s="3">
        <f t="shared" si="36"/>
        <v>150.13252423798556</v>
      </c>
      <c r="BP95" s="10"/>
      <c r="BQ95" s="10"/>
      <c r="BR95" s="10"/>
      <c r="BS95" s="51">
        <v>5.73</v>
      </c>
      <c r="BT95" s="20">
        <f t="shared" si="37"/>
        <v>0.33294528521536659</v>
      </c>
      <c r="BU95" s="11">
        <f>IF((ISERROR((BS95)/(0.3*0.3*0.54))),"-",(BS95)/(0.3*0.3*0.54))</f>
        <v>117.90123456790123</v>
      </c>
      <c r="BV95" s="20">
        <f t="shared" si="38"/>
        <v>0.38840427293881663</v>
      </c>
      <c r="BW95" s="51">
        <v>4.92</v>
      </c>
      <c r="BX95" s="20">
        <f t="shared" si="39"/>
        <v>0.42724097788125726</v>
      </c>
      <c r="BY95" s="11">
        <f t="shared" si="40"/>
        <v>101.23456790123456</v>
      </c>
      <c r="BZ95" s="20">
        <f t="shared" si="41"/>
        <v>0.58464996223824039</v>
      </c>
      <c r="CA95" s="25"/>
      <c r="CB95" s="25"/>
      <c r="CC95" s="25"/>
      <c r="CD95" s="25"/>
      <c r="CE95" s="25"/>
      <c r="CF95" s="25"/>
      <c r="CG95" s="25"/>
      <c r="CH95" s="20" t="e">
        <f>CG95/CF95</f>
        <v>#DIV/0!</v>
      </c>
      <c r="CI95" s="25"/>
      <c r="CJ95" s="25"/>
      <c r="CK95" s="25"/>
      <c r="CL95" s="20" t="e">
        <f>CK95/CJ95</f>
        <v>#DIV/0!</v>
      </c>
      <c r="CM95" s="25"/>
      <c r="CN95" s="25"/>
      <c r="CP95" s="32" t="s">
        <v>75</v>
      </c>
    </row>
    <row r="96" spans="1:94" x14ac:dyDescent="0.25">
      <c r="A96" s="25">
        <v>20141124</v>
      </c>
      <c r="B96">
        <v>41984</v>
      </c>
      <c r="C96" s="25" t="s">
        <v>13</v>
      </c>
      <c r="D96" s="25">
        <v>14</v>
      </c>
      <c r="E96" s="19">
        <v>4.8600000000000004E-2</v>
      </c>
      <c r="F96" s="25" t="s">
        <v>26</v>
      </c>
      <c r="G96" s="25"/>
      <c r="H96" s="32" t="s">
        <v>75</v>
      </c>
      <c r="I96" s="25" t="s">
        <v>49</v>
      </c>
      <c r="J96" s="32" t="str">
        <f t="shared" si="42"/>
        <v>Yes</v>
      </c>
      <c r="K96" s="25">
        <v>0.98</v>
      </c>
      <c r="L96" s="8">
        <f t="shared" si="29"/>
        <v>0.83849999999999947</v>
      </c>
      <c r="M96" s="25">
        <v>1.1399999999999999</v>
      </c>
      <c r="N96" s="25"/>
      <c r="O96" s="25"/>
      <c r="P96" s="25">
        <v>0.98</v>
      </c>
      <c r="Q96" s="25">
        <v>1.1000000000000001</v>
      </c>
      <c r="R96" s="25">
        <v>1.1399999999999999</v>
      </c>
      <c r="S96" s="8">
        <f t="shared" si="30"/>
        <v>0.91683333333333328</v>
      </c>
      <c r="T96" s="8">
        <f t="shared" si="31"/>
        <v>0.75406249999999986</v>
      </c>
      <c r="U96" s="8">
        <f t="shared" si="32"/>
        <v>0.76172413793103444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>
        <v>7.22</v>
      </c>
      <c r="AG96" s="8">
        <f t="shared" si="43"/>
        <v>148.55967078189298</v>
      </c>
      <c r="AH96" s="8">
        <f t="shared" si="44"/>
        <v>1.5481994459833797</v>
      </c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>
        <v>5.24</v>
      </c>
      <c r="BD96" s="8">
        <f t="shared" si="23"/>
        <v>0.25466400000000006</v>
      </c>
      <c r="BE96" s="8">
        <v>39.4</v>
      </c>
      <c r="BF96" s="8">
        <f t="shared" si="33"/>
        <v>1.9148400000000001</v>
      </c>
      <c r="BG96" s="8">
        <f t="shared" si="45"/>
        <v>34.159999999999997</v>
      </c>
      <c r="BH96" s="8">
        <f t="shared" si="46"/>
        <v>1.6601760000000001</v>
      </c>
      <c r="BI96" s="25">
        <v>8.86</v>
      </c>
      <c r="BJ96" s="25">
        <v>0</v>
      </c>
      <c r="BK96" s="11">
        <f t="shared" si="34"/>
        <v>182.30452674897117</v>
      </c>
      <c r="BL96" s="11"/>
      <c r="BM96" s="11">
        <f t="shared" si="28"/>
        <v>0</v>
      </c>
      <c r="BN96" s="3">
        <f t="shared" si="35"/>
        <v>7.2964406779661015</v>
      </c>
      <c r="BO96" s="3">
        <f t="shared" si="36"/>
        <v>150.13252423798556</v>
      </c>
      <c r="BP96" s="3"/>
      <c r="BQ96" s="3"/>
      <c r="BR96" s="3"/>
      <c r="BS96" s="25">
        <v>5.05</v>
      </c>
      <c r="BT96" s="20">
        <f t="shared" si="37"/>
        <v>0.43002257336343108</v>
      </c>
      <c r="BU96" s="11">
        <f t="shared" ref="BU96:BU121" si="47">IF((ISERROR((BS96)/(0.3*0.3*0.54))),"-",(BS96)/(0.3*0.3*0.54))</f>
        <v>103.90946502057612</v>
      </c>
      <c r="BV96" s="20">
        <f t="shared" si="38"/>
        <v>0.38840427293881663</v>
      </c>
      <c r="BW96" s="25">
        <v>2.72</v>
      </c>
      <c r="BX96" s="20">
        <f t="shared" si="39"/>
        <v>0.69300225733634302</v>
      </c>
      <c r="BY96" s="11">
        <f t="shared" si="40"/>
        <v>55.967078189300409</v>
      </c>
      <c r="BZ96" s="20">
        <f t="shared" si="41"/>
        <v>0.58464996223824039</v>
      </c>
      <c r="CA96" s="25"/>
      <c r="CB96" s="25"/>
      <c r="CC96" s="25"/>
      <c r="CD96" s="25"/>
      <c r="CE96" s="25"/>
      <c r="CF96" s="25"/>
      <c r="CG96" s="25"/>
      <c r="CH96" s="20" t="e">
        <f t="shared" ref="CH96:CH121" si="48">CG96/CF96</f>
        <v>#DIV/0!</v>
      </c>
      <c r="CI96" s="25"/>
      <c r="CJ96" s="25"/>
      <c r="CK96" s="25"/>
      <c r="CL96" s="20" t="e">
        <f t="shared" ref="CL96:CL121" si="49">CK96/CJ96</f>
        <v>#DIV/0!</v>
      </c>
      <c r="CM96" s="25"/>
      <c r="CN96" s="25"/>
      <c r="CP96" s="32" t="s">
        <v>75</v>
      </c>
    </row>
    <row r="97" spans="1:94" x14ac:dyDescent="0.25">
      <c r="A97" s="25">
        <v>20141124</v>
      </c>
      <c r="B97">
        <v>41985</v>
      </c>
      <c r="C97" s="25" t="s">
        <v>13</v>
      </c>
      <c r="D97" s="25">
        <v>15</v>
      </c>
      <c r="E97" s="19">
        <v>4.8600000000000004E-2</v>
      </c>
      <c r="F97" s="25" t="s">
        <v>26</v>
      </c>
      <c r="G97" s="25"/>
      <c r="H97" s="32" t="s">
        <v>75</v>
      </c>
      <c r="I97" s="25" t="s">
        <v>49</v>
      </c>
      <c r="J97" s="32" t="str">
        <f t="shared" si="42"/>
        <v>Yes</v>
      </c>
      <c r="K97" s="25">
        <v>1</v>
      </c>
      <c r="L97" s="8">
        <f t="shared" si="29"/>
        <v>0.83849999999999947</v>
      </c>
      <c r="M97" s="25">
        <v>1.1599999999999999</v>
      </c>
      <c r="N97" s="25"/>
      <c r="O97" s="25"/>
      <c r="P97" s="25">
        <v>1</v>
      </c>
      <c r="Q97" s="25">
        <v>1.1399999999999999</v>
      </c>
      <c r="R97" s="25">
        <v>1.1599999999999999</v>
      </c>
      <c r="S97" s="8">
        <f t="shared" si="30"/>
        <v>0.91683333333333328</v>
      </c>
      <c r="T97" s="8">
        <f t="shared" si="31"/>
        <v>0.75406249999999986</v>
      </c>
      <c r="U97" s="8">
        <f t="shared" si="32"/>
        <v>0.76172413793103444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>
        <v>6.27</v>
      </c>
      <c r="AG97" s="8">
        <f t="shared" si="43"/>
        <v>129.01234567901233</v>
      </c>
      <c r="AH97" s="8">
        <f t="shared" si="44"/>
        <v>1.9377990430622012</v>
      </c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>
        <v>6</v>
      </c>
      <c r="BD97" s="8">
        <f t="shared" si="23"/>
        <v>0.29160000000000003</v>
      </c>
      <c r="BE97" s="8">
        <v>54.7</v>
      </c>
      <c r="BF97" s="8">
        <f t="shared" si="33"/>
        <v>2.6584200000000004</v>
      </c>
      <c r="BG97" s="8">
        <f t="shared" si="45"/>
        <v>48.7</v>
      </c>
      <c r="BH97" s="8">
        <f t="shared" si="46"/>
        <v>2.3668200000000006</v>
      </c>
      <c r="BI97" s="25">
        <v>7.2</v>
      </c>
      <c r="BJ97" s="25">
        <v>0</v>
      </c>
      <c r="BK97" s="11">
        <f t="shared" si="34"/>
        <v>148.14814814814815</v>
      </c>
      <c r="BL97" s="11"/>
      <c r="BM97" s="11">
        <f t="shared" si="28"/>
        <v>0</v>
      </c>
      <c r="BN97" s="3">
        <f t="shared" si="35"/>
        <v>7.2964406779661015</v>
      </c>
      <c r="BO97" s="3">
        <f t="shared" si="36"/>
        <v>150.13252423798556</v>
      </c>
      <c r="BP97" s="3"/>
      <c r="BQ97" s="3"/>
      <c r="BR97" s="3"/>
      <c r="BS97" s="25">
        <v>5.2</v>
      </c>
      <c r="BT97" s="20">
        <f t="shared" si="37"/>
        <v>0.27777777777777779</v>
      </c>
      <c r="BU97" s="11">
        <f t="shared" si="47"/>
        <v>106.99588477366254</v>
      </c>
      <c r="BV97" s="20">
        <f t="shared" si="38"/>
        <v>0.38840427293881663</v>
      </c>
      <c r="BW97" s="25">
        <v>4.5</v>
      </c>
      <c r="BX97" s="20">
        <f t="shared" si="39"/>
        <v>0.375</v>
      </c>
      <c r="BY97" s="11">
        <f t="shared" si="40"/>
        <v>92.592592592592581</v>
      </c>
      <c r="BZ97" s="20">
        <f t="shared" si="41"/>
        <v>0.58464996223824039</v>
      </c>
      <c r="CA97" s="25"/>
      <c r="CB97" s="25"/>
      <c r="CC97" s="25"/>
      <c r="CD97" s="25"/>
      <c r="CE97" s="25"/>
      <c r="CF97" s="25"/>
      <c r="CG97" s="25"/>
      <c r="CH97" s="20" t="e">
        <f t="shared" si="48"/>
        <v>#DIV/0!</v>
      </c>
      <c r="CI97" s="25"/>
      <c r="CJ97" s="25"/>
      <c r="CK97" s="25"/>
      <c r="CL97" s="20" t="e">
        <f t="shared" si="49"/>
        <v>#DIV/0!</v>
      </c>
      <c r="CM97" s="25"/>
      <c r="CN97" s="25"/>
      <c r="CP97" s="32" t="s">
        <v>75</v>
      </c>
    </row>
    <row r="98" spans="1:94" x14ac:dyDescent="0.25">
      <c r="A98" s="25">
        <v>20141124</v>
      </c>
      <c r="B98">
        <v>41990</v>
      </c>
      <c r="C98" s="25" t="s">
        <v>13</v>
      </c>
      <c r="D98" s="25">
        <v>22</v>
      </c>
      <c r="E98" s="19">
        <v>4.8600000000000004E-2</v>
      </c>
      <c r="F98" s="25" t="s">
        <v>26</v>
      </c>
      <c r="G98" s="25"/>
      <c r="H98" s="32" t="s">
        <v>75</v>
      </c>
      <c r="I98" s="25" t="s">
        <v>49</v>
      </c>
      <c r="J98" s="32" t="str">
        <f t="shared" si="42"/>
        <v>Yes</v>
      </c>
      <c r="K98" s="25">
        <v>1.1399999999999999</v>
      </c>
      <c r="L98" s="8">
        <f t="shared" si="29"/>
        <v>0.83849999999999947</v>
      </c>
      <c r="M98" s="25">
        <v>1.17</v>
      </c>
      <c r="N98" s="25"/>
      <c r="O98" s="25"/>
      <c r="P98" s="25">
        <v>1.1499999999999999</v>
      </c>
      <c r="Q98" s="25">
        <v>1.1599999999999999</v>
      </c>
      <c r="R98" s="25">
        <v>1.17</v>
      </c>
      <c r="S98" s="8">
        <f t="shared" si="30"/>
        <v>0.91683333333333328</v>
      </c>
      <c r="T98" s="8">
        <f t="shared" si="31"/>
        <v>0.75406249999999986</v>
      </c>
      <c r="U98" s="8">
        <f t="shared" si="32"/>
        <v>0.76172413793103444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>
        <v>7.32</v>
      </c>
      <c r="AG98" s="8">
        <f t="shared" si="43"/>
        <v>150.61728395061726</v>
      </c>
      <c r="AH98" s="8">
        <f t="shared" si="44"/>
        <v>2.6557377049180322</v>
      </c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>
        <v>14.1</v>
      </c>
      <c r="BD98" s="8">
        <f t="shared" si="23"/>
        <v>0.68526000000000009</v>
      </c>
      <c r="BE98" s="8">
        <v>88.8</v>
      </c>
      <c r="BF98" s="8">
        <f t="shared" si="33"/>
        <v>4.3156800000000004</v>
      </c>
      <c r="BG98" s="8">
        <f t="shared" si="45"/>
        <v>74.7</v>
      </c>
      <c r="BH98" s="8">
        <f t="shared" si="46"/>
        <v>3.6304200000000004</v>
      </c>
      <c r="BI98" s="25">
        <v>6.56</v>
      </c>
      <c r="BJ98" s="25">
        <v>0</v>
      </c>
      <c r="BK98" s="11">
        <f t="shared" si="34"/>
        <v>134.97942386831275</v>
      </c>
      <c r="BL98" s="11"/>
      <c r="BM98" s="11">
        <f t="shared" si="28"/>
        <v>0</v>
      </c>
      <c r="BN98" s="3">
        <f t="shared" si="35"/>
        <v>7.2964406779661015</v>
      </c>
      <c r="BO98" s="3">
        <f t="shared" si="36"/>
        <v>150.13252423798556</v>
      </c>
      <c r="BP98" s="3"/>
      <c r="BQ98" s="3"/>
      <c r="BR98" s="3"/>
      <c r="BS98" s="25">
        <v>4.83</v>
      </c>
      <c r="BT98" s="20">
        <f t="shared" si="37"/>
        <v>0.26371951219512191</v>
      </c>
      <c r="BU98" s="11">
        <f t="shared" si="47"/>
        <v>99.382716049382708</v>
      </c>
      <c r="BV98" s="20">
        <f t="shared" si="38"/>
        <v>0.38840427293881663</v>
      </c>
      <c r="BW98" s="25">
        <v>4.33</v>
      </c>
      <c r="BX98" s="20">
        <f t="shared" si="39"/>
        <v>0.33993902439024382</v>
      </c>
      <c r="BY98" s="11">
        <f t="shared" si="40"/>
        <v>89.094650205761312</v>
      </c>
      <c r="BZ98" s="20">
        <f t="shared" si="41"/>
        <v>0.58464996223824039</v>
      </c>
      <c r="CA98" s="25"/>
      <c r="CB98" s="25"/>
      <c r="CC98" s="25"/>
      <c r="CD98" s="25"/>
      <c r="CE98" s="25"/>
      <c r="CF98" s="25"/>
      <c r="CG98" s="25"/>
      <c r="CH98" s="20" t="e">
        <f t="shared" si="48"/>
        <v>#DIV/0!</v>
      </c>
      <c r="CI98" s="25"/>
      <c r="CJ98" s="25"/>
      <c r="CK98" s="25"/>
      <c r="CL98" s="20" t="e">
        <f t="shared" si="49"/>
        <v>#DIV/0!</v>
      </c>
      <c r="CM98" s="25"/>
      <c r="CN98" s="25"/>
      <c r="CP98" s="32" t="s">
        <v>75</v>
      </c>
    </row>
    <row r="99" spans="1:94" x14ac:dyDescent="0.25">
      <c r="A99" s="25">
        <v>20141124</v>
      </c>
      <c r="B99">
        <v>41991</v>
      </c>
      <c r="C99" s="25" t="s">
        <v>13</v>
      </c>
      <c r="D99" s="25">
        <v>25</v>
      </c>
      <c r="E99" s="19">
        <v>4.8600000000000004E-2</v>
      </c>
      <c r="F99" s="25" t="s">
        <v>26</v>
      </c>
      <c r="G99" s="25"/>
      <c r="H99" s="32" t="s">
        <v>180</v>
      </c>
      <c r="I99" s="25" t="s">
        <v>49</v>
      </c>
      <c r="J99" s="32" t="str">
        <f t="shared" si="42"/>
        <v>Yes</v>
      </c>
      <c r="K99" s="25">
        <v>1.1399999999999999</v>
      </c>
      <c r="L99" s="8">
        <f t="shared" si="29"/>
        <v>0.83849999999999947</v>
      </c>
      <c r="M99" s="25">
        <v>1.17</v>
      </c>
      <c r="N99" s="25"/>
      <c r="O99" s="25"/>
      <c r="P99" s="25">
        <v>1.1499999999999999</v>
      </c>
      <c r="Q99" s="25">
        <v>1.17</v>
      </c>
      <c r="R99" s="25">
        <v>1.1499999999999999</v>
      </c>
      <c r="S99" s="8">
        <f t="shared" si="30"/>
        <v>0.91683333333333328</v>
      </c>
      <c r="T99" s="8">
        <f t="shared" si="31"/>
        <v>0.75406249999999986</v>
      </c>
      <c r="U99" s="8">
        <f t="shared" si="32"/>
        <v>0.76172413793103444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>
        <v>10.8</v>
      </c>
      <c r="AG99" s="8">
        <f t="shared" si="43"/>
        <v>222.22222222222223</v>
      </c>
      <c r="AH99" s="8">
        <f t="shared" si="44"/>
        <v>1.7999999999999996</v>
      </c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>
        <v>5.2</v>
      </c>
      <c r="BD99" s="8">
        <f t="shared" si="23"/>
        <v>0.25272000000000006</v>
      </c>
      <c r="BE99" s="8">
        <v>83</v>
      </c>
      <c r="BF99" s="8">
        <f t="shared" si="33"/>
        <v>4.0338000000000003</v>
      </c>
      <c r="BG99" s="8">
        <f t="shared" si="45"/>
        <v>77.8</v>
      </c>
      <c r="BH99" s="8">
        <f t="shared" si="46"/>
        <v>3.7810800000000002</v>
      </c>
      <c r="BI99" s="25">
        <v>11</v>
      </c>
      <c r="BJ99" s="25">
        <v>0</v>
      </c>
      <c r="BK99" s="11">
        <f t="shared" si="34"/>
        <v>226.33744855967078</v>
      </c>
      <c r="BL99" s="11"/>
      <c r="BM99" s="11">
        <f t="shared" si="28"/>
        <v>0</v>
      </c>
      <c r="BN99" s="3">
        <f t="shared" si="35"/>
        <v>7.2964406779661015</v>
      </c>
      <c r="BO99" s="3">
        <f t="shared" si="36"/>
        <v>150.13252423798556</v>
      </c>
      <c r="BP99" s="3"/>
      <c r="BQ99" s="3"/>
      <c r="BR99" s="3"/>
      <c r="BS99" s="25">
        <v>7.1</v>
      </c>
      <c r="BT99" s="20">
        <f t="shared" si="37"/>
        <v>0.35454545454545461</v>
      </c>
      <c r="BU99" s="11">
        <f t="shared" si="47"/>
        <v>146.09053497942384</v>
      </c>
      <c r="BV99" s="20">
        <f t="shared" si="38"/>
        <v>0.38840427293881663</v>
      </c>
      <c r="BW99" s="25">
        <v>6.2</v>
      </c>
      <c r="BX99" s="20">
        <f t="shared" si="39"/>
        <v>0.4363636363636364</v>
      </c>
      <c r="BY99" s="11">
        <f t="shared" si="40"/>
        <v>127.57201646090535</v>
      </c>
      <c r="BZ99" s="20">
        <f t="shared" si="41"/>
        <v>0.58464996223824039</v>
      </c>
      <c r="CA99" s="25"/>
      <c r="CB99" s="25"/>
      <c r="CC99" s="25"/>
      <c r="CD99" s="25"/>
      <c r="CE99" s="25"/>
      <c r="CF99" s="25"/>
      <c r="CG99" s="25"/>
      <c r="CH99" s="20" t="e">
        <f t="shared" si="48"/>
        <v>#DIV/0!</v>
      </c>
      <c r="CI99" s="25"/>
      <c r="CJ99" s="25"/>
      <c r="CK99" s="25"/>
      <c r="CL99" s="20" t="e">
        <f t="shared" si="49"/>
        <v>#DIV/0!</v>
      </c>
      <c r="CM99" s="25"/>
      <c r="CN99" s="25"/>
      <c r="CP99" s="32" t="s">
        <v>180</v>
      </c>
    </row>
    <row r="100" spans="1:94" x14ac:dyDescent="0.25">
      <c r="A100" s="25">
        <v>20141203</v>
      </c>
      <c r="B100" s="68">
        <v>41988</v>
      </c>
      <c r="C100" s="25" t="s">
        <v>13</v>
      </c>
      <c r="D100" s="25">
        <v>17</v>
      </c>
      <c r="E100" s="19">
        <v>4.8600000000000004E-2</v>
      </c>
      <c r="F100" s="25" t="s">
        <v>26</v>
      </c>
      <c r="G100" s="25"/>
      <c r="H100" s="32" t="s">
        <v>75</v>
      </c>
      <c r="I100" s="25" t="s">
        <v>49</v>
      </c>
      <c r="J100" s="32" t="str">
        <f t="shared" si="42"/>
        <v>Yes</v>
      </c>
      <c r="K100" s="25">
        <v>1.1000000000000001</v>
      </c>
      <c r="L100" s="8">
        <f t="shared" si="29"/>
        <v>0.83849999999999947</v>
      </c>
      <c r="M100" s="25">
        <v>1.1399999999999999</v>
      </c>
      <c r="N100" s="25"/>
      <c r="O100" s="25"/>
      <c r="P100" s="25">
        <v>1.1100000000000001</v>
      </c>
      <c r="Q100" s="25">
        <v>1.1000000000000001</v>
      </c>
      <c r="R100" s="25">
        <v>1.1399999999999999</v>
      </c>
      <c r="S100" s="8">
        <f t="shared" si="30"/>
        <v>0.91683333333333328</v>
      </c>
      <c r="T100" s="8">
        <f t="shared" si="31"/>
        <v>0.75406249999999986</v>
      </c>
      <c r="U100" s="8">
        <f t="shared" si="32"/>
        <v>0.76172413793103444</v>
      </c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>
        <v>9.1199999999999992</v>
      </c>
      <c r="AG100" s="8">
        <f t="shared" si="43"/>
        <v>187.6543209876543</v>
      </c>
      <c r="AH100" s="8">
        <f t="shared" si="44"/>
        <v>1.9184210526315797</v>
      </c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>
        <v>5.87</v>
      </c>
      <c r="BD100" s="8">
        <f t="shared" si="23"/>
        <v>0.28528200000000004</v>
      </c>
      <c r="BE100" s="8">
        <v>75.7</v>
      </c>
      <c r="BF100" s="8">
        <f t="shared" si="33"/>
        <v>3.6790200000000004</v>
      </c>
      <c r="BG100" s="8">
        <f t="shared" si="45"/>
        <v>69.83</v>
      </c>
      <c r="BH100" s="8">
        <f t="shared" si="46"/>
        <v>3.3937380000000004</v>
      </c>
      <c r="BI100" s="25">
        <v>9</v>
      </c>
      <c r="BJ100" s="25">
        <v>0</v>
      </c>
      <c r="BK100" s="11">
        <f t="shared" si="34"/>
        <v>185.18518518518516</v>
      </c>
      <c r="BL100" s="11"/>
      <c r="BM100" s="11">
        <f t="shared" si="28"/>
        <v>0</v>
      </c>
      <c r="BN100" s="3">
        <f t="shared" si="35"/>
        <v>7.2964406779661015</v>
      </c>
      <c r="BO100" s="3">
        <f t="shared" si="36"/>
        <v>150.13252423798556</v>
      </c>
      <c r="BP100" s="3"/>
      <c r="BQ100" s="3"/>
      <c r="BR100" s="3"/>
      <c r="BS100" s="25">
        <v>4.8</v>
      </c>
      <c r="BT100" s="20">
        <f t="shared" si="37"/>
        <v>0.46666666666666667</v>
      </c>
      <c r="BU100" s="11">
        <f t="shared" si="47"/>
        <v>98.765432098765416</v>
      </c>
      <c r="BV100" s="20">
        <f t="shared" si="38"/>
        <v>0.38840427293881663</v>
      </c>
      <c r="BW100" s="25">
        <v>3.5</v>
      </c>
      <c r="BX100" s="20">
        <f t="shared" si="39"/>
        <v>0.61111111111111116</v>
      </c>
      <c r="BY100" s="11">
        <f t="shared" si="40"/>
        <v>72.016460905349788</v>
      </c>
      <c r="BZ100" s="20">
        <f t="shared" si="41"/>
        <v>0.58464996223824039</v>
      </c>
      <c r="CA100" s="25"/>
      <c r="CB100" s="25"/>
      <c r="CC100" s="25"/>
      <c r="CD100" s="25"/>
      <c r="CE100" s="25"/>
      <c r="CF100" s="25"/>
      <c r="CG100" s="25"/>
      <c r="CH100" s="20" t="e">
        <f t="shared" si="48"/>
        <v>#DIV/0!</v>
      </c>
      <c r="CI100" s="25"/>
      <c r="CJ100" s="25"/>
      <c r="CK100" s="25"/>
      <c r="CL100" s="20" t="e">
        <f t="shared" si="49"/>
        <v>#DIV/0!</v>
      </c>
      <c r="CM100" s="25"/>
      <c r="CN100" s="25"/>
      <c r="CP100" s="32" t="s">
        <v>75</v>
      </c>
    </row>
    <row r="101" spans="1:94" x14ac:dyDescent="0.25">
      <c r="A101" s="25">
        <v>20141203</v>
      </c>
      <c r="B101" s="68">
        <v>41989</v>
      </c>
      <c r="C101" s="25" t="s">
        <v>13</v>
      </c>
      <c r="D101" s="25">
        <v>18</v>
      </c>
      <c r="E101" s="19">
        <v>4.8600000000000004E-2</v>
      </c>
      <c r="F101" s="25" t="s">
        <v>26</v>
      </c>
      <c r="G101" s="25"/>
      <c r="H101" s="32" t="s">
        <v>75</v>
      </c>
      <c r="I101" s="25" t="s">
        <v>50</v>
      </c>
      <c r="J101" s="32" t="str">
        <f t="shared" si="42"/>
        <v>Yes</v>
      </c>
      <c r="K101" s="25">
        <v>1.1499999999999999</v>
      </c>
      <c r="L101" s="8">
        <f t="shared" si="29"/>
        <v>0.83849999999999947</v>
      </c>
      <c r="M101" s="25">
        <v>1.18</v>
      </c>
      <c r="N101" s="25"/>
      <c r="O101" s="25"/>
      <c r="P101" s="25">
        <v>1.1499999999999999</v>
      </c>
      <c r="Q101" s="25">
        <v>1.17</v>
      </c>
      <c r="R101" s="25">
        <v>1.18</v>
      </c>
      <c r="S101" s="8">
        <f t="shared" si="30"/>
        <v>0.91683333333333328</v>
      </c>
      <c r="T101" s="8">
        <f t="shared" si="31"/>
        <v>0.75406249999999986</v>
      </c>
      <c r="U101" s="8">
        <f t="shared" si="32"/>
        <v>0.76172413793103444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>
        <v>8.6</v>
      </c>
      <c r="AG101" s="8">
        <f t="shared" si="43"/>
        <v>176.95473251028804</v>
      </c>
      <c r="AH101" s="8">
        <f t="shared" si="44"/>
        <v>2.2604651162790694</v>
      </c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>
        <v>5.09</v>
      </c>
      <c r="BD101" s="8">
        <f t="shared" si="23"/>
        <v>0.24737400000000001</v>
      </c>
      <c r="BE101" s="8">
        <v>129</v>
      </c>
      <c r="BF101" s="8">
        <f t="shared" si="33"/>
        <v>6.269400000000001</v>
      </c>
      <c r="BG101" s="8">
        <f t="shared" si="45"/>
        <v>123.91</v>
      </c>
      <c r="BH101" s="8">
        <f t="shared" si="46"/>
        <v>6.0220260000000012</v>
      </c>
      <c r="BI101" s="25">
        <v>9.3000000000000007</v>
      </c>
      <c r="BJ101" s="25">
        <v>0</v>
      </c>
      <c r="BK101" s="11">
        <f t="shared" si="34"/>
        <v>191.35802469135803</v>
      </c>
      <c r="BL101" s="11"/>
      <c r="BM101" s="11">
        <f t="shared" si="28"/>
        <v>0</v>
      </c>
      <c r="BN101" s="3">
        <f t="shared" si="35"/>
        <v>7.2964406779661015</v>
      </c>
      <c r="BO101" s="3">
        <f t="shared" si="36"/>
        <v>150.13252423798556</v>
      </c>
      <c r="BP101" s="3"/>
      <c r="BQ101" s="3"/>
      <c r="BR101" s="3"/>
      <c r="BS101" s="25">
        <v>6.8</v>
      </c>
      <c r="BT101" s="20">
        <f t="shared" si="37"/>
        <v>0.26881720430107536</v>
      </c>
      <c r="BU101" s="11">
        <f t="shared" si="47"/>
        <v>139.917695473251</v>
      </c>
      <c r="BV101" s="20">
        <f t="shared" si="38"/>
        <v>0.38840427293881663</v>
      </c>
      <c r="BW101" s="25">
        <v>6</v>
      </c>
      <c r="BX101" s="20">
        <f t="shared" si="39"/>
        <v>0.35483870967741937</v>
      </c>
      <c r="BY101" s="11">
        <f t="shared" si="40"/>
        <v>123.45679012345678</v>
      </c>
      <c r="BZ101" s="20">
        <f t="shared" si="41"/>
        <v>0.58464996223824039</v>
      </c>
      <c r="CA101" s="25"/>
      <c r="CB101" s="25"/>
      <c r="CC101" s="25"/>
      <c r="CD101" s="25"/>
      <c r="CE101" s="25"/>
      <c r="CF101" s="25"/>
      <c r="CG101" s="25"/>
      <c r="CH101" s="20" t="e">
        <f t="shared" si="48"/>
        <v>#DIV/0!</v>
      </c>
      <c r="CI101" s="25"/>
      <c r="CJ101" s="25"/>
      <c r="CK101" s="25"/>
      <c r="CL101" s="20" t="e">
        <f t="shared" si="49"/>
        <v>#DIV/0!</v>
      </c>
      <c r="CM101" s="25"/>
      <c r="CN101" s="25"/>
      <c r="CP101" s="32" t="s">
        <v>75</v>
      </c>
    </row>
    <row r="102" spans="1:94" x14ac:dyDescent="0.25">
      <c r="A102" s="25">
        <v>20141208</v>
      </c>
      <c r="B102" s="68">
        <v>41995</v>
      </c>
      <c r="C102" s="25" t="s">
        <v>13</v>
      </c>
      <c r="D102" s="25">
        <v>8</v>
      </c>
      <c r="E102" s="19">
        <v>4.8600000000000004E-2</v>
      </c>
      <c r="F102" s="25" t="s">
        <v>26</v>
      </c>
      <c r="G102" s="69">
        <v>41995</v>
      </c>
      <c r="H102" s="32" t="s">
        <v>75</v>
      </c>
      <c r="I102" s="25" t="s">
        <v>49</v>
      </c>
      <c r="J102" s="32" t="str">
        <f t="shared" si="42"/>
        <v>Yes</v>
      </c>
      <c r="K102" s="25">
        <v>1.1000000000000001</v>
      </c>
      <c r="L102" s="8">
        <f t="shared" si="29"/>
        <v>0.83849999999999947</v>
      </c>
      <c r="M102" s="25">
        <v>1.1499999999999999</v>
      </c>
      <c r="N102" s="25"/>
      <c r="O102" s="25"/>
      <c r="P102" s="25">
        <v>1.0900000000000001</v>
      </c>
      <c r="Q102" s="25">
        <v>1.1200000000000001</v>
      </c>
      <c r="R102" s="25">
        <v>1.1499999999999999</v>
      </c>
      <c r="S102" s="8">
        <f t="shared" si="30"/>
        <v>0.91683333333333328</v>
      </c>
      <c r="T102" s="8">
        <f t="shared" si="31"/>
        <v>0.75406249999999986</v>
      </c>
      <c r="U102" s="8">
        <f t="shared" si="32"/>
        <v>0.76172413793103444</v>
      </c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>
        <v>6.8</v>
      </c>
      <c r="AG102" s="8">
        <f t="shared" si="43"/>
        <v>139.917695473251</v>
      </c>
      <c r="AH102" s="8">
        <f t="shared" si="44"/>
        <v>2.430000000000001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>
        <v>7.4</v>
      </c>
      <c r="BD102" s="8">
        <f t="shared" si="23"/>
        <v>0.35964000000000007</v>
      </c>
      <c r="BE102" s="8">
        <v>82.5</v>
      </c>
      <c r="BF102" s="8">
        <f t="shared" si="33"/>
        <v>4.0095000000000001</v>
      </c>
      <c r="BG102" s="8">
        <f t="shared" si="45"/>
        <v>75.099999999999994</v>
      </c>
      <c r="BH102" s="8">
        <f t="shared" si="46"/>
        <v>3.6498599999999999</v>
      </c>
      <c r="BI102" s="25">
        <v>7</v>
      </c>
      <c r="BJ102" s="25">
        <v>0.30000000000000004</v>
      </c>
      <c r="BK102" s="11">
        <f t="shared" si="34"/>
        <v>144.03292181069958</v>
      </c>
      <c r="BL102" s="11"/>
      <c r="BM102" s="11">
        <f t="shared" si="28"/>
        <v>0</v>
      </c>
      <c r="BN102" s="3">
        <f t="shared" si="35"/>
        <v>7.2964406779661015</v>
      </c>
      <c r="BO102" s="3">
        <f t="shared" si="36"/>
        <v>150.13252423798556</v>
      </c>
      <c r="BP102" s="3"/>
      <c r="BQ102" s="3"/>
      <c r="BR102" s="3"/>
      <c r="BS102" s="25">
        <v>5.5</v>
      </c>
      <c r="BT102" s="20">
        <f t="shared" si="37"/>
        <v>0.2142857142857143</v>
      </c>
      <c r="BU102" s="11">
        <f t="shared" si="47"/>
        <v>113.16872427983539</v>
      </c>
      <c r="BV102" s="20">
        <f t="shared" si="38"/>
        <v>0.38840427293881663</v>
      </c>
      <c r="BW102" s="25">
        <v>5</v>
      </c>
      <c r="BX102" s="20">
        <f t="shared" si="39"/>
        <v>0.2857142857142857</v>
      </c>
      <c r="BY102" s="11">
        <f t="shared" si="40"/>
        <v>102.88065843621398</v>
      </c>
      <c r="BZ102" s="20">
        <f t="shared" si="41"/>
        <v>0.58464996223824039</v>
      </c>
      <c r="CA102" s="25"/>
      <c r="CB102" s="25"/>
      <c r="CC102" s="25"/>
      <c r="CD102" s="25"/>
      <c r="CE102" s="25"/>
      <c r="CF102" s="25"/>
      <c r="CG102" s="25"/>
      <c r="CH102" s="20" t="e">
        <f t="shared" si="48"/>
        <v>#DIV/0!</v>
      </c>
      <c r="CI102" s="25"/>
      <c r="CJ102" s="25"/>
      <c r="CK102" s="25"/>
      <c r="CL102" s="20" t="e">
        <f t="shared" si="49"/>
        <v>#DIV/0!</v>
      </c>
      <c r="CM102" s="25"/>
      <c r="CN102" s="25"/>
      <c r="CP102" s="32" t="s">
        <v>75</v>
      </c>
    </row>
    <row r="103" spans="1:94" x14ac:dyDescent="0.25">
      <c r="A103" s="25">
        <v>20141208</v>
      </c>
      <c r="B103" s="68">
        <v>41995</v>
      </c>
      <c r="C103" s="25" t="s">
        <v>13</v>
      </c>
      <c r="D103" s="25">
        <v>9</v>
      </c>
      <c r="E103" s="19">
        <v>4.8600000000000004E-2</v>
      </c>
      <c r="F103" s="25" t="s">
        <v>26</v>
      </c>
      <c r="G103" s="69">
        <v>41995</v>
      </c>
      <c r="H103" s="32" t="s">
        <v>75</v>
      </c>
      <c r="I103" s="25" t="s">
        <v>50</v>
      </c>
      <c r="J103" s="32" t="str">
        <f t="shared" si="42"/>
        <v>Yes</v>
      </c>
      <c r="K103" s="25">
        <v>1.1000000000000001</v>
      </c>
      <c r="L103" s="8">
        <f t="shared" si="29"/>
        <v>0.83849999999999947</v>
      </c>
      <c r="M103" s="25">
        <v>1.18</v>
      </c>
      <c r="N103" s="25"/>
      <c r="O103" s="25"/>
      <c r="P103" s="25">
        <v>1.1299999999999999</v>
      </c>
      <c r="Q103" s="25">
        <v>1.1399999999999999</v>
      </c>
      <c r="R103" s="25">
        <v>1.18</v>
      </c>
      <c r="S103" s="8">
        <f t="shared" si="30"/>
        <v>0.91683333333333328</v>
      </c>
      <c r="T103" s="8">
        <f t="shared" si="31"/>
        <v>0.75406249999999986</v>
      </c>
      <c r="U103" s="8">
        <f t="shared" si="32"/>
        <v>0.76172413793103444</v>
      </c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>
        <v>9.35</v>
      </c>
      <c r="AG103" s="8">
        <f t="shared" si="43"/>
        <v>192.38683127572014</v>
      </c>
      <c r="AH103" s="8">
        <f t="shared" si="44"/>
        <v>1.9751871657754008</v>
      </c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>
        <v>5.5</v>
      </c>
      <c r="BD103" s="8">
        <f t="shared" si="23"/>
        <v>0.26730000000000004</v>
      </c>
      <c r="BE103" s="8">
        <v>77.8</v>
      </c>
      <c r="BF103" s="8">
        <f t="shared" si="33"/>
        <v>3.7810800000000002</v>
      </c>
      <c r="BG103" s="8">
        <f t="shared" si="45"/>
        <v>72.3</v>
      </c>
      <c r="BH103" s="8">
        <f t="shared" si="46"/>
        <v>3.5137800000000001</v>
      </c>
      <c r="BI103" s="25">
        <v>9.6999999999999993</v>
      </c>
      <c r="BJ103" s="25">
        <v>0.30000000000000004</v>
      </c>
      <c r="BK103" s="11">
        <f t="shared" si="34"/>
        <v>199.58847736625512</v>
      </c>
      <c r="BL103" s="11"/>
      <c r="BM103" s="11">
        <f t="shared" si="28"/>
        <v>0</v>
      </c>
      <c r="BN103" s="3">
        <f t="shared" si="35"/>
        <v>7.2964406779661015</v>
      </c>
      <c r="BO103" s="3">
        <f t="shared" si="36"/>
        <v>150.13252423798556</v>
      </c>
      <c r="BP103" s="3"/>
      <c r="BQ103" s="3"/>
      <c r="BR103" s="3"/>
      <c r="BS103" s="25">
        <v>7.6</v>
      </c>
      <c r="BT103" s="20">
        <f t="shared" si="37"/>
        <v>0.21649484536082475</v>
      </c>
      <c r="BU103" s="11">
        <f t="shared" si="47"/>
        <v>156.37860082304525</v>
      </c>
      <c r="BV103" s="20">
        <f t="shared" si="38"/>
        <v>0.38840427293881663</v>
      </c>
      <c r="BW103" s="25">
        <v>7</v>
      </c>
      <c r="BX103" s="20">
        <f t="shared" si="39"/>
        <v>0.27835051546391743</v>
      </c>
      <c r="BY103" s="11">
        <f t="shared" si="40"/>
        <v>144.03292181069958</v>
      </c>
      <c r="BZ103" s="20">
        <f t="shared" si="41"/>
        <v>0.58464996223824039</v>
      </c>
      <c r="CA103" s="25"/>
      <c r="CB103" s="25"/>
      <c r="CC103" s="25"/>
      <c r="CD103" s="25"/>
      <c r="CE103" s="25"/>
      <c r="CF103" s="25"/>
      <c r="CG103" s="25"/>
      <c r="CH103" s="20" t="e">
        <f t="shared" si="48"/>
        <v>#DIV/0!</v>
      </c>
      <c r="CI103" s="25"/>
      <c r="CJ103" s="25"/>
      <c r="CK103" s="25"/>
      <c r="CL103" s="20" t="e">
        <f t="shared" si="49"/>
        <v>#DIV/0!</v>
      </c>
      <c r="CM103" s="25"/>
      <c r="CN103" s="25"/>
      <c r="CP103" s="32" t="s">
        <v>75</v>
      </c>
    </row>
    <row r="104" spans="1:94" x14ac:dyDescent="0.25">
      <c r="A104" s="25">
        <v>20141208</v>
      </c>
      <c r="B104" s="68">
        <v>42019</v>
      </c>
      <c r="C104" s="25" t="s">
        <v>13</v>
      </c>
      <c r="D104" s="25">
        <v>11</v>
      </c>
      <c r="E104" s="19">
        <v>4.8600000000000004E-2</v>
      </c>
      <c r="F104" s="25" t="s">
        <v>26</v>
      </c>
      <c r="G104" s="69">
        <v>41995</v>
      </c>
      <c r="H104" s="32" t="s">
        <v>75</v>
      </c>
      <c r="I104" s="25" t="s">
        <v>49</v>
      </c>
      <c r="J104" s="32" t="str">
        <f t="shared" si="42"/>
        <v>Yes</v>
      </c>
      <c r="K104" s="25">
        <v>0.95</v>
      </c>
      <c r="L104" s="8">
        <f t="shared" si="29"/>
        <v>0.83849999999999947</v>
      </c>
      <c r="M104" s="25">
        <v>1.08</v>
      </c>
      <c r="N104" s="25"/>
      <c r="O104" s="25"/>
      <c r="P104" s="25">
        <v>0.96</v>
      </c>
      <c r="Q104" s="25">
        <v>1.08</v>
      </c>
      <c r="R104" s="25">
        <v>1.08</v>
      </c>
      <c r="S104" s="8">
        <f t="shared" si="30"/>
        <v>0.91683333333333328</v>
      </c>
      <c r="T104" s="8">
        <f t="shared" si="31"/>
        <v>0.75406249999999986</v>
      </c>
      <c r="U104" s="8">
        <f t="shared" si="32"/>
        <v>0.76172413793103444</v>
      </c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>
        <v>3.74</v>
      </c>
      <c r="AG104" s="8">
        <f t="shared" si="43"/>
        <v>76.954732510288068</v>
      </c>
      <c r="AH104" s="8">
        <f t="shared" si="44"/>
        <v>2.7288770053475933</v>
      </c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>
        <v>5.8</v>
      </c>
      <c r="BD104" s="8">
        <f t="shared" si="23"/>
        <v>0.28188000000000002</v>
      </c>
      <c r="BE104" s="8">
        <v>69.400000000000006</v>
      </c>
      <c r="BF104" s="8">
        <f t="shared" si="33"/>
        <v>3.3728400000000005</v>
      </c>
      <c r="BG104" s="8">
        <f t="shared" si="45"/>
        <v>63.600000000000009</v>
      </c>
      <c r="BH104" s="8">
        <f t="shared" si="46"/>
        <v>3.0909600000000004</v>
      </c>
      <c r="BI104" s="25">
        <v>5.3</v>
      </c>
      <c r="BJ104" s="25">
        <v>0.19999999999999996</v>
      </c>
      <c r="BK104" s="11">
        <f t="shared" si="34"/>
        <v>109.05349794238681</v>
      </c>
      <c r="BL104" s="11"/>
      <c r="BM104" s="11">
        <f t="shared" si="28"/>
        <v>0</v>
      </c>
      <c r="BN104" s="3">
        <f t="shared" si="35"/>
        <v>7.2964406779661015</v>
      </c>
      <c r="BO104" s="3">
        <f t="shared" si="36"/>
        <v>150.13252423798556</v>
      </c>
      <c r="BP104" s="3"/>
      <c r="BQ104" s="3"/>
      <c r="BR104" s="3"/>
      <c r="BS104" s="25">
        <v>4.2</v>
      </c>
      <c r="BT104" s="20">
        <f t="shared" si="37"/>
        <v>0.20754716981132071</v>
      </c>
      <c r="BU104" s="11">
        <f t="shared" si="47"/>
        <v>86.419753086419746</v>
      </c>
      <c r="BV104" s="20">
        <f t="shared" si="38"/>
        <v>0.38840427293881663</v>
      </c>
      <c r="BW104" s="25">
        <v>3.6</v>
      </c>
      <c r="BX104" s="20">
        <f t="shared" si="39"/>
        <v>0.320754716981132</v>
      </c>
      <c r="BY104" s="11">
        <f t="shared" si="40"/>
        <v>74.074074074074076</v>
      </c>
      <c r="BZ104" s="20">
        <f t="shared" si="41"/>
        <v>0.58464996223824039</v>
      </c>
      <c r="CA104" s="25"/>
      <c r="CB104" s="25"/>
      <c r="CC104" s="25"/>
      <c r="CD104" s="25"/>
      <c r="CE104" s="25"/>
      <c r="CF104" s="25"/>
      <c r="CG104" s="25"/>
      <c r="CH104" s="20"/>
      <c r="CI104" s="25"/>
      <c r="CJ104" s="25"/>
      <c r="CK104" s="25"/>
      <c r="CL104" s="20"/>
      <c r="CM104" s="25"/>
      <c r="CN104" s="25"/>
      <c r="CP104" s="32" t="s">
        <v>75</v>
      </c>
    </row>
    <row r="105" spans="1:94" x14ac:dyDescent="0.25">
      <c r="A105" s="25">
        <v>20141208</v>
      </c>
      <c r="B105" s="68">
        <v>42019</v>
      </c>
      <c r="C105" s="25" t="s">
        <v>13</v>
      </c>
      <c r="D105" s="25">
        <v>12</v>
      </c>
      <c r="E105" s="19">
        <v>4.8600000000000004E-2</v>
      </c>
      <c r="F105" s="25" t="s">
        <v>26</v>
      </c>
      <c r="G105" s="69">
        <v>41995</v>
      </c>
      <c r="H105" s="32" t="s">
        <v>75</v>
      </c>
      <c r="I105" s="25" t="s">
        <v>50</v>
      </c>
      <c r="J105" s="32" t="str">
        <f t="shared" si="42"/>
        <v>Yes</v>
      </c>
      <c r="K105" s="25">
        <v>1.1000000000000001</v>
      </c>
      <c r="L105" s="8">
        <f t="shared" si="29"/>
        <v>0.83849999999999947</v>
      </c>
      <c r="M105" s="25">
        <v>1.1399999999999999</v>
      </c>
      <c r="N105" s="25"/>
      <c r="O105" s="25"/>
      <c r="P105" s="25">
        <v>1.07</v>
      </c>
      <c r="Q105" s="25">
        <v>1.1399999999999999</v>
      </c>
      <c r="R105" s="25">
        <v>1.1399999999999999</v>
      </c>
      <c r="S105" s="8">
        <f t="shared" si="30"/>
        <v>0.91683333333333328</v>
      </c>
      <c r="T105" s="8">
        <f t="shared" si="31"/>
        <v>0.75406249999999986</v>
      </c>
      <c r="U105" s="8">
        <f t="shared" si="32"/>
        <v>0.76172413793103444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>
        <v>6.3</v>
      </c>
      <c r="AG105" s="8">
        <f t="shared" si="43"/>
        <v>129.62962962962962</v>
      </c>
      <c r="AH105" s="8">
        <f t="shared" si="44"/>
        <v>2.4685714285714293</v>
      </c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>
        <v>8.19</v>
      </c>
      <c r="BD105" s="8">
        <f t="shared" si="23"/>
        <v>0.398034</v>
      </c>
      <c r="BE105" s="8">
        <v>85</v>
      </c>
      <c r="BF105" s="8">
        <f t="shared" si="33"/>
        <v>4.1310000000000002</v>
      </c>
      <c r="BG105" s="8">
        <f t="shared" si="45"/>
        <v>76.81</v>
      </c>
      <c r="BH105" s="8">
        <f t="shared" si="46"/>
        <v>3.7329660000000002</v>
      </c>
      <c r="BI105" s="25">
        <v>6.3</v>
      </c>
      <c r="BJ105" s="25">
        <v>0</v>
      </c>
      <c r="BK105" s="11">
        <f t="shared" si="34"/>
        <v>129.62962962962962</v>
      </c>
      <c r="BL105" s="11"/>
      <c r="BM105" s="11">
        <f t="shared" si="28"/>
        <v>0</v>
      </c>
      <c r="BN105" s="3">
        <f t="shared" si="35"/>
        <v>7.2964406779661015</v>
      </c>
      <c r="BO105" s="3">
        <f t="shared" si="36"/>
        <v>150.13252423798556</v>
      </c>
      <c r="BP105" s="3"/>
      <c r="BQ105" s="3"/>
      <c r="BR105" s="3"/>
      <c r="BS105" s="25">
        <v>4.3</v>
      </c>
      <c r="BT105" s="20">
        <f t="shared" si="37"/>
        <v>0.31746031746031744</v>
      </c>
      <c r="BU105" s="11">
        <f t="shared" si="47"/>
        <v>88.47736625514402</v>
      </c>
      <c r="BV105" s="20">
        <f t="shared" si="38"/>
        <v>0.38840427293881663</v>
      </c>
      <c r="BW105" s="25">
        <v>3.7</v>
      </c>
      <c r="BX105" s="20">
        <f t="shared" si="39"/>
        <v>0.41269841269841268</v>
      </c>
      <c r="BY105" s="11">
        <f t="shared" si="40"/>
        <v>76.13168724279835</v>
      </c>
      <c r="BZ105" s="20">
        <f t="shared" si="41"/>
        <v>0.58464996223824039</v>
      </c>
      <c r="CA105" s="25"/>
      <c r="CB105" s="25"/>
      <c r="CC105" s="25"/>
      <c r="CD105" s="25"/>
      <c r="CE105" s="25"/>
      <c r="CF105" s="25"/>
      <c r="CG105" s="25"/>
      <c r="CH105" s="20"/>
      <c r="CI105" s="25"/>
      <c r="CJ105" s="25"/>
      <c r="CK105" s="25"/>
      <c r="CL105" s="20"/>
      <c r="CM105" s="25"/>
      <c r="CN105" s="25"/>
      <c r="CP105" s="32" t="s">
        <v>75</v>
      </c>
    </row>
    <row r="106" spans="1:94" x14ac:dyDescent="0.25">
      <c r="A106" s="25">
        <v>20141208</v>
      </c>
      <c r="B106" s="68">
        <v>42018</v>
      </c>
      <c r="C106" s="25" t="s">
        <v>13</v>
      </c>
      <c r="D106" s="25">
        <v>22</v>
      </c>
      <c r="E106" s="19">
        <v>4.8600000000000004E-2</v>
      </c>
      <c r="F106" s="25" t="s">
        <v>26</v>
      </c>
      <c r="G106" s="69">
        <v>41996</v>
      </c>
      <c r="H106" s="32" t="s">
        <v>75</v>
      </c>
      <c r="I106" s="25" t="s">
        <v>49</v>
      </c>
      <c r="J106" s="32" t="str">
        <f t="shared" si="42"/>
        <v>No</v>
      </c>
      <c r="K106" s="25">
        <v>1.1000000000000001</v>
      </c>
      <c r="L106" s="8">
        <f t="shared" si="29"/>
        <v>0.83849999999999947</v>
      </c>
      <c r="M106" s="25">
        <v>1.1200000000000001</v>
      </c>
      <c r="N106" s="25"/>
      <c r="O106" s="25"/>
      <c r="P106" s="25">
        <v>1.0900000000000001</v>
      </c>
      <c r="Q106" s="25">
        <v>0.8</v>
      </c>
      <c r="R106" s="25">
        <v>0.65</v>
      </c>
      <c r="S106" s="8">
        <f t="shared" si="30"/>
        <v>0.91683333333333328</v>
      </c>
      <c r="T106" s="8">
        <f t="shared" si="31"/>
        <v>0.75406249999999986</v>
      </c>
      <c r="U106" s="8">
        <f t="shared" si="32"/>
        <v>0.76172413793103444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>
        <v>7.7</v>
      </c>
      <c r="AG106" s="8">
        <f t="shared" si="43"/>
        <v>158.43621399176953</v>
      </c>
      <c r="AH106" s="8">
        <f t="shared" si="44"/>
        <v>2.1459740259740268</v>
      </c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>
        <v>5.13</v>
      </c>
      <c r="BD106" s="8">
        <f t="shared" si="23"/>
        <v>0.24931800000000001</v>
      </c>
      <c r="BE106" s="8">
        <v>89.6</v>
      </c>
      <c r="BF106" s="8">
        <f t="shared" si="33"/>
        <v>4.3545600000000002</v>
      </c>
      <c r="BG106" s="8">
        <f t="shared" si="45"/>
        <v>84.47</v>
      </c>
      <c r="BH106" s="8">
        <f t="shared" si="46"/>
        <v>4.1052420000000005</v>
      </c>
      <c r="BI106" s="25">
        <v>8.4</v>
      </c>
      <c r="BJ106" s="25">
        <v>0.19999999999999996</v>
      </c>
      <c r="BK106" s="11">
        <f t="shared" si="34"/>
        <v>172.83950617283949</v>
      </c>
      <c r="BL106" s="11"/>
      <c r="BM106" s="11">
        <f t="shared" si="28"/>
        <v>0</v>
      </c>
      <c r="BN106" s="3">
        <f t="shared" si="35"/>
        <v>7.2964406779661015</v>
      </c>
      <c r="BO106" s="3">
        <f t="shared" si="36"/>
        <v>150.13252423798556</v>
      </c>
      <c r="BP106" s="3"/>
      <c r="BQ106" s="3"/>
      <c r="BR106" s="3"/>
      <c r="BS106" s="25">
        <v>3.7</v>
      </c>
      <c r="BT106" s="20">
        <f t="shared" si="37"/>
        <v>0.55952380952380953</v>
      </c>
      <c r="BU106" s="11">
        <f t="shared" si="47"/>
        <v>76.13168724279835</v>
      </c>
      <c r="BV106" s="20">
        <f t="shared" si="38"/>
        <v>0.38840427293881663</v>
      </c>
      <c r="BW106" s="25" t="s">
        <v>4</v>
      </c>
      <c r="BX106" s="20" t="str">
        <f t="shared" si="39"/>
        <v>-</v>
      </c>
      <c r="BY106" s="11" t="str">
        <f t="shared" si="40"/>
        <v>-</v>
      </c>
      <c r="BZ106" s="20">
        <f t="shared" si="41"/>
        <v>0.58464996223824039</v>
      </c>
      <c r="CA106" s="25"/>
      <c r="CB106" s="25"/>
      <c r="CC106" s="25"/>
      <c r="CD106" s="25"/>
      <c r="CE106" s="25"/>
      <c r="CF106" s="25"/>
      <c r="CG106" s="25"/>
      <c r="CH106" s="20"/>
      <c r="CI106" s="25"/>
      <c r="CJ106" s="25"/>
      <c r="CK106" s="25"/>
      <c r="CL106" s="20"/>
      <c r="CM106" s="25"/>
      <c r="CN106" s="25"/>
      <c r="CP106" s="32" t="s">
        <v>75</v>
      </c>
    </row>
    <row r="107" spans="1:94" x14ac:dyDescent="0.25">
      <c r="A107" s="25">
        <v>20141208</v>
      </c>
      <c r="B107" s="68">
        <v>42018</v>
      </c>
      <c r="C107" s="25" t="s">
        <v>13</v>
      </c>
      <c r="D107" s="25">
        <v>23</v>
      </c>
      <c r="E107" s="19">
        <v>4.8600000000000004E-2</v>
      </c>
      <c r="F107" s="25" t="s">
        <v>26</v>
      </c>
      <c r="G107" s="69">
        <v>41996</v>
      </c>
      <c r="H107" s="32" t="s">
        <v>75</v>
      </c>
      <c r="I107" s="25" t="s">
        <v>50</v>
      </c>
      <c r="J107" s="32" t="str">
        <f t="shared" si="42"/>
        <v>No</v>
      </c>
      <c r="K107" s="25">
        <v>1.05</v>
      </c>
      <c r="L107" s="8">
        <f t="shared" si="29"/>
        <v>0.83849999999999947</v>
      </c>
      <c r="M107" s="25">
        <v>1.1000000000000001</v>
      </c>
      <c r="N107" s="25"/>
      <c r="O107" s="25"/>
      <c r="P107" s="25">
        <v>1.02</v>
      </c>
      <c r="Q107" s="25">
        <v>1.05</v>
      </c>
      <c r="R107" s="25">
        <v>0.7</v>
      </c>
      <c r="S107" s="8">
        <f t="shared" si="30"/>
        <v>0.91683333333333328</v>
      </c>
      <c r="T107" s="8">
        <f t="shared" si="31"/>
        <v>0.75406249999999986</v>
      </c>
      <c r="U107" s="8">
        <f t="shared" si="32"/>
        <v>0.76172413793103444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>
        <v>6.66</v>
      </c>
      <c r="AG107" s="8">
        <f t="shared" si="43"/>
        <v>137.03703703703704</v>
      </c>
      <c r="AH107" s="8">
        <f t="shared" si="44"/>
        <v>1.9702702702702704</v>
      </c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>
        <v>4.82</v>
      </c>
      <c r="BD107" s="8">
        <f t="shared" si="23"/>
        <v>0.23425200000000004</v>
      </c>
      <c r="BE107" s="8">
        <v>68.2</v>
      </c>
      <c r="BF107" s="8">
        <f t="shared" si="33"/>
        <v>3.3145200000000004</v>
      </c>
      <c r="BG107" s="8">
        <f t="shared" si="45"/>
        <v>63.38</v>
      </c>
      <c r="BH107" s="8">
        <f t="shared" si="46"/>
        <v>3.0802680000000002</v>
      </c>
      <c r="BI107" s="25">
        <v>7.15</v>
      </c>
      <c r="BJ107" s="25">
        <v>0.19999999999999996</v>
      </c>
      <c r="BK107" s="11">
        <f t="shared" si="34"/>
        <v>147.11934156378601</v>
      </c>
      <c r="BL107" s="11"/>
      <c r="BM107" s="11">
        <f t="shared" si="28"/>
        <v>0</v>
      </c>
      <c r="BN107" s="3">
        <f t="shared" si="35"/>
        <v>7.2964406779661015</v>
      </c>
      <c r="BO107" s="3">
        <f t="shared" si="36"/>
        <v>150.13252423798556</v>
      </c>
      <c r="BP107" s="3"/>
      <c r="BQ107" s="3"/>
      <c r="BR107" s="3"/>
      <c r="BS107" s="25">
        <v>5</v>
      </c>
      <c r="BT107" s="20">
        <f t="shared" si="37"/>
        <v>0.30069930069930073</v>
      </c>
      <c r="BU107" s="11">
        <f t="shared" si="47"/>
        <v>102.88065843621398</v>
      </c>
      <c r="BV107" s="20">
        <f t="shared" si="38"/>
        <v>0.38840427293881663</v>
      </c>
      <c r="BW107" s="25" t="s">
        <v>4</v>
      </c>
      <c r="BX107" s="20" t="str">
        <f t="shared" si="39"/>
        <v>-</v>
      </c>
      <c r="BY107" s="11" t="str">
        <f t="shared" si="40"/>
        <v>-</v>
      </c>
      <c r="BZ107" s="20">
        <f t="shared" si="41"/>
        <v>0.58464996223824039</v>
      </c>
      <c r="CA107" s="25"/>
      <c r="CB107" s="25"/>
      <c r="CC107" s="25"/>
      <c r="CD107" s="25"/>
      <c r="CE107" s="25"/>
      <c r="CF107" s="25"/>
      <c r="CG107" s="25"/>
      <c r="CH107" s="20"/>
      <c r="CI107" s="25"/>
      <c r="CJ107" s="25"/>
      <c r="CK107" s="25"/>
      <c r="CL107" s="20"/>
      <c r="CM107" s="25"/>
      <c r="CN107" s="25"/>
      <c r="CP107" s="32" t="s">
        <v>75</v>
      </c>
    </row>
    <row r="108" spans="1:94" x14ac:dyDescent="0.25">
      <c r="A108" s="25">
        <v>20141211</v>
      </c>
      <c r="B108" s="68">
        <v>42012</v>
      </c>
      <c r="C108" s="25" t="s">
        <v>13</v>
      </c>
      <c r="D108" s="25">
        <v>7</v>
      </c>
      <c r="E108" s="19">
        <v>4.8600000000000004E-2</v>
      </c>
      <c r="F108" s="25" t="s">
        <v>26</v>
      </c>
      <c r="G108" s="69">
        <v>41996</v>
      </c>
      <c r="H108" s="32" t="s">
        <v>75</v>
      </c>
      <c r="I108" s="25" t="s">
        <v>49</v>
      </c>
      <c r="J108" s="32" t="str">
        <f t="shared" si="42"/>
        <v>Yes</v>
      </c>
      <c r="K108" s="25">
        <v>0.8</v>
      </c>
      <c r="L108" s="8">
        <f t="shared" si="29"/>
        <v>0.83849999999999947</v>
      </c>
      <c r="M108" s="25">
        <v>1.1499999999999999</v>
      </c>
      <c r="N108" s="25"/>
      <c r="O108" s="25"/>
      <c r="P108" s="25">
        <v>0.79</v>
      </c>
      <c r="Q108" s="25">
        <v>1.1499999999999999</v>
      </c>
      <c r="R108" s="25">
        <v>1.1499999999999999</v>
      </c>
      <c r="S108" s="8">
        <f t="shared" si="30"/>
        <v>0.91683333333333328</v>
      </c>
      <c r="T108" s="8">
        <f t="shared" si="31"/>
        <v>0.75406249999999986</v>
      </c>
      <c r="U108" s="8">
        <f t="shared" si="32"/>
        <v>0.76172413793103444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>
        <v>1.35</v>
      </c>
      <c r="AG108" s="8">
        <f t="shared" si="43"/>
        <v>27.777777777777779</v>
      </c>
      <c r="AH108" s="8">
        <f t="shared" si="44"/>
        <v>1.4400000000000013</v>
      </c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>
        <v>6.82</v>
      </c>
      <c r="BD108" s="8">
        <f t="shared" si="23"/>
        <v>0.33145200000000002</v>
      </c>
      <c r="BE108" s="8">
        <v>34.799999999999997</v>
      </c>
      <c r="BF108" s="8">
        <f t="shared" si="33"/>
        <v>1.6912800000000001</v>
      </c>
      <c r="BG108" s="8">
        <f t="shared" si="45"/>
        <v>27.979999999999997</v>
      </c>
      <c r="BH108" s="8">
        <f t="shared" si="46"/>
        <v>1.359828</v>
      </c>
      <c r="BI108" s="25">
        <v>4.8</v>
      </c>
      <c r="BJ108" s="25">
        <v>0.30000000000000004</v>
      </c>
      <c r="BK108" s="11">
        <f t="shared" si="34"/>
        <v>98.765432098765416</v>
      </c>
      <c r="BL108" s="11"/>
      <c r="BM108" s="11">
        <f t="shared" si="28"/>
        <v>0</v>
      </c>
      <c r="BN108" s="3">
        <f t="shared" si="35"/>
        <v>7.2964406779661015</v>
      </c>
      <c r="BO108" s="3">
        <f t="shared" si="36"/>
        <v>150.13252423798556</v>
      </c>
      <c r="BP108" s="3"/>
      <c r="BQ108" s="3"/>
      <c r="BR108" s="3"/>
      <c r="BS108" s="25">
        <v>3.2</v>
      </c>
      <c r="BT108" s="20">
        <f t="shared" si="37"/>
        <v>0.33333333333333326</v>
      </c>
      <c r="BU108" s="11">
        <f t="shared" si="47"/>
        <v>65.843621399176953</v>
      </c>
      <c r="BV108" s="20">
        <f t="shared" si="38"/>
        <v>0.38840427293881663</v>
      </c>
      <c r="BW108" s="25">
        <v>2.2000000000000002</v>
      </c>
      <c r="BX108" s="20">
        <f t="shared" si="39"/>
        <v>0.54166666666666663</v>
      </c>
      <c r="BY108" s="11">
        <f t="shared" si="40"/>
        <v>45.267489711934154</v>
      </c>
      <c r="BZ108" s="20">
        <f t="shared" si="41"/>
        <v>0.58464996223824039</v>
      </c>
      <c r="CA108" s="25"/>
      <c r="CB108" s="25"/>
      <c r="CC108" s="25"/>
      <c r="CD108" s="25"/>
      <c r="CE108" s="25"/>
      <c r="CF108" s="25"/>
      <c r="CG108" s="25"/>
      <c r="CH108" s="20" t="e">
        <f t="shared" si="48"/>
        <v>#DIV/0!</v>
      </c>
      <c r="CI108" s="25"/>
      <c r="CJ108" s="25"/>
      <c r="CK108" s="25"/>
      <c r="CL108" s="20" t="e">
        <f t="shared" si="49"/>
        <v>#DIV/0!</v>
      </c>
      <c r="CM108" s="25"/>
      <c r="CN108" s="25"/>
      <c r="CP108" s="32" t="s">
        <v>75</v>
      </c>
    </row>
    <row r="109" spans="1:94" x14ac:dyDescent="0.25">
      <c r="A109" s="25">
        <v>20141211</v>
      </c>
      <c r="B109" s="68">
        <v>42012</v>
      </c>
      <c r="C109" s="25" t="s">
        <v>13</v>
      </c>
      <c r="D109" s="25">
        <v>8</v>
      </c>
      <c r="E109" s="19">
        <v>4.8600000000000004E-2</v>
      </c>
      <c r="F109" s="25" t="s">
        <v>26</v>
      </c>
      <c r="G109" s="69">
        <v>41996</v>
      </c>
      <c r="H109" s="32" t="s">
        <v>75</v>
      </c>
      <c r="I109" s="25" t="s">
        <v>50</v>
      </c>
      <c r="J109" s="32" t="str">
        <f t="shared" si="42"/>
        <v>Yes</v>
      </c>
      <c r="K109" s="25">
        <v>0.95</v>
      </c>
      <c r="L109" s="8">
        <f t="shared" si="29"/>
        <v>0.83849999999999947</v>
      </c>
      <c r="M109" s="25">
        <v>1.08</v>
      </c>
      <c r="N109" s="25"/>
      <c r="O109" s="25"/>
      <c r="P109" s="25">
        <v>1</v>
      </c>
      <c r="Q109" s="25">
        <v>1.07</v>
      </c>
      <c r="R109" s="25">
        <v>1.1499999999999999</v>
      </c>
      <c r="S109" s="8">
        <f t="shared" si="30"/>
        <v>0.91683333333333328</v>
      </c>
      <c r="T109" s="8">
        <f t="shared" si="31"/>
        <v>0.75406249999999986</v>
      </c>
      <c r="U109" s="8">
        <f t="shared" si="32"/>
        <v>0.76172413793103444</v>
      </c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>
        <v>6.11</v>
      </c>
      <c r="AG109" s="8">
        <f t="shared" si="43"/>
        <v>125.7201646090535</v>
      </c>
      <c r="AH109" s="8">
        <f t="shared" si="44"/>
        <v>1.9885433715220953</v>
      </c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>
        <v>6</v>
      </c>
      <c r="BD109" s="8">
        <f t="shared" si="23"/>
        <v>0.29160000000000003</v>
      </c>
      <c r="BE109" s="8">
        <v>48.7</v>
      </c>
      <c r="BF109" s="8">
        <f t="shared" si="33"/>
        <v>2.3668200000000001</v>
      </c>
      <c r="BG109" s="8">
        <f t="shared" si="45"/>
        <v>42.7</v>
      </c>
      <c r="BH109" s="8">
        <f t="shared" si="46"/>
        <v>2.0752200000000003</v>
      </c>
      <c r="BI109" s="25">
        <v>7.1</v>
      </c>
      <c r="BJ109" s="25">
        <v>0.7</v>
      </c>
      <c r="BK109" s="11">
        <f t="shared" si="34"/>
        <v>146.09053497942384</v>
      </c>
      <c r="BL109" s="11"/>
      <c r="BM109" s="11">
        <f t="shared" si="28"/>
        <v>0</v>
      </c>
      <c r="BN109" s="3">
        <f t="shared" si="35"/>
        <v>7.2964406779661015</v>
      </c>
      <c r="BO109" s="3">
        <f t="shared" si="36"/>
        <v>150.13252423798556</v>
      </c>
      <c r="BP109" s="3"/>
      <c r="BQ109" s="3"/>
      <c r="BR109" s="3"/>
      <c r="BS109" s="25">
        <v>5.5</v>
      </c>
      <c r="BT109" s="20">
        <f t="shared" si="37"/>
        <v>0.22535211267605626</v>
      </c>
      <c r="BU109" s="11">
        <f t="shared" si="47"/>
        <v>113.16872427983539</v>
      </c>
      <c r="BV109" s="20">
        <f t="shared" si="38"/>
        <v>0.38840427293881663</v>
      </c>
      <c r="BW109" s="25">
        <v>4.5999999999999996</v>
      </c>
      <c r="BX109" s="20">
        <f t="shared" si="39"/>
        <v>0.352112676056338</v>
      </c>
      <c r="BY109" s="11">
        <f t="shared" si="40"/>
        <v>94.650205761316855</v>
      </c>
      <c r="BZ109" s="20">
        <f t="shared" si="41"/>
        <v>0.58464996223824039</v>
      </c>
      <c r="CA109" s="25"/>
      <c r="CB109" s="25"/>
      <c r="CC109" s="25"/>
      <c r="CD109" s="25"/>
      <c r="CE109" s="25"/>
      <c r="CF109" s="25"/>
      <c r="CG109" s="25"/>
      <c r="CH109" s="20" t="e">
        <f t="shared" si="48"/>
        <v>#DIV/0!</v>
      </c>
      <c r="CI109" s="25"/>
      <c r="CJ109" s="25"/>
      <c r="CK109" s="25"/>
      <c r="CL109" s="20" t="e">
        <f t="shared" si="49"/>
        <v>#DIV/0!</v>
      </c>
      <c r="CM109" s="25"/>
      <c r="CN109" s="25"/>
      <c r="CP109" s="32" t="s">
        <v>75</v>
      </c>
    </row>
    <row r="110" spans="1:94" x14ac:dyDescent="0.25">
      <c r="A110" s="25">
        <v>20141211</v>
      </c>
      <c r="B110" s="68">
        <v>42018</v>
      </c>
      <c r="C110" s="25" t="s">
        <v>13</v>
      </c>
      <c r="D110" s="25">
        <v>22</v>
      </c>
      <c r="E110" s="19">
        <v>4.8600000000000004E-2</v>
      </c>
      <c r="F110" s="25" t="s">
        <v>26</v>
      </c>
      <c r="G110" s="69">
        <v>42016</v>
      </c>
      <c r="H110" s="32" t="s">
        <v>75</v>
      </c>
      <c r="I110" s="25" t="s">
        <v>49</v>
      </c>
      <c r="J110" s="32" t="str">
        <f t="shared" si="42"/>
        <v>No</v>
      </c>
      <c r="K110" s="25">
        <v>0.55000000000000004</v>
      </c>
      <c r="L110" s="8">
        <f t="shared" si="29"/>
        <v>0.83849999999999947</v>
      </c>
      <c r="M110" s="25">
        <v>0.82</v>
      </c>
      <c r="N110" s="25"/>
      <c r="O110" s="25"/>
      <c r="P110" s="25"/>
      <c r="Q110" s="25">
        <v>0.82</v>
      </c>
      <c r="R110" s="25" t="s">
        <v>4</v>
      </c>
      <c r="S110" s="8">
        <f t="shared" si="30"/>
        <v>0.91683333333333328</v>
      </c>
      <c r="T110" s="8">
        <f t="shared" si="31"/>
        <v>0.75406249999999986</v>
      </c>
      <c r="U110" s="8">
        <f t="shared" si="32"/>
        <v>0.76172413793103444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>
        <f t="shared" si="43"/>
        <v>0</v>
      </c>
      <c r="AH110" s="8" t="e">
        <f t="shared" si="44"/>
        <v>#DIV/0!</v>
      </c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>
        <f t="shared" ref="BD110:BD148" si="50">BC110*E110</f>
        <v>0</v>
      </c>
      <c r="BE110" s="8"/>
      <c r="BF110" s="8">
        <f t="shared" si="33"/>
        <v>0</v>
      </c>
      <c r="BG110" s="8">
        <f t="shared" si="45"/>
        <v>0</v>
      </c>
      <c r="BH110" s="8">
        <f t="shared" si="46"/>
        <v>0</v>
      </c>
      <c r="BI110" s="25">
        <v>0.67500000000000004</v>
      </c>
      <c r="BJ110" s="25"/>
      <c r="BK110" s="11">
        <f t="shared" si="34"/>
        <v>13.888888888888889</v>
      </c>
      <c r="BL110" s="11"/>
      <c r="BM110" s="11">
        <f t="shared" si="28"/>
        <v>0</v>
      </c>
      <c r="BN110" s="3">
        <f t="shared" si="35"/>
        <v>7.2964406779661015</v>
      </c>
      <c r="BO110" s="3">
        <f t="shared" si="36"/>
        <v>150.13252423798556</v>
      </c>
      <c r="BP110" s="3"/>
      <c r="BQ110" s="3"/>
      <c r="BR110" s="3"/>
      <c r="BS110" s="25" t="s">
        <v>4</v>
      </c>
      <c r="BT110" s="20" t="str">
        <f t="shared" si="37"/>
        <v>-</v>
      </c>
      <c r="BU110" s="11" t="str">
        <f t="shared" si="47"/>
        <v>-</v>
      </c>
      <c r="BV110" s="20">
        <f t="shared" si="38"/>
        <v>0.38840427293881663</v>
      </c>
      <c r="BW110" s="25" t="s">
        <v>4</v>
      </c>
      <c r="BX110" s="20" t="str">
        <f t="shared" si="39"/>
        <v>-</v>
      </c>
      <c r="BY110" s="11" t="str">
        <f t="shared" si="40"/>
        <v>-</v>
      </c>
      <c r="BZ110" s="20">
        <f t="shared" si="41"/>
        <v>0.58464996223824039</v>
      </c>
      <c r="CA110" s="25"/>
      <c r="CB110" s="25"/>
      <c r="CC110" s="25"/>
      <c r="CD110" s="25"/>
      <c r="CE110" s="25"/>
      <c r="CF110" s="25"/>
      <c r="CG110" s="25"/>
      <c r="CH110" s="20" t="e">
        <f t="shared" si="48"/>
        <v>#DIV/0!</v>
      </c>
      <c r="CI110" s="25"/>
      <c r="CJ110" s="25"/>
      <c r="CK110" s="25"/>
      <c r="CL110" s="20" t="e">
        <f t="shared" si="49"/>
        <v>#DIV/0!</v>
      </c>
      <c r="CM110" s="25"/>
      <c r="CN110" s="25"/>
      <c r="CP110" s="32" t="s">
        <v>75</v>
      </c>
    </row>
    <row r="111" spans="1:94" x14ac:dyDescent="0.25">
      <c r="A111" s="25">
        <v>20141211</v>
      </c>
      <c r="B111" s="68">
        <v>42018</v>
      </c>
      <c r="C111" s="25" t="s">
        <v>13</v>
      </c>
      <c r="D111" s="25">
        <v>23</v>
      </c>
      <c r="E111" s="19">
        <v>4.8600000000000004E-2</v>
      </c>
      <c r="F111" s="25" t="s">
        <v>26</v>
      </c>
      <c r="G111" s="69">
        <v>42016</v>
      </c>
      <c r="H111" s="32" t="s">
        <v>75</v>
      </c>
      <c r="I111" s="25" t="s">
        <v>50</v>
      </c>
      <c r="J111" s="32" t="str">
        <f t="shared" si="42"/>
        <v>No</v>
      </c>
      <c r="K111" s="25">
        <v>0.9</v>
      </c>
      <c r="L111" s="8">
        <f t="shared" si="29"/>
        <v>0.83849999999999947</v>
      </c>
      <c r="M111" s="25">
        <v>1</v>
      </c>
      <c r="N111" s="25"/>
      <c r="O111" s="25"/>
      <c r="P111" s="25">
        <v>1</v>
      </c>
      <c r="Q111" s="25">
        <v>1</v>
      </c>
      <c r="R111" s="25" t="s">
        <v>4</v>
      </c>
      <c r="S111" s="8">
        <f t="shared" si="30"/>
        <v>0.91683333333333328</v>
      </c>
      <c r="T111" s="8">
        <f t="shared" si="31"/>
        <v>0.75406249999999986</v>
      </c>
      <c r="U111" s="8">
        <f t="shared" si="32"/>
        <v>0.76172413793103444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>
        <v>3.76</v>
      </c>
      <c r="AG111" s="8">
        <f t="shared" si="43"/>
        <v>77.366255144032905</v>
      </c>
      <c r="AH111" s="8">
        <f t="shared" si="44"/>
        <v>3.231382978723405</v>
      </c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>
        <v>4</v>
      </c>
      <c r="BD111" s="8">
        <f t="shared" si="50"/>
        <v>0.19440000000000002</v>
      </c>
      <c r="BE111" s="8">
        <v>84.1</v>
      </c>
      <c r="BF111" s="8">
        <f t="shared" si="33"/>
        <v>4.0872599999999997</v>
      </c>
      <c r="BG111" s="8">
        <f t="shared" si="45"/>
        <v>80.099999999999994</v>
      </c>
      <c r="BH111" s="8">
        <f t="shared" si="46"/>
        <v>3.8928599999999998</v>
      </c>
      <c r="BI111" s="25">
        <v>4.5999999999999996</v>
      </c>
      <c r="BJ111" s="25">
        <v>1.7</v>
      </c>
      <c r="BK111" s="11">
        <f t="shared" si="34"/>
        <v>94.650205761316855</v>
      </c>
      <c r="BL111" s="11"/>
      <c r="BM111" s="11">
        <f t="shared" ref="BM111:BM142" si="51">IF(ISERROR(((BL111)/(E111))),"-",(BL111)/(E111))</f>
        <v>0</v>
      </c>
      <c r="BN111" s="3">
        <f t="shared" si="35"/>
        <v>7.2964406779661015</v>
      </c>
      <c r="BO111" s="3">
        <f t="shared" si="36"/>
        <v>150.13252423798556</v>
      </c>
      <c r="BP111" s="3"/>
      <c r="BQ111" s="3"/>
      <c r="BR111" s="3"/>
      <c r="BS111" s="25" t="s">
        <v>4</v>
      </c>
      <c r="BT111" s="20" t="str">
        <f t="shared" si="37"/>
        <v>-</v>
      </c>
      <c r="BU111" s="11" t="str">
        <f t="shared" si="47"/>
        <v>-</v>
      </c>
      <c r="BV111" s="20">
        <f t="shared" si="38"/>
        <v>0.38840427293881663</v>
      </c>
      <c r="BW111" s="25" t="s">
        <v>4</v>
      </c>
      <c r="BX111" s="20" t="str">
        <f t="shared" si="39"/>
        <v>-</v>
      </c>
      <c r="BY111" s="11" t="str">
        <f t="shared" si="40"/>
        <v>-</v>
      </c>
      <c r="BZ111" s="20">
        <f t="shared" si="41"/>
        <v>0.58464996223824039</v>
      </c>
      <c r="CA111" s="25"/>
      <c r="CB111" s="25"/>
      <c r="CC111" s="25"/>
      <c r="CD111" s="25"/>
      <c r="CE111" s="25"/>
      <c r="CF111" s="25"/>
      <c r="CG111" s="25"/>
      <c r="CH111" s="20" t="e">
        <f t="shared" si="48"/>
        <v>#DIV/0!</v>
      </c>
      <c r="CI111" s="25"/>
      <c r="CJ111" s="25"/>
      <c r="CK111" s="25"/>
      <c r="CL111" s="20" t="e">
        <f t="shared" si="49"/>
        <v>#DIV/0!</v>
      </c>
      <c r="CM111" s="25"/>
      <c r="CN111" s="25"/>
      <c r="CP111" s="32" t="s">
        <v>75</v>
      </c>
    </row>
    <row r="112" spans="1:94" x14ac:dyDescent="0.25">
      <c r="A112" s="25">
        <v>20141211</v>
      </c>
      <c r="B112" s="68">
        <v>42020</v>
      </c>
      <c r="C112" s="25" t="s">
        <v>13</v>
      </c>
      <c r="D112" s="25">
        <v>24</v>
      </c>
      <c r="E112" s="19">
        <v>4.8600000000000004E-2</v>
      </c>
      <c r="F112" s="25" t="s">
        <v>26</v>
      </c>
      <c r="G112" s="69">
        <v>42019</v>
      </c>
      <c r="H112" s="32" t="s">
        <v>75</v>
      </c>
      <c r="I112" s="25" t="s">
        <v>49</v>
      </c>
      <c r="J112" s="32" t="str">
        <f t="shared" si="42"/>
        <v>No</v>
      </c>
      <c r="K112" s="25">
        <v>0</v>
      </c>
      <c r="L112" s="8">
        <f t="shared" si="29"/>
        <v>0.83849999999999947</v>
      </c>
      <c r="M112" s="25"/>
      <c r="N112" s="25"/>
      <c r="O112" s="25"/>
      <c r="P112" s="25"/>
      <c r="Q112" s="25"/>
      <c r="R112" s="25"/>
      <c r="S112" s="8">
        <f t="shared" si="30"/>
        <v>0.91683333333333328</v>
      </c>
      <c r="T112" s="8">
        <f t="shared" si="31"/>
        <v>0.75406249999999986</v>
      </c>
      <c r="U112" s="8">
        <f t="shared" si="32"/>
        <v>0.76172413793103444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>
        <f t="shared" si="43"/>
        <v>0</v>
      </c>
      <c r="AH112" s="8" t="e">
        <f t="shared" si="44"/>
        <v>#DIV/0!</v>
      </c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>
        <f t="shared" si="50"/>
        <v>0</v>
      </c>
      <c r="BE112" s="8"/>
      <c r="BF112" s="8">
        <f t="shared" si="33"/>
        <v>0</v>
      </c>
      <c r="BG112" s="8">
        <f t="shared" si="45"/>
        <v>0</v>
      </c>
      <c r="BH112" s="8">
        <f t="shared" si="46"/>
        <v>0</v>
      </c>
      <c r="BI112" s="25"/>
      <c r="BJ112" s="25"/>
      <c r="BK112" s="11">
        <f t="shared" si="34"/>
        <v>0</v>
      </c>
      <c r="BL112" s="11"/>
      <c r="BM112" s="11">
        <f t="shared" si="51"/>
        <v>0</v>
      </c>
      <c r="BN112" s="3">
        <f t="shared" si="35"/>
        <v>7.2964406779661015</v>
      </c>
      <c r="BO112" s="3">
        <f t="shared" si="36"/>
        <v>150.13252423798556</v>
      </c>
      <c r="BP112" s="3"/>
      <c r="BQ112" s="3"/>
      <c r="BR112" s="3"/>
      <c r="BS112" s="126" t="s">
        <v>4</v>
      </c>
      <c r="BT112" s="20" t="str">
        <f t="shared" si="37"/>
        <v>-</v>
      </c>
      <c r="BU112" s="11" t="str">
        <f t="shared" si="47"/>
        <v>-</v>
      </c>
      <c r="BV112" s="20">
        <f t="shared" si="38"/>
        <v>0.38840427293881663</v>
      </c>
      <c r="BW112" s="126" t="s">
        <v>4</v>
      </c>
      <c r="BX112" s="20" t="str">
        <f t="shared" si="39"/>
        <v>-</v>
      </c>
      <c r="BY112" s="11" t="str">
        <f t="shared" si="40"/>
        <v>-</v>
      </c>
      <c r="BZ112" s="20">
        <f t="shared" si="41"/>
        <v>0.58464996223824039</v>
      </c>
      <c r="CA112" s="25"/>
      <c r="CB112" s="25"/>
      <c r="CC112" s="25"/>
      <c r="CD112" s="25"/>
      <c r="CE112" s="25"/>
      <c r="CF112" s="25"/>
      <c r="CG112" s="25"/>
      <c r="CH112" s="20" t="e">
        <f t="shared" si="48"/>
        <v>#DIV/0!</v>
      </c>
      <c r="CI112" s="25"/>
      <c r="CJ112" s="25"/>
      <c r="CK112" s="25"/>
      <c r="CL112" s="20" t="e">
        <f t="shared" si="49"/>
        <v>#DIV/0!</v>
      </c>
      <c r="CM112" s="25"/>
      <c r="CN112" s="25"/>
      <c r="CP112" s="32" t="s">
        <v>75</v>
      </c>
    </row>
    <row r="113" spans="1:94" x14ac:dyDescent="0.25">
      <c r="A113" s="25">
        <v>20141211</v>
      </c>
      <c r="B113" s="68">
        <v>42020</v>
      </c>
      <c r="C113" s="25" t="s">
        <v>13</v>
      </c>
      <c r="D113" s="25">
        <v>25</v>
      </c>
      <c r="E113" s="19">
        <v>4.8600000000000004E-2</v>
      </c>
      <c r="F113" s="25" t="s">
        <v>26</v>
      </c>
      <c r="G113" s="69">
        <v>42019</v>
      </c>
      <c r="H113" s="32" t="s">
        <v>75</v>
      </c>
      <c r="I113" s="25" t="s">
        <v>50</v>
      </c>
      <c r="J113" s="32" t="str">
        <f t="shared" si="42"/>
        <v>No</v>
      </c>
      <c r="K113" s="25">
        <v>0.4</v>
      </c>
      <c r="L113" s="8">
        <f t="shared" si="29"/>
        <v>0.83849999999999947</v>
      </c>
      <c r="M113" s="25"/>
      <c r="N113" s="25"/>
      <c r="O113" s="25"/>
      <c r="P113" s="25"/>
      <c r="Q113" s="25"/>
      <c r="R113" s="25"/>
      <c r="S113" s="8">
        <f t="shared" si="30"/>
        <v>0.91683333333333328</v>
      </c>
      <c r="T113" s="8">
        <f t="shared" si="31"/>
        <v>0.75406249999999986</v>
      </c>
      <c r="U113" s="8">
        <f t="shared" si="32"/>
        <v>0.76172413793103444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>
        <f t="shared" si="43"/>
        <v>0</v>
      </c>
      <c r="AH113" s="8" t="e">
        <f t="shared" si="44"/>
        <v>#DIV/0!</v>
      </c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>
        <f t="shared" si="50"/>
        <v>0</v>
      </c>
      <c r="BE113" s="8"/>
      <c r="BF113" s="8">
        <f t="shared" si="33"/>
        <v>0</v>
      </c>
      <c r="BG113" s="8">
        <f t="shared" si="45"/>
        <v>0</v>
      </c>
      <c r="BH113" s="8">
        <f t="shared" si="46"/>
        <v>0</v>
      </c>
      <c r="BI113" s="25"/>
      <c r="BJ113" s="25"/>
      <c r="BK113" s="11">
        <f t="shared" si="34"/>
        <v>0</v>
      </c>
      <c r="BL113" s="11"/>
      <c r="BM113" s="11">
        <f t="shared" si="51"/>
        <v>0</v>
      </c>
      <c r="BN113" s="3">
        <f t="shared" si="35"/>
        <v>7.2964406779661015</v>
      </c>
      <c r="BO113" s="3">
        <f t="shared" si="36"/>
        <v>150.13252423798556</v>
      </c>
      <c r="BP113" s="3"/>
      <c r="BQ113" s="3"/>
      <c r="BR113" s="3"/>
      <c r="BS113" s="126" t="s">
        <v>4</v>
      </c>
      <c r="BT113" s="20" t="str">
        <f t="shared" si="37"/>
        <v>-</v>
      </c>
      <c r="BU113" s="11" t="str">
        <f t="shared" si="47"/>
        <v>-</v>
      </c>
      <c r="BV113" s="20">
        <f t="shared" si="38"/>
        <v>0.38840427293881663</v>
      </c>
      <c r="BW113" s="126" t="s">
        <v>4</v>
      </c>
      <c r="BX113" s="20" t="str">
        <f t="shared" si="39"/>
        <v>-</v>
      </c>
      <c r="BY113" s="11" t="str">
        <f>IF(ISERROR((BW113)/(E113)),"-",(BW113)/(E113))</f>
        <v>-</v>
      </c>
      <c r="BZ113" s="20">
        <f t="shared" si="41"/>
        <v>0.58464996223824039</v>
      </c>
      <c r="CA113" s="25"/>
      <c r="CB113" s="25"/>
      <c r="CC113" s="25"/>
      <c r="CD113" s="25"/>
      <c r="CE113" s="25"/>
      <c r="CF113" s="25"/>
      <c r="CG113" s="25"/>
      <c r="CH113" s="20" t="e">
        <f t="shared" si="48"/>
        <v>#DIV/0!</v>
      </c>
      <c r="CI113" s="25"/>
      <c r="CJ113" s="25"/>
      <c r="CK113" s="25"/>
      <c r="CL113" s="20" t="e">
        <f t="shared" si="49"/>
        <v>#DIV/0!</v>
      </c>
      <c r="CM113" s="25"/>
      <c r="CN113" s="25"/>
      <c r="CP113" s="32" t="s">
        <v>75</v>
      </c>
    </row>
    <row r="114" spans="1:94" x14ac:dyDescent="0.25">
      <c r="A114" s="25">
        <v>20141219</v>
      </c>
      <c r="B114" s="68">
        <v>42017</v>
      </c>
      <c r="C114" s="25" t="s">
        <v>13</v>
      </c>
      <c r="D114" s="25">
        <v>10</v>
      </c>
      <c r="E114" s="19">
        <v>4.8600000000000004E-2</v>
      </c>
      <c r="F114" s="25" t="s">
        <v>26</v>
      </c>
      <c r="G114" s="69">
        <v>42016</v>
      </c>
      <c r="H114" s="25" t="s">
        <v>42</v>
      </c>
      <c r="I114" s="25" t="s">
        <v>49</v>
      </c>
      <c r="J114" s="32" t="str">
        <f t="shared" si="42"/>
        <v>Yes</v>
      </c>
      <c r="K114" s="25">
        <v>1</v>
      </c>
      <c r="L114" s="8">
        <f t="shared" si="29"/>
        <v>0.83849999999999947</v>
      </c>
      <c r="M114" s="25">
        <v>1.1499999999999999</v>
      </c>
      <c r="N114" s="25"/>
      <c r="O114" s="25"/>
      <c r="P114" s="25"/>
      <c r="Q114" s="25">
        <v>1.05</v>
      </c>
      <c r="R114" s="25">
        <v>1.1499999999999999</v>
      </c>
      <c r="S114" s="8">
        <f t="shared" si="30"/>
        <v>0.91683333333333328</v>
      </c>
      <c r="T114" s="8">
        <f t="shared" si="31"/>
        <v>0.75406249999999986</v>
      </c>
      <c r="U114" s="8">
        <f t="shared" si="32"/>
        <v>0.76172413793103444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>
        <f t="shared" si="43"/>
        <v>0</v>
      </c>
      <c r="AH114" s="8" t="e">
        <f t="shared" si="44"/>
        <v>#DIV/0!</v>
      </c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>
        <f t="shared" si="50"/>
        <v>0</v>
      </c>
      <c r="BE114" s="8"/>
      <c r="BF114" s="8">
        <f t="shared" si="33"/>
        <v>0</v>
      </c>
      <c r="BG114" s="8">
        <f t="shared" si="45"/>
        <v>0</v>
      </c>
      <c r="BH114" s="8">
        <f t="shared" si="46"/>
        <v>0</v>
      </c>
      <c r="BI114" s="25">
        <v>9</v>
      </c>
      <c r="BJ114" s="25"/>
      <c r="BK114" s="11">
        <f t="shared" si="34"/>
        <v>185.18518518518516</v>
      </c>
      <c r="BL114" s="11"/>
      <c r="BM114" s="11">
        <f t="shared" si="51"/>
        <v>0</v>
      </c>
      <c r="BN114" s="3">
        <f t="shared" si="35"/>
        <v>7.2964406779661015</v>
      </c>
      <c r="BO114" s="3">
        <f t="shared" si="36"/>
        <v>150.13252423798556</v>
      </c>
      <c r="BP114" s="3"/>
      <c r="BQ114" s="3"/>
      <c r="BR114" s="3"/>
      <c r="BS114" s="25">
        <v>5.4</v>
      </c>
      <c r="BT114" s="20">
        <f t="shared" si="37"/>
        <v>0.39999999999999991</v>
      </c>
      <c r="BU114" s="11">
        <f t="shared" si="47"/>
        <v>111.11111111111111</v>
      </c>
      <c r="BV114" s="20">
        <f t="shared" si="38"/>
        <v>0.38840427293881663</v>
      </c>
      <c r="BW114" s="25">
        <v>3.8</v>
      </c>
      <c r="BX114" s="20">
        <f t="shared" si="39"/>
        <v>0.57777777777777772</v>
      </c>
      <c r="BY114" s="11">
        <f t="shared" ref="BY114:BY148" si="52">IF(ISERROR((BW114)/(E114)),"-",(BW114)/(E114))</f>
        <v>78.189300411522623</v>
      </c>
      <c r="BZ114" s="20">
        <f t="shared" si="41"/>
        <v>0.58464996223824039</v>
      </c>
      <c r="CA114" s="25"/>
      <c r="CB114" s="25"/>
      <c r="CC114" s="25"/>
      <c r="CD114" s="25"/>
      <c r="CE114" s="25"/>
      <c r="CF114" s="25"/>
      <c r="CG114" s="25"/>
      <c r="CH114" s="20" t="e">
        <f t="shared" si="48"/>
        <v>#DIV/0!</v>
      </c>
      <c r="CI114" s="25"/>
      <c r="CJ114" s="25"/>
      <c r="CK114" s="25"/>
      <c r="CL114" s="20" t="e">
        <f t="shared" si="49"/>
        <v>#DIV/0!</v>
      </c>
      <c r="CM114" s="25"/>
      <c r="CN114" s="25"/>
      <c r="CP114" s="25" t="s">
        <v>42</v>
      </c>
    </row>
    <row r="115" spans="1:94" x14ac:dyDescent="0.25">
      <c r="A115" s="25">
        <v>20141219</v>
      </c>
      <c r="B115" s="68">
        <v>42017</v>
      </c>
      <c r="C115" s="25" t="s">
        <v>13</v>
      </c>
      <c r="D115" s="25">
        <v>9</v>
      </c>
      <c r="E115" s="19">
        <v>4.8600000000000004E-2</v>
      </c>
      <c r="F115" s="25" t="s">
        <v>26</v>
      </c>
      <c r="G115" s="69">
        <v>42016</v>
      </c>
      <c r="H115" s="25" t="s">
        <v>42</v>
      </c>
      <c r="I115" s="25" t="s">
        <v>50</v>
      </c>
      <c r="J115" s="32" t="str">
        <f t="shared" si="42"/>
        <v>No</v>
      </c>
      <c r="K115" s="25">
        <v>0.8</v>
      </c>
      <c r="L115" s="8">
        <f t="shared" si="29"/>
        <v>0.83849999999999947</v>
      </c>
      <c r="M115" s="25">
        <v>1</v>
      </c>
      <c r="N115" s="25"/>
      <c r="O115" s="25"/>
      <c r="P115" s="25"/>
      <c r="Q115" s="25">
        <v>0.7</v>
      </c>
      <c r="R115" s="25">
        <v>0.8</v>
      </c>
      <c r="S115" s="8">
        <f t="shared" si="30"/>
        <v>0.91683333333333328</v>
      </c>
      <c r="T115" s="8">
        <f t="shared" si="31"/>
        <v>0.75406249999999986</v>
      </c>
      <c r="U115" s="8">
        <f t="shared" si="32"/>
        <v>0.76172413793103444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>
        <f t="shared" si="43"/>
        <v>0</v>
      </c>
      <c r="AH115" s="8" t="e">
        <f t="shared" si="44"/>
        <v>#DIV/0!</v>
      </c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>
        <f t="shared" si="50"/>
        <v>0</v>
      </c>
      <c r="BE115" s="8"/>
      <c r="BF115" s="8">
        <f t="shared" si="33"/>
        <v>0</v>
      </c>
      <c r="BG115" s="8">
        <f t="shared" si="45"/>
        <v>0</v>
      </c>
      <c r="BH115" s="8">
        <f t="shared" si="46"/>
        <v>0</v>
      </c>
      <c r="BI115" s="25">
        <v>4.5</v>
      </c>
      <c r="BJ115" s="25"/>
      <c r="BK115" s="11">
        <f t="shared" si="34"/>
        <v>92.592592592592581</v>
      </c>
      <c r="BL115" s="11"/>
      <c r="BM115" s="11">
        <f t="shared" si="51"/>
        <v>0</v>
      </c>
      <c r="BN115" s="3">
        <f t="shared" si="35"/>
        <v>7.2964406779661015</v>
      </c>
      <c r="BO115" s="3">
        <f t="shared" si="36"/>
        <v>150.13252423798556</v>
      </c>
      <c r="BP115" s="3"/>
      <c r="BQ115" s="3"/>
      <c r="BR115" s="3"/>
      <c r="BS115" s="25" t="s">
        <v>4</v>
      </c>
      <c r="BT115" s="20" t="str">
        <f t="shared" si="37"/>
        <v>-</v>
      </c>
      <c r="BU115" s="11" t="str">
        <f t="shared" si="47"/>
        <v>-</v>
      </c>
      <c r="BV115" s="20">
        <f t="shared" si="38"/>
        <v>0.38840427293881663</v>
      </c>
      <c r="BW115" s="126" t="s">
        <v>4</v>
      </c>
      <c r="BX115" s="20" t="str">
        <f t="shared" si="39"/>
        <v>-</v>
      </c>
      <c r="BY115" s="11" t="str">
        <f t="shared" si="52"/>
        <v>-</v>
      </c>
      <c r="BZ115" s="20">
        <f t="shared" si="41"/>
        <v>0.58464996223824039</v>
      </c>
      <c r="CA115" s="25"/>
      <c r="CB115" s="25"/>
      <c r="CC115" s="25"/>
      <c r="CD115" s="25"/>
      <c r="CE115" s="25"/>
      <c r="CF115" s="25"/>
      <c r="CG115" s="25"/>
      <c r="CH115" s="20" t="e">
        <f t="shared" si="48"/>
        <v>#DIV/0!</v>
      </c>
      <c r="CI115" s="25"/>
      <c r="CJ115" s="25"/>
      <c r="CK115" s="25"/>
      <c r="CL115" s="20" t="e">
        <f t="shared" si="49"/>
        <v>#DIV/0!</v>
      </c>
      <c r="CM115" s="25"/>
      <c r="CN115" s="25"/>
      <c r="CP115" s="25" t="s">
        <v>42</v>
      </c>
    </row>
    <row r="116" spans="1:94" x14ac:dyDescent="0.25">
      <c r="A116" s="25">
        <v>20141216</v>
      </c>
      <c r="B116" s="68">
        <v>42024</v>
      </c>
      <c r="C116" s="25" t="s">
        <v>13</v>
      </c>
      <c r="D116" s="25">
        <v>24</v>
      </c>
      <c r="E116" s="19">
        <v>4.8600000000000004E-2</v>
      </c>
      <c r="F116" s="25" t="s">
        <v>26</v>
      </c>
      <c r="G116" s="69">
        <v>42024</v>
      </c>
      <c r="H116" s="25" t="s">
        <v>42</v>
      </c>
      <c r="I116" s="25" t="s">
        <v>49</v>
      </c>
      <c r="J116" s="32" t="str">
        <f t="shared" si="42"/>
        <v>Yes</v>
      </c>
      <c r="K116" s="25">
        <v>1.05</v>
      </c>
      <c r="L116" s="8">
        <f t="shared" si="29"/>
        <v>0.83849999999999947</v>
      </c>
      <c r="M116" s="25">
        <v>1.05</v>
      </c>
      <c r="N116" s="25"/>
      <c r="O116" s="25"/>
      <c r="P116" s="25"/>
      <c r="Q116" s="25">
        <v>0.9</v>
      </c>
      <c r="R116" s="25">
        <v>1.05</v>
      </c>
      <c r="S116" s="8">
        <f t="shared" si="30"/>
        <v>0.91683333333333328</v>
      </c>
      <c r="T116" s="8">
        <f t="shared" si="31"/>
        <v>0.75406249999999986</v>
      </c>
      <c r="U116" s="8">
        <f t="shared" si="32"/>
        <v>0.76172413793103444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>
        <f t="shared" si="43"/>
        <v>0</v>
      </c>
      <c r="AH116" s="8" t="e">
        <f t="shared" si="44"/>
        <v>#DIV/0!</v>
      </c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>
        <f t="shared" si="50"/>
        <v>0</v>
      </c>
      <c r="BE116" s="8"/>
      <c r="BF116" s="8">
        <f t="shared" si="33"/>
        <v>0</v>
      </c>
      <c r="BG116" s="8">
        <f t="shared" si="45"/>
        <v>0</v>
      </c>
      <c r="BH116" s="8">
        <f t="shared" si="46"/>
        <v>0</v>
      </c>
      <c r="BI116" s="25">
        <v>2</v>
      </c>
      <c r="BJ116" s="25"/>
      <c r="BK116" s="11">
        <f t="shared" si="34"/>
        <v>41.152263374485592</v>
      </c>
      <c r="BL116" s="11"/>
      <c r="BM116" s="11">
        <f t="shared" si="51"/>
        <v>0</v>
      </c>
      <c r="BN116" s="3">
        <f t="shared" si="35"/>
        <v>7.2964406779661015</v>
      </c>
      <c r="BO116" s="3">
        <f t="shared" si="36"/>
        <v>150.13252423798556</v>
      </c>
      <c r="BP116" s="3"/>
      <c r="BQ116" s="3"/>
      <c r="BR116" s="3"/>
      <c r="BS116" s="25">
        <v>1.6</v>
      </c>
      <c r="BT116" s="20">
        <f t="shared" si="37"/>
        <v>0.19999999999999996</v>
      </c>
      <c r="BU116" s="11">
        <f t="shared" si="47"/>
        <v>32.921810699588477</v>
      </c>
      <c r="BV116" s="20">
        <f t="shared" si="38"/>
        <v>0.38840427293881663</v>
      </c>
      <c r="BW116" s="25">
        <v>1.4</v>
      </c>
      <c r="BX116" s="20">
        <f t="shared" si="39"/>
        <v>0.30000000000000004</v>
      </c>
      <c r="BY116" s="11">
        <f t="shared" si="52"/>
        <v>28.806584362139912</v>
      </c>
      <c r="BZ116" s="20">
        <f t="shared" si="41"/>
        <v>0.58464996223824039</v>
      </c>
      <c r="CA116" s="25"/>
      <c r="CB116" s="25"/>
      <c r="CC116" s="25"/>
      <c r="CD116" s="25"/>
      <c r="CE116" s="25"/>
      <c r="CF116" s="25"/>
      <c r="CG116" s="25"/>
      <c r="CH116" s="20" t="e">
        <f t="shared" si="48"/>
        <v>#DIV/0!</v>
      </c>
      <c r="CI116" s="25"/>
      <c r="CJ116" s="25"/>
      <c r="CK116" s="25"/>
      <c r="CL116" s="20" t="e">
        <f t="shared" si="49"/>
        <v>#DIV/0!</v>
      </c>
      <c r="CM116" s="25"/>
      <c r="CN116" s="25"/>
      <c r="CP116" s="25" t="s">
        <v>42</v>
      </c>
    </row>
    <row r="117" spans="1:94" x14ac:dyDescent="0.25">
      <c r="A117" s="25">
        <v>20141216</v>
      </c>
      <c r="B117" s="68">
        <v>42024</v>
      </c>
      <c r="C117" s="25" t="s">
        <v>13</v>
      </c>
      <c r="D117" s="25">
        <v>22</v>
      </c>
      <c r="E117" s="19">
        <v>4.8600000000000004E-2</v>
      </c>
      <c r="F117" s="25" t="s">
        <v>26</v>
      </c>
      <c r="G117" s="69">
        <v>42024</v>
      </c>
      <c r="H117" s="25" t="s">
        <v>42</v>
      </c>
      <c r="I117" s="25" t="s">
        <v>50</v>
      </c>
      <c r="J117" s="32" t="str">
        <f t="shared" si="42"/>
        <v>Yes</v>
      </c>
      <c r="K117" s="25">
        <v>1</v>
      </c>
      <c r="L117" s="8">
        <f t="shared" si="29"/>
        <v>0.83849999999999947</v>
      </c>
      <c r="M117" s="25">
        <v>1.1000000000000001</v>
      </c>
      <c r="N117" s="25"/>
      <c r="O117" s="25"/>
      <c r="P117" s="25"/>
      <c r="Q117" s="25">
        <v>0.85</v>
      </c>
      <c r="R117" s="25">
        <v>1.05</v>
      </c>
      <c r="S117" s="8">
        <f t="shared" si="30"/>
        <v>0.91683333333333328</v>
      </c>
      <c r="T117" s="8">
        <f t="shared" si="31"/>
        <v>0.75406249999999986</v>
      </c>
      <c r="U117" s="8">
        <f t="shared" si="32"/>
        <v>0.76172413793103444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>
        <f t="shared" si="43"/>
        <v>0</v>
      </c>
      <c r="AH117" s="8" t="e">
        <f t="shared" si="44"/>
        <v>#DIV/0!</v>
      </c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>
        <f t="shared" si="50"/>
        <v>0</v>
      </c>
      <c r="BE117" s="8"/>
      <c r="BF117" s="8">
        <f t="shared" si="33"/>
        <v>0</v>
      </c>
      <c r="BG117" s="8">
        <f t="shared" si="45"/>
        <v>0</v>
      </c>
      <c r="BH117" s="8">
        <f t="shared" si="46"/>
        <v>0</v>
      </c>
      <c r="BI117" s="25">
        <v>5.0999999999999996</v>
      </c>
      <c r="BJ117" s="25"/>
      <c r="BK117" s="11">
        <f t="shared" si="34"/>
        <v>104.93827160493825</v>
      </c>
      <c r="BL117" s="11"/>
      <c r="BM117" s="11">
        <f t="shared" si="51"/>
        <v>0</v>
      </c>
      <c r="BN117" s="3">
        <f t="shared" si="35"/>
        <v>7.2964406779661015</v>
      </c>
      <c r="BO117" s="3">
        <f t="shared" si="36"/>
        <v>150.13252423798556</v>
      </c>
      <c r="BP117" s="3"/>
      <c r="BQ117" s="3"/>
      <c r="BR117" s="3"/>
      <c r="BS117" s="25">
        <v>3.1</v>
      </c>
      <c r="BT117" s="20">
        <f t="shared" si="37"/>
        <v>0.39215686274509798</v>
      </c>
      <c r="BU117" s="11">
        <f t="shared" si="47"/>
        <v>63.786008230452673</v>
      </c>
      <c r="BV117" s="20">
        <f t="shared" si="38"/>
        <v>0.38840427293881663</v>
      </c>
      <c r="BW117" s="25">
        <v>1.3</v>
      </c>
      <c r="BX117" s="20">
        <f t="shared" si="39"/>
        <v>0.74509803921568629</v>
      </c>
      <c r="BY117" s="11">
        <f t="shared" si="52"/>
        <v>26.748971193415635</v>
      </c>
      <c r="BZ117" s="20">
        <f t="shared" si="41"/>
        <v>0.58464996223824039</v>
      </c>
      <c r="CA117" s="25"/>
      <c r="CB117" s="25"/>
      <c r="CC117" s="25"/>
      <c r="CD117" s="25"/>
      <c r="CE117" s="25"/>
      <c r="CF117" s="25"/>
      <c r="CG117" s="25"/>
      <c r="CH117" s="20" t="e">
        <f t="shared" si="48"/>
        <v>#DIV/0!</v>
      </c>
      <c r="CI117" s="25"/>
      <c r="CJ117" s="25"/>
      <c r="CK117" s="25"/>
      <c r="CL117" s="20" t="e">
        <f t="shared" si="49"/>
        <v>#DIV/0!</v>
      </c>
      <c r="CM117" s="25"/>
      <c r="CN117" s="25"/>
      <c r="CP117" s="25" t="s">
        <v>42</v>
      </c>
    </row>
    <row r="118" spans="1:94" x14ac:dyDescent="0.25">
      <c r="A118" s="25">
        <v>20141216</v>
      </c>
      <c r="B118" s="68">
        <v>42025</v>
      </c>
      <c r="C118" s="25" t="s">
        <v>13</v>
      </c>
      <c r="D118" s="25">
        <v>7</v>
      </c>
      <c r="E118" s="19">
        <v>4.8600000000000004E-2</v>
      </c>
      <c r="F118" s="25" t="s">
        <v>78</v>
      </c>
      <c r="G118" s="69">
        <v>42025</v>
      </c>
      <c r="H118" s="25" t="s">
        <v>42</v>
      </c>
      <c r="I118" s="25" t="s">
        <v>49</v>
      </c>
      <c r="J118" s="32" t="str">
        <f t="shared" si="42"/>
        <v>Yes</v>
      </c>
      <c r="K118" s="25">
        <v>0.9</v>
      </c>
      <c r="L118" s="8">
        <f t="shared" si="29"/>
        <v>0.83849999999999947</v>
      </c>
      <c r="M118" s="25">
        <v>1</v>
      </c>
      <c r="N118" s="25"/>
      <c r="O118" s="25"/>
      <c r="P118" s="25"/>
      <c r="Q118" s="25">
        <v>0.9</v>
      </c>
      <c r="R118" s="25">
        <v>0.9</v>
      </c>
      <c r="S118" s="8">
        <f t="shared" si="30"/>
        <v>0.91683333333333328</v>
      </c>
      <c r="T118" s="8">
        <f t="shared" si="31"/>
        <v>0.75406249999999986</v>
      </c>
      <c r="U118" s="8">
        <f t="shared" si="32"/>
        <v>0.76172413793103444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>
        <f t="shared" si="43"/>
        <v>0</v>
      </c>
      <c r="AH118" s="8" t="e">
        <f t="shared" si="44"/>
        <v>#DIV/0!</v>
      </c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>
        <f t="shared" si="50"/>
        <v>0</v>
      </c>
      <c r="BE118" s="8"/>
      <c r="BF118" s="8">
        <f t="shared" si="33"/>
        <v>0</v>
      </c>
      <c r="BG118" s="8">
        <f t="shared" si="45"/>
        <v>0</v>
      </c>
      <c r="BH118" s="8">
        <f t="shared" si="46"/>
        <v>0</v>
      </c>
      <c r="BI118" s="25">
        <v>6.75</v>
      </c>
      <c r="BJ118" s="25"/>
      <c r="BK118" s="11">
        <f t="shared" si="34"/>
        <v>138.88888888888889</v>
      </c>
      <c r="BL118" s="11"/>
      <c r="BM118" s="11">
        <f t="shared" si="51"/>
        <v>0</v>
      </c>
      <c r="BN118" s="3">
        <f t="shared" si="35"/>
        <v>7.2964406779661015</v>
      </c>
      <c r="BO118" s="3">
        <f t="shared" si="36"/>
        <v>150.13252423798556</v>
      </c>
      <c r="BP118" s="3"/>
      <c r="BQ118" s="3"/>
      <c r="BR118" s="3"/>
      <c r="BS118" s="25">
        <v>3.87</v>
      </c>
      <c r="BT118" s="20">
        <f t="shared" si="37"/>
        <v>0.42666666666666664</v>
      </c>
      <c r="BU118" s="11">
        <f t="shared" si="47"/>
        <v>79.629629629629619</v>
      </c>
      <c r="BV118" s="20">
        <f t="shared" si="38"/>
        <v>0.38840427293881663</v>
      </c>
      <c r="BW118" s="25">
        <v>1</v>
      </c>
      <c r="BX118" s="20">
        <f t="shared" si="39"/>
        <v>0.85185185185185186</v>
      </c>
      <c r="BY118" s="11">
        <f t="shared" si="52"/>
        <v>20.576131687242796</v>
      </c>
      <c r="BZ118" s="20">
        <f t="shared" si="41"/>
        <v>0.58464996223824039</v>
      </c>
      <c r="CA118" s="25"/>
      <c r="CB118" s="25"/>
      <c r="CC118" s="25"/>
      <c r="CD118" s="25"/>
      <c r="CE118" s="25"/>
      <c r="CF118" s="25"/>
      <c r="CG118" s="25"/>
      <c r="CH118" s="20" t="e">
        <f t="shared" si="48"/>
        <v>#DIV/0!</v>
      </c>
      <c r="CI118" s="25"/>
      <c r="CJ118" s="25"/>
      <c r="CK118" s="25"/>
      <c r="CL118" s="20" t="e">
        <f t="shared" si="49"/>
        <v>#DIV/0!</v>
      </c>
      <c r="CM118" s="25"/>
      <c r="CN118" s="25"/>
      <c r="CP118" s="25" t="s">
        <v>42</v>
      </c>
    </row>
    <row r="119" spans="1:94" x14ac:dyDescent="0.25">
      <c r="A119" s="25">
        <v>20141216</v>
      </c>
      <c r="B119" s="68">
        <v>42025</v>
      </c>
      <c r="C119" s="25" t="s">
        <v>13</v>
      </c>
      <c r="D119" s="25">
        <v>8</v>
      </c>
      <c r="E119" s="19">
        <v>4.8600000000000004E-2</v>
      </c>
      <c r="F119" s="25" t="s">
        <v>78</v>
      </c>
      <c r="G119" s="69">
        <v>42025</v>
      </c>
      <c r="H119" s="25" t="s">
        <v>42</v>
      </c>
      <c r="I119" s="25" t="s">
        <v>50</v>
      </c>
      <c r="J119" s="32" t="str">
        <f t="shared" si="42"/>
        <v>No</v>
      </c>
      <c r="K119" s="25">
        <v>0.95</v>
      </c>
      <c r="L119" s="8">
        <f t="shared" si="29"/>
        <v>0.83849999999999947</v>
      </c>
      <c r="M119" s="25">
        <v>0.95</v>
      </c>
      <c r="N119" s="25"/>
      <c r="O119" s="25"/>
      <c r="P119" s="25"/>
      <c r="Q119" s="25">
        <v>0.7</v>
      </c>
      <c r="R119" s="25">
        <v>0.75</v>
      </c>
      <c r="S119" s="8">
        <f t="shared" si="30"/>
        <v>0.91683333333333328</v>
      </c>
      <c r="T119" s="8">
        <f t="shared" si="31"/>
        <v>0.75406249999999986</v>
      </c>
      <c r="U119" s="8">
        <f t="shared" si="32"/>
        <v>0.76172413793103444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>
        <f t="shared" si="43"/>
        <v>0</v>
      </c>
      <c r="AH119" s="8" t="e">
        <f t="shared" si="44"/>
        <v>#DIV/0!</v>
      </c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>
        <f t="shared" si="50"/>
        <v>0</v>
      </c>
      <c r="BE119" s="8"/>
      <c r="BF119" s="8">
        <f t="shared" si="33"/>
        <v>0</v>
      </c>
      <c r="BG119" s="8">
        <f t="shared" si="45"/>
        <v>0</v>
      </c>
      <c r="BH119" s="8">
        <f t="shared" si="46"/>
        <v>0</v>
      </c>
      <c r="BI119" s="25">
        <v>8</v>
      </c>
      <c r="BJ119" s="25"/>
      <c r="BK119" s="11">
        <f t="shared" si="34"/>
        <v>164.60905349794237</v>
      </c>
      <c r="BL119" s="11"/>
      <c r="BM119" s="11">
        <f t="shared" si="51"/>
        <v>0</v>
      </c>
      <c r="BN119" s="3">
        <f t="shared" si="35"/>
        <v>7.2964406779661015</v>
      </c>
      <c r="BO119" s="3">
        <f t="shared" si="36"/>
        <v>150.13252423798556</v>
      </c>
      <c r="BP119" s="3"/>
      <c r="BQ119" s="3"/>
      <c r="BR119" s="3"/>
      <c r="BS119" s="25">
        <v>3.6</v>
      </c>
      <c r="BT119" s="20">
        <f t="shared" si="37"/>
        <v>0.55000000000000004</v>
      </c>
      <c r="BU119" s="11">
        <f t="shared" si="47"/>
        <v>74.074074074074076</v>
      </c>
      <c r="BV119" s="20">
        <f t="shared" si="38"/>
        <v>0.38840427293881663</v>
      </c>
      <c r="BW119" s="25">
        <v>2.2000000000000002</v>
      </c>
      <c r="BX119" s="20">
        <f t="shared" si="39"/>
        <v>0.72499999999999998</v>
      </c>
      <c r="BY119" s="11">
        <f t="shared" si="52"/>
        <v>45.267489711934154</v>
      </c>
      <c r="BZ119" s="20">
        <f t="shared" si="41"/>
        <v>0.58464996223824039</v>
      </c>
      <c r="CA119" s="25"/>
      <c r="CB119" s="25"/>
      <c r="CC119" s="25"/>
      <c r="CD119" s="25"/>
      <c r="CE119" s="25"/>
      <c r="CF119" s="25"/>
      <c r="CG119" s="25"/>
      <c r="CH119" s="20" t="e">
        <f t="shared" si="48"/>
        <v>#DIV/0!</v>
      </c>
      <c r="CI119" s="25"/>
      <c r="CJ119" s="25"/>
      <c r="CK119" s="25"/>
      <c r="CL119" s="20" t="e">
        <f t="shared" si="49"/>
        <v>#DIV/0!</v>
      </c>
      <c r="CM119" s="25"/>
      <c r="CN119" s="25"/>
      <c r="CP119" s="25" t="s">
        <v>42</v>
      </c>
    </row>
    <row r="120" spans="1:94" x14ac:dyDescent="0.25">
      <c r="A120" s="25">
        <v>20150112</v>
      </c>
      <c r="B120" s="68">
        <v>42026</v>
      </c>
      <c r="C120" s="25" t="s">
        <v>13</v>
      </c>
      <c r="D120" s="25">
        <v>24</v>
      </c>
      <c r="E120" s="19">
        <v>4.8600000000000004E-2</v>
      </c>
      <c r="F120" s="25" t="s">
        <v>78</v>
      </c>
      <c r="G120" s="69">
        <v>42025</v>
      </c>
      <c r="H120" s="25" t="s">
        <v>42</v>
      </c>
      <c r="I120" s="25" t="s">
        <v>49</v>
      </c>
      <c r="J120" s="32" t="str">
        <f t="shared" si="42"/>
        <v>No</v>
      </c>
      <c r="K120" s="25">
        <v>0.9</v>
      </c>
      <c r="L120" s="8">
        <f t="shared" si="29"/>
        <v>0.83849999999999947</v>
      </c>
      <c r="M120" s="25">
        <v>0.9</v>
      </c>
      <c r="N120" s="25"/>
      <c r="O120" s="25"/>
      <c r="P120" s="25"/>
      <c r="Q120" s="25">
        <v>0.9</v>
      </c>
      <c r="R120" s="25" t="s">
        <v>4</v>
      </c>
      <c r="S120" s="8">
        <f t="shared" si="30"/>
        <v>0.91683333333333328</v>
      </c>
      <c r="T120" s="8">
        <f t="shared" si="31"/>
        <v>0.75406249999999986</v>
      </c>
      <c r="U120" s="8">
        <f t="shared" si="32"/>
        <v>0.76172413793103444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>
        <f t="shared" si="43"/>
        <v>0</v>
      </c>
      <c r="AH120" s="8" t="e">
        <f t="shared" si="44"/>
        <v>#DIV/0!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>
        <f t="shared" si="50"/>
        <v>0</v>
      </c>
      <c r="BE120" s="8"/>
      <c r="BF120" s="8">
        <f t="shared" si="33"/>
        <v>0</v>
      </c>
      <c r="BG120" s="8">
        <f t="shared" si="45"/>
        <v>0</v>
      </c>
      <c r="BH120" s="8">
        <f t="shared" si="46"/>
        <v>0</v>
      </c>
      <c r="BI120" s="25">
        <v>6.25</v>
      </c>
      <c r="BJ120" s="25"/>
      <c r="BK120" s="11">
        <f t="shared" si="34"/>
        <v>128.60082304526748</v>
      </c>
      <c r="BL120" s="11"/>
      <c r="BM120" s="11">
        <f t="shared" si="51"/>
        <v>0</v>
      </c>
      <c r="BN120" s="3">
        <f t="shared" si="35"/>
        <v>7.2964406779661015</v>
      </c>
      <c r="BO120" s="3">
        <f t="shared" si="36"/>
        <v>150.13252423798556</v>
      </c>
      <c r="BP120" s="3"/>
      <c r="BQ120" s="3"/>
      <c r="BR120" s="3"/>
      <c r="BS120" s="25">
        <v>2.16</v>
      </c>
      <c r="BT120" s="20">
        <f t="shared" si="37"/>
        <v>0.65439999999999998</v>
      </c>
      <c r="BU120" s="11">
        <f t="shared" si="47"/>
        <v>44.444444444444443</v>
      </c>
      <c r="BV120" s="20">
        <f t="shared" si="38"/>
        <v>0.38840427293881663</v>
      </c>
      <c r="BW120" s="25" t="s">
        <v>4</v>
      </c>
      <c r="BX120" s="20" t="str">
        <f t="shared" si="39"/>
        <v>-</v>
      </c>
      <c r="BY120" s="11" t="str">
        <f t="shared" si="52"/>
        <v>-</v>
      </c>
      <c r="BZ120" s="20">
        <f t="shared" si="41"/>
        <v>0.58464996223824039</v>
      </c>
      <c r="CA120" s="25"/>
      <c r="CB120" s="25"/>
      <c r="CC120" s="25"/>
      <c r="CD120" s="25"/>
      <c r="CE120" s="25"/>
      <c r="CF120" s="25"/>
      <c r="CG120" s="25"/>
      <c r="CH120" s="20" t="e">
        <f t="shared" si="48"/>
        <v>#DIV/0!</v>
      </c>
      <c r="CI120" s="25"/>
      <c r="CJ120" s="25"/>
      <c r="CK120" s="25"/>
      <c r="CL120" s="20" t="e">
        <f t="shared" si="49"/>
        <v>#DIV/0!</v>
      </c>
      <c r="CM120" s="25"/>
      <c r="CN120" s="25"/>
      <c r="CP120" s="25" t="s">
        <v>42</v>
      </c>
    </row>
    <row r="121" spans="1:94" x14ac:dyDescent="0.25">
      <c r="A121" s="25">
        <v>20150112</v>
      </c>
      <c r="B121" s="68">
        <v>42026</v>
      </c>
      <c r="C121" s="25" t="s">
        <v>13</v>
      </c>
      <c r="D121" s="25">
        <v>22</v>
      </c>
      <c r="E121" s="19">
        <v>4.8600000000000004E-2</v>
      </c>
      <c r="F121" s="25" t="s">
        <v>78</v>
      </c>
      <c r="G121" s="69">
        <v>42025</v>
      </c>
      <c r="H121" s="25" t="s">
        <v>42</v>
      </c>
      <c r="I121" s="25" t="s">
        <v>50</v>
      </c>
      <c r="J121" s="32" t="str">
        <f t="shared" si="42"/>
        <v>Yes</v>
      </c>
      <c r="K121" s="25">
        <v>1.1000000000000001</v>
      </c>
      <c r="L121" s="8">
        <f t="shared" si="29"/>
        <v>0.83849999999999947</v>
      </c>
      <c r="M121" s="25">
        <v>1.1000000000000001</v>
      </c>
      <c r="N121" s="25"/>
      <c r="O121" s="25"/>
      <c r="P121" s="25"/>
      <c r="Q121" s="25">
        <v>0.95</v>
      </c>
      <c r="R121" s="25" t="s">
        <v>4</v>
      </c>
      <c r="S121" s="8">
        <f t="shared" si="30"/>
        <v>0.91683333333333328</v>
      </c>
      <c r="T121" s="8">
        <f t="shared" si="31"/>
        <v>0.75406249999999986</v>
      </c>
      <c r="U121" s="8">
        <f t="shared" si="32"/>
        <v>0.76172413793103444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>
        <f t="shared" si="43"/>
        <v>0</v>
      </c>
      <c r="AH121" s="8" t="e">
        <f t="shared" si="44"/>
        <v>#DIV/0!</v>
      </c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>
        <f t="shared" si="50"/>
        <v>0</v>
      </c>
      <c r="BE121" s="8"/>
      <c r="BF121" s="8">
        <f t="shared" si="33"/>
        <v>0</v>
      </c>
      <c r="BG121" s="8">
        <f t="shared" si="45"/>
        <v>0</v>
      </c>
      <c r="BH121" s="8">
        <f t="shared" si="46"/>
        <v>0</v>
      </c>
      <c r="BI121" s="25">
        <v>10.3</v>
      </c>
      <c r="BJ121" s="25"/>
      <c r="BK121" s="11">
        <f t="shared" si="34"/>
        <v>211.93415637860082</v>
      </c>
      <c r="BL121" s="11"/>
      <c r="BM121" s="11">
        <f t="shared" si="51"/>
        <v>0</v>
      </c>
      <c r="BN121" s="3">
        <f t="shared" si="35"/>
        <v>7.2964406779661015</v>
      </c>
      <c r="BO121" s="3">
        <f t="shared" si="36"/>
        <v>150.13252423798556</v>
      </c>
      <c r="BP121" s="3"/>
      <c r="BQ121" s="3"/>
      <c r="BR121" s="3"/>
      <c r="BS121" s="25">
        <v>3.7</v>
      </c>
      <c r="BT121" s="20">
        <f t="shared" si="37"/>
        <v>0.64077669902912615</v>
      </c>
      <c r="BU121" s="11">
        <f t="shared" si="47"/>
        <v>76.13168724279835</v>
      </c>
      <c r="BV121" s="20">
        <f t="shared" si="38"/>
        <v>0.38840427293881663</v>
      </c>
      <c r="BW121" s="25"/>
      <c r="BX121" s="20">
        <f t="shared" si="39"/>
        <v>1</v>
      </c>
      <c r="BY121" s="11">
        <f t="shared" si="52"/>
        <v>0</v>
      </c>
      <c r="BZ121" s="20">
        <f t="shared" si="41"/>
        <v>0.58464996223824039</v>
      </c>
      <c r="CA121" s="25"/>
      <c r="CB121" s="25"/>
      <c r="CC121" s="25"/>
      <c r="CD121" s="25"/>
      <c r="CE121" s="25"/>
      <c r="CF121" s="25"/>
      <c r="CG121" s="25"/>
      <c r="CH121" s="20" t="e">
        <f t="shared" si="48"/>
        <v>#DIV/0!</v>
      </c>
      <c r="CI121" s="25"/>
      <c r="CJ121" s="25"/>
      <c r="CK121" s="25"/>
      <c r="CL121" s="20" t="e">
        <f t="shared" si="49"/>
        <v>#DIV/0!</v>
      </c>
      <c r="CM121" s="25"/>
      <c r="CN121" s="25"/>
      <c r="CP121" s="25" t="s">
        <v>42</v>
      </c>
    </row>
    <row r="122" spans="1:94" x14ac:dyDescent="0.25">
      <c r="A122" s="25">
        <v>20141211</v>
      </c>
      <c r="B122" s="54">
        <v>42038</v>
      </c>
      <c r="C122" s="25" t="s">
        <v>13</v>
      </c>
      <c r="D122" s="25">
        <v>6</v>
      </c>
      <c r="E122" s="19">
        <v>4.8600000000000004E-2</v>
      </c>
      <c r="F122" s="25" t="s">
        <v>26</v>
      </c>
      <c r="G122" s="69">
        <v>42361</v>
      </c>
      <c r="H122" s="25"/>
      <c r="I122" s="120" t="s">
        <v>49</v>
      </c>
      <c r="J122" s="32" t="str">
        <f t="shared" si="42"/>
        <v>Yes</v>
      </c>
      <c r="K122" s="25">
        <v>0.8</v>
      </c>
      <c r="L122" s="8">
        <f t="shared" si="29"/>
        <v>0.83849999999999947</v>
      </c>
      <c r="M122" s="25">
        <v>1.17</v>
      </c>
      <c r="N122" s="25"/>
      <c r="O122" s="25"/>
      <c r="P122" s="25"/>
      <c r="Q122" s="8">
        <v>1.1499999999999999</v>
      </c>
      <c r="R122" s="8">
        <v>1.17</v>
      </c>
      <c r="S122" s="8">
        <f t="shared" si="30"/>
        <v>0.91683333333333328</v>
      </c>
      <c r="T122" s="8">
        <f t="shared" si="31"/>
        <v>0.75406249999999986</v>
      </c>
      <c r="U122" s="8">
        <f t="shared" si="32"/>
        <v>0.76172413793103444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>
        <f t="shared" si="43"/>
        <v>0</v>
      </c>
      <c r="AH122" s="8" t="e">
        <f t="shared" si="44"/>
        <v>#DIV/0!</v>
      </c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>
        <f t="shared" si="50"/>
        <v>0</v>
      </c>
      <c r="BE122" s="8"/>
      <c r="BF122" s="8">
        <f t="shared" si="33"/>
        <v>0</v>
      </c>
      <c r="BG122" s="8">
        <f t="shared" si="45"/>
        <v>0</v>
      </c>
      <c r="BH122" s="8">
        <f t="shared" si="46"/>
        <v>0</v>
      </c>
      <c r="BI122" s="3">
        <v>4</v>
      </c>
      <c r="BJ122" s="3"/>
      <c r="BK122" s="11">
        <f t="shared" si="34"/>
        <v>82.304526748971185</v>
      </c>
      <c r="BL122" s="11"/>
      <c r="BM122" s="11">
        <f t="shared" si="51"/>
        <v>0</v>
      </c>
      <c r="BN122" s="3">
        <f t="shared" si="35"/>
        <v>7.2964406779661015</v>
      </c>
      <c r="BO122" s="3">
        <f t="shared" si="36"/>
        <v>150.13252423798556</v>
      </c>
      <c r="BP122" s="3"/>
      <c r="BQ122" s="3"/>
      <c r="BR122" s="3"/>
      <c r="BS122" s="59">
        <v>2.2599999999999998</v>
      </c>
      <c r="BT122" s="20">
        <f t="shared" si="37"/>
        <v>0.43500000000000005</v>
      </c>
      <c r="BU122" s="25"/>
      <c r="BV122" s="20">
        <f t="shared" si="38"/>
        <v>0.38840427293881663</v>
      </c>
      <c r="BW122" s="25">
        <v>1.63</v>
      </c>
      <c r="BX122" s="20">
        <f t="shared" si="39"/>
        <v>0.59250000000000003</v>
      </c>
      <c r="BY122" s="11">
        <f t="shared" si="52"/>
        <v>33.539094650205755</v>
      </c>
      <c r="BZ122" s="20">
        <f t="shared" si="41"/>
        <v>0.58464996223824039</v>
      </c>
      <c r="CA122" s="25"/>
      <c r="CB122" s="25"/>
      <c r="CC122" s="25"/>
      <c r="CD122" s="25"/>
      <c r="CE122" s="25"/>
      <c r="CF122" s="20" t="e">
        <f t="shared" ref="CF122:CF148" si="53">CE122/CD122</f>
        <v>#DIV/0!</v>
      </c>
      <c r="CG122" s="25"/>
      <c r="CH122" s="25"/>
      <c r="CI122" s="25"/>
      <c r="CJ122" s="20" t="e">
        <f t="shared" ref="CJ122:CJ148" si="54">CI122/CH122</f>
        <v>#DIV/0!</v>
      </c>
      <c r="CK122" s="25"/>
      <c r="CL122" s="25"/>
      <c r="CP122" s="25"/>
    </row>
    <row r="123" spans="1:94" x14ac:dyDescent="0.25">
      <c r="A123" s="25">
        <v>20141211</v>
      </c>
      <c r="B123" s="54">
        <v>42038</v>
      </c>
      <c r="C123" s="25" t="s">
        <v>13</v>
      </c>
      <c r="D123" s="25">
        <v>11</v>
      </c>
      <c r="E123" s="19">
        <v>4.8600000000000004E-2</v>
      </c>
      <c r="F123" s="25" t="s">
        <v>26</v>
      </c>
      <c r="G123" s="69">
        <v>42361</v>
      </c>
      <c r="H123" s="25"/>
      <c r="I123" s="120" t="s">
        <v>49</v>
      </c>
      <c r="J123" s="32" t="str">
        <f t="shared" si="42"/>
        <v>No</v>
      </c>
      <c r="K123" s="25">
        <v>0.6</v>
      </c>
      <c r="L123" s="8">
        <f t="shared" si="29"/>
        <v>0.83849999999999947</v>
      </c>
      <c r="M123" s="25">
        <v>1.1000000000000001</v>
      </c>
      <c r="N123" s="25"/>
      <c r="O123" s="25"/>
      <c r="P123" s="25"/>
      <c r="Q123" s="8" t="s">
        <v>4</v>
      </c>
      <c r="R123" s="8" t="s">
        <v>4</v>
      </c>
      <c r="S123" s="8">
        <f t="shared" si="30"/>
        <v>0.91683333333333328</v>
      </c>
      <c r="T123" s="8">
        <f t="shared" si="31"/>
        <v>0.75406249999999986</v>
      </c>
      <c r="U123" s="8">
        <f t="shared" si="32"/>
        <v>0.76172413793103444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>
        <f t="shared" si="43"/>
        <v>0</v>
      </c>
      <c r="AH123" s="8" t="e">
        <f t="shared" si="44"/>
        <v>#DIV/0!</v>
      </c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>
        <f t="shared" si="50"/>
        <v>0</v>
      </c>
      <c r="BE123" s="8"/>
      <c r="BF123" s="8">
        <f t="shared" si="33"/>
        <v>0</v>
      </c>
      <c r="BG123" s="8">
        <f t="shared" si="45"/>
        <v>0</v>
      </c>
      <c r="BH123" s="8">
        <f t="shared" si="46"/>
        <v>0</v>
      </c>
      <c r="BI123" s="3">
        <v>3</v>
      </c>
      <c r="BJ123" s="3"/>
      <c r="BK123" s="11">
        <f t="shared" si="34"/>
        <v>61.728395061728392</v>
      </c>
      <c r="BL123" s="11"/>
      <c r="BM123" s="11">
        <f t="shared" si="51"/>
        <v>0</v>
      </c>
      <c r="BN123" s="3">
        <f t="shared" si="35"/>
        <v>7.2964406779661015</v>
      </c>
      <c r="BO123" s="3">
        <f t="shared" si="36"/>
        <v>150.13252423798556</v>
      </c>
      <c r="BP123" s="3"/>
      <c r="BQ123" s="3"/>
      <c r="BR123" s="3"/>
      <c r="BS123" s="59" t="s">
        <v>4</v>
      </c>
      <c r="BT123" s="20" t="str">
        <f t="shared" si="37"/>
        <v>-</v>
      </c>
      <c r="BU123" s="25"/>
      <c r="BV123" s="20">
        <f t="shared" si="38"/>
        <v>0.38840427293881663</v>
      </c>
      <c r="BW123" s="126" t="s">
        <v>4</v>
      </c>
      <c r="BX123" s="20" t="str">
        <f t="shared" si="39"/>
        <v>-</v>
      </c>
      <c r="BY123" s="11" t="str">
        <f t="shared" si="52"/>
        <v>-</v>
      </c>
      <c r="BZ123" s="20">
        <f t="shared" si="41"/>
        <v>0.58464996223824039</v>
      </c>
      <c r="CA123" s="25"/>
      <c r="CB123" s="25"/>
      <c r="CC123" s="25"/>
      <c r="CD123" s="25"/>
      <c r="CE123" s="25"/>
      <c r="CF123" s="20" t="e">
        <f t="shared" si="53"/>
        <v>#DIV/0!</v>
      </c>
      <c r="CG123" s="25"/>
      <c r="CH123" s="25"/>
      <c r="CI123" s="25"/>
      <c r="CJ123" s="20" t="e">
        <f t="shared" si="54"/>
        <v>#DIV/0!</v>
      </c>
      <c r="CK123" s="25"/>
      <c r="CL123" s="25"/>
      <c r="CP123" s="25"/>
    </row>
    <row r="124" spans="1:94" x14ac:dyDescent="0.25">
      <c r="A124" s="25">
        <v>20141124</v>
      </c>
      <c r="B124" s="54">
        <v>42047</v>
      </c>
      <c r="C124" s="25" t="s">
        <v>13</v>
      </c>
      <c r="D124" s="25">
        <v>27</v>
      </c>
      <c r="E124" s="19">
        <v>4.8600000000000004E-2</v>
      </c>
      <c r="F124" s="25" t="s">
        <v>26</v>
      </c>
      <c r="G124" s="69">
        <v>42046</v>
      </c>
      <c r="H124" s="25"/>
      <c r="I124" s="120" t="s">
        <v>49</v>
      </c>
      <c r="J124" s="32" t="str">
        <f t="shared" si="42"/>
        <v>Yes</v>
      </c>
      <c r="K124" s="25">
        <v>1.1000000000000001</v>
      </c>
      <c r="L124" s="8">
        <f t="shared" si="29"/>
        <v>0.83849999999999947</v>
      </c>
      <c r="M124" s="25">
        <v>1.1499999999999999</v>
      </c>
      <c r="N124" s="25"/>
      <c r="O124" s="25"/>
      <c r="P124" s="25"/>
      <c r="Q124" s="8">
        <v>1.1200000000000001</v>
      </c>
      <c r="R124" s="8">
        <v>1.1499999999999999</v>
      </c>
      <c r="S124" s="8">
        <f t="shared" si="30"/>
        <v>0.91683333333333328</v>
      </c>
      <c r="T124" s="8">
        <f t="shared" si="31"/>
        <v>0.75406249999999986</v>
      </c>
      <c r="U124" s="8">
        <f t="shared" si="32"/>
        <v>0.76172413793103444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>
        <f t="shared" si="43"/>
        <v>0</v>
      </c>
      <c r="AH124" s="8" t="e">
        <f t="shared" si="44"/>
        <v>#DIV/0!</v>
      </c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>
        <f t="shared" si="50"/>
        <v>0</v>
      </c>
      <c r="BE124" s="8"/>
      <c r="BF124" s="8">
        <f t="shared" si="33"/>
        <v>0</v>
      </c>
      <c r="BG124" s="8">
        <f t="shared" si="45"/>
        <v>0</v>
      </c>
      <c r="BH124" s="8">
        <f t="shared" si="46"/>
        <v>0</v>
      </c>
      <c r="BI124" s="3">
        <v>9</v>
      </c>
      <c r="BJ124" s="3"/>
      <c r="BK124" s="11">
        <f t="shared" si="34"/>
        <v>185.18518518518516</v>
      </c>
      <c r="BL124" s="11"/>
      <c r="BM124" s="11">
        <f t="shared" si="51"/>
        <v>0</v>
      </c>
      <c r="BN124" s="3">
        <f t="shared" si="35"/>
        <v>7.2964406779661015</v>
      </c>
      <c r="BO124" s="3">
        <f t="shared" si="36"/>
        <v>150.13252423798556</v>
      </c>
      <c r="BP124" s="3"/>
      <c r="BQ124" s="3"/>
      <c r="BR124" s="3"/>
      <c r="BS124" s="59">
        <v>7</v>
      </c>
      <c r="BT124" s="20">
        <f t="shared" si="37"/>
        <v>0.22222222222222221</v>
      </c>
      <c r="BU124" s="25"/>
      <c r="BV124" s="20">
        <f t="shared" si="38"/>
        <v>0.38840427293881663</v>
      </c>
      <c r="BW124" s="126">
        <v>6.32</v>
      </c>
      <c r="BX124" s="20">
        <f t="shared" si="39"/>
        <v>0.2977777777777777</v>
      </c>
      <c r="BY124" s="11">
        <f t="shared" si="52"/>
        <v>130.04115226337447</v>
      </c>
      <c r="BZ124" s="20">
        <f t="shared" si="41"/>
        <v>0.58464996223824039</v>
      </c>
      <c r="CA124" s="25"/>
      <c r="CB124" s="25"/>
      <c r="CC124" s="25"/>
      <c r="CD124" s="25"/>
      <c r="CE124" s="25"/>
      <c r="CF124" s="20" t="e">
        <f t="shared" si="53"/>
        <v>#DIV/0!</v>
      </c>
      <c r="CG124" s="25"/>
      <c r="CH124" s="25"/>
      <c r="CI124" s="25"/>
      <c r="CJ124" s="20" t="e">
        <f t="shared" si="54"/>
        <v>#DIV/0!</v>
      </c>
      <c r="CK124" s="25"/>
      <c r="CL124" s="25"/>
      <c r="CP124" s="25"/>
    </row>
    <row r="125" spans="1:94" x14ac:dyDescent="0.25">
      <c r="A125" s="25">
        <v>20141209</v>
      </c>
      <c r="B125" s="54">
        <v>42048</v>
      </c>
      <c r="C125" s="25" t="s">
        <v>13</v>
      </c>
      <c r="D125" s="25">
        <v>22</v>
      </c>
      <c r="E125" s="19">
        <v>4.8600000000000004E-2</v>
      </c>
      <c r="F125" s="25" t="s">
        <v>26</v>
      </c>
      <c r="G125" s="69">
        <v>42046</v>
      </c>
      <c r="H125" s="25"/>
      <c r="I125" s="120" t="s">
        <v>49</v>
      </c>
      <c r="J125" s="32" t="str">
        <f t="shared" si="42"/>
        <v>No</v>
      </c>
      <c r="K125" s="25">
        <v>0.9</v>
      </c>
      <c r="L125" s="8">
        <f t="shared" si="29"/>
        <v>0.83849999999999947</v>
      </c>
      <c r="M125" s="25">
        <v>0.95</v>
      </c>
      <c r="N125" s="25"/>
      <c r="O125" s="25"/>
      <c r="P125" s="25"/>
      <c r="Q125" s="8">
        <v>0.65</v>
      </c>
      <c r="R125" s="8">
        <v>0.95</v>
      </c>
      <c r="S125" s="8">
        <f t="shared" si="30"/>
        <v>0.91683333333333328</v>
      </c>
      <c r="T125" s="8">
        <f t="shared" si="31"/>
        <v>0.75406249999999986</v>
      </c>
      <c r="U125" s="8">
        <f t="shared" si="32"/>
        <v>0.76172413793103444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>
        <f t="shared" si="43"/>
        <v>0</v>
      </c>
      <c r="AH125" s="8" t="e">
        <f t="shared" si="44"/>
        <v>#DIV/0!</v>
      </c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>
        <f t="shared" si="50"/>
        <v>0</v>
      </c>
      <c r="BE125" s="8"/>
      <c r="BF125" s="8">
        <f t="shared" si="33"/>
        <v>0</v>
      </c>
      <c r="BG125" s="8">
        <f t="shared" si="45"/>
        <v>0</v>
      </c>
      <c r="BH125" s="8">
        <f t="shared" si="46"/>
        <v>0</v>
      </c>
      <c r="BI125" s="3">
        <v>6.9</v>
      </c>
      <c r="BJ125" s="3"/>
      <c r="BK125" s="11">
        <f t="shared" ref="BK125:BK148" si="55">IF(ISERROR(((BI125)/(E125))),"-",(BI125)/(E125))</f>
        <v>141.97530864197532</v>
      </c>
      <c r="BL125" s="11"/>
      <c r="BM125" s="11">
        <f t="shared" si="51"/>
        <v>0</v>
      </c>
      <c r="BN125" s="3">
        <f t="shared" si="35"/>
        <v>7.2964406779661015</v>
      </c>
      <c r="BO125" s="3">
        <f t="shared" si="36"/>
        <v>150.13252423798556</v>
      </c>
      <c r="BP125" s="3"/>
      <c r="BQ125" s="3"/>
      <c r="BR125" s="3"/>
      <c r="BS125" s="59">
        <v>5.0999999999999996</v>
      </c>
      <c r="BT125" s="20">
        <f t="shared" ref="BT125:BT148" si="56">IF(OR(BI125="-",BS125="-",AND(ISBLANK(BI125),ISBLANK(BS125))),"-",IF(AND(BI125=0,ISERROR(1-(BS125/BI125))),1,1-(BS125/BI125)))</f>
        <v>0.26086956521739135</v>
      </c>
      <c r="BU125" s="25"/>
      <c r="BV125" s="20">
        <f t="shared" si="38"/>
        <v>0.38840427293881663</v>
      </c>
      <c r="BW125" s="126">
        <v>4.5</v>
      </c>
      <c r="BX125" s="20">
        <f t="shared" ref="BX125:BX148" si="57">IF(OR(BI125="-",BS125="-",BW125="-",AND(ISBLANK(BI125),ISBLANK(BS125),ISBLANK(BW125))),"-",IF(AND(BI125=0,ISERROR(1-(BW125/BI125))),1,1-(BW125/BI125)))</f>
        <v>0.34782608695652173</v>
      </c>
      <c r="BY125" s="11">
        <f t="shared" si="52"/>
        <v>92.592592592592581</v>
      </c>
      <c r="BZ125" s="20">
        <f t="shared" si="41"/>
        <v>0.58464996223824039</v>
      </c>
      <c r="CA125" s="25"/>
      <c r="CB125" s="25"/>
      <c r="CC125" s="25"/>
      <c r="CD125" s="25"/>
      <c r="CE125" s="25"/>
      <c r="CF125" s="20" t="e">
        <f t="shared" si="53"/>
        <v>#DIV/0!</v>
      </c>
      <c r="CG125" s="25"/>
      <c r="CH125" s="25"/>
      <c r="CI125" s="25"/>
      <c r="CJ125" s="20" t="e">
        <f t="shared" si="54"/>
        <v>#DIV/0!</v>
      </c>
      <c r="CK125" s="25"/>
      <c r="CL125" s="25"/>
      <c r="CP125" s="25"/>
    </row>
    <row r="126" spans="1:94" x14ac:dyDescent="0.25">
      <c r="A126" s="25">
        <v>20141124</v>
      </c>
      <c r="B126" s="54">
        <v>42055</v>
      </c>
      <c r="C126" s="25" t="s">
        <v>13</v>
      </c>
      <c r="D126" s="25">
        <v>21</v>
      </c>
      <c r="E126" s="19">
        <v>4.8600000000000004E-2</v>
      </c>
      <c r="F126" s="25" t="s">
        <v>26</v>
      </c>
      <c r="G126" s="69">
        <v>42046</v>
      </c>
      <c r="H126" s="25"/>
      <c r="I126" s="120" t="s">
        <v>49</v>
      </c>
      <c r="J126" s="32" t="str">
        <f t="shared" si="42"/>
        <v>Yes</v>
      </c>
      <c r="K126" s="25">
        <v>1.05</v>
      </c>
      <c r="L126" s="8">
        <f t="shared" si="29"/>
        <v>0.83849999999999947</v>
      </c>
      <c r="M126" s="25">
        <v>1.08</v>
      </c>
      <c r="N126" s="25"/>
      <c r="O126" s="25"/>
      <c r="P126" s="25"/>
      <c r="Q126" s="8">
        <v>0.9</v>
      </c>
      <c r="R126" s="8">
        <v>1.07</v>
      </c>
      <c r="S126" s="8">
        <f t="shared" si="30"/>
        <v>0.91683333333333328</v>
      </c>
      <c r="T126" s="8">
        <f t="shared" si="31"/>
        <v>0.75406249999999986</v>
      </c>
      <c r="U126" s="8">
        <f t="shared" si="32"/>
        <v>0.76172413793103444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>
        <f t="shared" si="43"/>
        <v>0</v>
      </c>
      <c r="AH126" s="8" t="e">
        <f t="shared" si="44"/>
        <v>#DIV/0!</v>
      </c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>
        <f t="shared" si="50"/>
        <v>0</v>
      </c>
      <c r="BE126" s="8"/>
      <c r="BF126" s="8">
        <f t="shared" si="33"/>
        <v>0</v>
      </c>
      <c r="BG126" s="8">
        <f t="shared" si="45"/>
        <v>0</v>
      </c>
      <c r="BH126" s="8">
        <f t="shared" si="46"/>
        <v>0</v>
      </c>
      <c r="BI126" s="3">
        <v>9.17</v>
      </c>
      <c r="BJ126" s="3"/>
      <c r="BK126" s="11">
        <f t="shared" si="55"/>
        <v>188.68312757201645</v>
      </c>
      <c r="BL126" s="11"/>
      <c r="BM126" s="11">
        <f t="shared" si="51"/>
        <v>0</v>
      </c>
      <c r="BN126" s="3">
        <f t="shared" si="35"/>
        <v>7.2964406779661015</v>
      </c>
      <c r="BO126" s="3">
        <f t="shared" si="36"/>
        <v>150.13252423798556</v>
      </c>
      <c r="BP126" s="3"/>
      <c r="BQ126" s="3"/>
      <c r="BR126" s="3"/>
      <c r="BS126" s="59">
        <v>6.5</v>
      </c>
      <c r="BT126" s="20">
        <f t="shared" si="56"/>
        <v>0.29116684841875684</v>
      </c>
      <c r="BU126" s="25"/>
      <c r="BV126" s="20">
        <f t="shared" si="38"/>
        <v>0.38840427293881663</v>
      </c>
      <c r="BW126" s="126">
        <v>5.5</v>
      </c>
      <c r="BX126" s="20">
        <f t="shared" si="57"/>
        <v>0.4002181025081788</v>
      </c>
      <c r="BY126" s="11">
        <f t="shared" si="52"/>
        <v>113.16872427983539</v>
      </c>
      <c r="BZ126" s="20">
        <f t="shared" si="41"/>
        <v>0.58464996223824039</v>
      </c>
      <c r="CA126" s="25"/>
      <c r="CB126" s="25"/>
      <c r="CC126" s="25"/>
      <c r="CD126" s="25"/>
      <c r="CE126" s="25"/>
      <c r="CF126" s="20" t="e">
        <f t="shared" si="53"/>
        <v>#DIV/0!</v>
      </c>
      <c r="CG126" s="25"/>
      <c r="CH126" s="25"/>
      <c r="CI126" s="25"/>
      <c r="CJ126" s="20" t="e">
        <f t="shared" si="54"/>
        <v>#DIV/0!</v>
      </c>
      <c r="CK126" s="25"/>
      <c r="CL126" s="25"/>
      <c r="CP126" s="25"/>
    </row>
    <row r="127" spans="1:94" x14ac:dyDescent="0.25">
      <c r="A127" s="25">
        <v>20141126</v>
      </c>
      <c r="B127" s="54">
        <v>42058</v>
      </c>
      <c r="C127" s="25" t="s">
        <v>13</v>
      </c>
      <c r="D127" s="25">
        <v>25</v>
      </c>
      <c r="E127" s="19">
        <v>4.8600000000000004E-2</v>
      </c>
      <c r="F127" s="25" t="s">
        <v>26</v>
      </c>
      <c r="G127" s="69">
        <v>42046</v>
      </c>
      <c r="H127" s="25"/>
      <c r="I127" s="120" t="s">
        <v>49</v>
      </c>
      <c r="J127" s="32" t="str">
        <f t="shared" si="42"/>
        <v>Yes</v>
      </c>
      <c r="K127" s="25">
        <v>1</v>
      </c>
      <c r="L127" s="8">
        <f t="shared" si="29"/>
        <v>0.83849999999999947</v>
      </c>
      <c r="M127" s="25">
        <v>1.1000000000000001</v>
      </c>
      <c r="N127" s="25"/>
      <c r="O127" s="25"/>
      <c r="P127" s="25"/>
      <c r="Q127" s="8">
        <v>1.1000000000000001</v>
      </c>
      <c r="R127" s="8">
        <v>0.5</v>
      </c>
      <c r="S127" s="8">
        <f t="shared" si="30"/>
        <v>0.91683333333333328</v>
      </c>
      <c r="T127" s="8">
        <f t="shared" si="31"/>
        <v>0.75406249999999986</v>
      </c>
      <c r="U127" s="8">
        <f t="shared" si="32"/>
        <v>0.76172413793103444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>
        <f t="shared" si="43"/>
        <v>0</v>
      </c>
      <c r="AH127" s="8" t="e">
        <f t="shared" si="44"/>
        <v>#DIV/0!</v>
      </c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>
        <f t="shared" si="50"/>
        <v>0</v>
      </c>
      <c r="BE127" s="8"/>
      <c r="BF127" s="8">
        <f t="shared" si="33"/>
        <v>0</v>
      </c>
      <c r="BG127" s="8">
        <f t="shared" si="45"/>
        <v>0</v>
      </c>
      <c r="BH127" s="8">
        <f t="shared" si="46"/>
        <v>0</v>
      </c>
      <c r="BI127" s="3">
        <v>7.3</v>
      </c>
      <c r="BJ127" s="3"/>
      <c r="BK127" s="11">
        <f t="shared" si="55"/>
        <v>150.20576131687241</v>
      </c>
      <c r="BL127" s="11"/>
      <c r="BM127" s="11">
        <f t="shared" si="51"/>
        <v>0</v>
      </c>
      <c r="BN127" s="3">
        <f t="shared" si="35"/>
        <v>7.2964406779661015</v>
      </c>
      <c r="BO127" s="3">
        <f t="shared" si="36"/>
        <v>150.13252423798556</v>
      </c>
      <c r="BP127" s="3"/>
      <c r="BQ127" s="3"/>
      <c r="BR127" s="3"/>
      <c r="BS127" s="59">
        <v>3.8</v>
      </c>
      <c r="BT127" s="20">
        <f t="shared" si="56"/>
        <v>0.47945205479452058</v>
      </c>
      <c r="BU127" s="25"/>
      <c r="BV127" s="20">
        <f t="shared" si="38"/>
        <v>0.38840427293881663</v>
      </c>
      <c r="BW127" s="126">
        <v>2.2000000000000002</v>
      </c>
      <c r="BX127" s="20">
        <f t="shared" si="57"/>
        <v>0.69863013698630128</v>
      </c>
      <c r="BY127" s="11">
        <f t="shared" si="52"/>
        <v>45.267489711934154</v>
      </c>
      <c r="BZ127" s="20">
        <f t="shared" si="41"/>
        <v>0.58464996223824039</v>
      </c>
      <c r="CA127" s="25"/>
      <c r="CB127" s="25"/>
      <c r="CC127" s="25"/>
      <c r="CD127" s="25"/>
      <c r="CE127" s="25"/>
      <c r="CF127" s="20" t="e">
        <f t="shared" si="53"/>
        <v>#DIV/0!</v>
      </c>
      <c r="CG127" s="25"/>
      <c r="CH127" s="25"/>
      <c r="CI127" s="25"/>
      <c r="CJ127" s="20" t="e">
        <f t="shared" si="54"/>
        <v>#DIV/0!</v>
      </c>
      <c r="CK127" s="25"/>
      <c r="CL127" s="25"/>
      <c r="CP127" s="25"/>
    </row>
    <row r="128" spans="1:94" x14ac:dyDescent="0.25">
      <c r="A128" s="25">
        <v>20150211</v>
      </c>
      <c r="B128" s="54">
        <v>42060</v>
      </c>
      <c r="C128" s="25" t="s">
        <v>13</v>
      </c>
      <c r="D128" s="25">
        <v>9</v>
      </c>
      <c r="E128" s="19">
        <v>4.8600000000000004E-2</v>
      </c>
      <c r="F128" s="25" t="s">
        <v>26</v>
      </c>
      <c r="G128" s="69">
        <v>42059</v>
      </c>
      <c r="H128" s="25" t="s">
        <v>75</v>
      </c>
      <c r="I128" s="120" t="s">
        <v>47</v>
      </c>
      <c r="J128" s="32" t="str">
        <f t="shared" si="42"/>
        <v>Yes</v>
      </c>
      <c r="K128" s="25">
        <v>1.05</v>
      </c>
      <c r="L128" s="8">
        <f t="shared" si="29"/>
        <v>0.83849999999999947</v>
      </c>
      <c r="M128" s="25">
        <v>1.05</v>
      </c>
      <c r="N128" s="25"/>
      <c r="O128" s="25"/>
      <c r="P128" s="25">
        <v>1.03</v>
      </c>
      <c r="Q128" s="8">
        <v>1</v>
      </c>
      <c r="R128" s="8">
        <v>0.95</v>
      </c>
      <c r="S128" s="8">
        <f t="shared" si="30"/>
        <v>0.91683333333333328</v>
      </c>
      <c r="T128" s="8">
        <f t="shared" si="31"/>
        <v>0.75406249999999986</v>
      </c>
      <c r="U128" s="8">
        <f t="shared" si="32"/>
        <v>0.76172413793103444</v>
      </c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>
        <v>4.41</v>
      </c>
      <c r="AG128" s="8">
        <f t="shared" si="43"/>
        <v>90.740740740740733</v>
      </c>
      <c r="AH128" s="8">
        <f t="shared" si="44"/>
        <v>3.0857142857142863</v>
      </c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>
        <v>7.16</v>
      </c>
      <c r="BD128" s="8">
        <f t="shared" si="50"/>
        <v>0.34797600000000006</v>
      </c>
      <c r="BE128" s="8">
        <v>74.2</v>
      </c>
      <c r="BF128" s="8">
        <f t="shared" si="33"/>
        <v>3.6061200000000007</v>
      </c>
      <c r="BG128" s="8">
        <f t="shared" si="45"/>
        <v>67.040000000000006</v>
      </c>
      <c r="BH128" s="8">
        <f t="shared" si="46"/>
        <v>3.2581440000000006</v>
      </c>
      <c r="BI128" s="3">
        <v>4.4000000000000004</v>
      </c>
      <c r="BJ128" s="3">
        <v>0</v>
      </c>
      <c r="BK128" s="11">
        <f t="shared" si="55"/>
        <v>90.534979423868307</v>
      </c>
      <c r="BL128" s="11"/>
      <c r="BM128" s="11">
        <f t="shared" si="51"/>
        <v>0</v>
      </c>
      <c r="BN128" s="3">
        <f t="shared" si="35"/>
        <v>7.2964406779661015</v>
      </c>
      <c r="BO128" s="3">
        <f t="shared" si="36"/>
        <v>150.13252423798556</v>
      </c>
      <c r="BP128" s="3"/>
      <c r="BQ128" s="3"/>
      <c r="BR128" s="3"/>
      <c r="BS128" s="59">
        <v>2.7</v>
      </c>
      <c r="BT128" s="20">
        <f t="shared" si="56"/>
        <v>0.38636363636363635</v>
      </c>
      <c r="BU128" s="11">
        <f t="shared" ref="BU128" si="58">IF((ISERROR((BS128)/(0.3*0.3*0.54))),"-",(BS128)/(0.3*0.3*0.54))</f>
        <v>55.555555555555557</v>
      </c>
      <c r="BV128" s="20">
        <f t="shared" si="38"/>
        <v>0.38840427293881663</v>
      </c>
      <c r="BW128" s="126">
        <v>2.13</v>
      </c>
      <c r="BX128" s="20">
        <f t="shared" si="57"/>
        <v>0.51590909090909098</v>
      </c>
      <c r="BY128" s="11">
        <f t="shared" si="52"/>
        <v>43.827160493827158</v>
      </c>
      <c r="BZ128" s="20">
        <f t="shared" si="41"/>
        <v>0.58464996223824039</v>
      </c>
      <c r="CA128" s="25"/>
      <c r="CB128" s="25"/>
      <c r="CC128" s="25"/>
      <c r="CD128" s="25"/>
      <c r="CE128" s="25"/>
      <c r="CF128" s="20" t="e">
        <f t="shared" si="53"/>
        <v>#DIV/0!</v>
      </c>
      <c r="CG128" s="25"/>
      <c r="CH128" s="25"/>
      <c r="CI128" s="25"/>
      <c r="CJ128" s="20" t="e">
        <f t="shared" si="54"/>
        <v>#DIV/0!</v>
      </c>
      <c r="CK128" s="25"/>
      <c r="CL128" s="25"/>
      <c r="CP128" s="25" t="s">
        <v>75</v>
      </c>
    </row>
    <row r="129" spans="1:94" x14ac:dyDescent="0.25">
      <c r="A129" s="25">
        <v>20150211</v>
      </c>
      <c r="B129" s="54">
        <v>42060</v>
      </c>
      <c r="C129" s="25" t="s">
        <v>13</v>
      </c>
      <c r="D129" s="25">
        <v>8</v>
      </c>
      <c r="E129" s="19">
        <v>4.8600000000000004E-2</v>
      </c>
      <c r="F129" s="25" t="s">
        <v>26</v>
      </c>
      <c r="G129" s="69">
        <v>42059</v>
      </c>
      <c r="H129" s="25" t="s">
        <v>180</v>
      </c>
      <c r="I129" s="120" t="s">
        <v>49</v>
      </c>
      <c r="J129" s="32" t="str">
        <f t="shared" si="42"/>
        <v>Yes</v>
      </c>
      <c r="K129" s="25">
        <v>1</v>
      </c>
      <c r="L129" s="8">
        <f t="shared" si="29"/>
        <v>0.83849999999999947</v>
      </c>
      <c r="M129" s="25">
        <v>1.1000000000000001</v>
      </c>
      <c r="N129" s="25"/>
      <c r="O129" s="25"/>
      <c r="P129" s="25"/>
      <c r="Q129" s="8">
        <v>1.05</v>
      </c>
      <c r="R129" s="8">
        <v>1.0900000000000001</v>
      </c>
      <c r="S129" s="8">
        <f t="shared" si="30"/>
        <v>0.91683333333333328</v>
      </c>
      <c r="T129" s="8">
        <f t="shared" si="31"/>
        <v>0.75406249999999986</v>
      </c>
      <c r="U129" s="8">
        <f t="shared" si="32"/>
        <v>0.76172413793103444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>
        <f t="shared" si="43"/>
        <v>0</v>
      </c>
      <c r="AH129" s="8" t="e">
        <f t="shared" si="44"/>
        <v>#DIV/0!</v>
      </c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>
        <f t="shared" si="50"/>
        <v>0</v>
      </c>
      <c r="BE129" s="8"/>
      <c r="BF129" s="8">
        <f t="shared" si="33"/>
        <v>0</v>
      </c>
      <c r="BG129" s="8">
        <f t="shared" si="45"/>
        <v>0</v>
      </c>
      <c r="BH129" s="8">
        <f t="shared" si="46"/>
        <v>0</v>
      </c>
      <c r="BI129" s="3">
        <v>8.9</v>
      </c>
      <c r="BJ129" s="3"/>
      <c r="BK129" s="11">
        <f t="shared" si="55"/>
        <v>183.1275720164609</v>
      </c>
      <c r="BL129" s="11"/>
      <c r="BM129" s="11">
        <f t="shared" si="51"/>
        <v>0</v>
      </c>
      <c r="BN129" s="3">
        <f t="shared" si="35"/>
        <v>7.2964406779661015</v>
      </c>
      <c r="BO129" s="3">
        <f t="shared" si="36"/>
        <v>150.13252423798556</v>
      </c>
      <c r="BP129" s="3"/>
      <c r="BQ129" s="3"/>
      <c r="BR129" s="3"/>
      <c r="BS129" s="59">
        <v>5.3</v>
      </c>
      <c r="BT129" s="20">
        <f t="shared" si="56"/>
        <v>0.4044943820224719</v>
      </c>
      <c r="BU129" s="25"/>
      <c r="BV129" s="20">
        <f t="shared" si="38"/>
        <v>0.38840427293881663</v>
      </c>
      <c r="BW129" s="126">
        <v>4</v>
      </c>
      <c r="BX129" s="20">
        <f t="shared" si="57"/>
        <v>0.550561797752809</v>
      </c>
      <c r="BY129" s="11">
        <f t="shared" si="52"/>
        <v>82.304526748971185</v>
      </c>
      <c r="BZ129" s="20">
        <f t="shared" si="41"/>
        <v>0.58464996223824039</v>
      </c>
      <c r="CA129" s="25"/>
      <c r="CB129" s="25"/>
      <c r="CC129" s="25"/>
      <c r="CD129" s="25"/>
      <c r="CE129" s="25"/>
      <c r="CF129" s="20" t="e">
        <f t="shared" si="53"/>
        <v>#DIV/0!</v>
      </c>
      <c r="CG129" s="25"/>
      <c r="CH129" s="25"/>
      <c r="CI129" s="25"/>
      <c r="CJ129" s="20" t="e">
        <f t="shared" si="54"/>
        <v>#DIV/0!</v>
      </c>
      <c r="CK129" s="25"/>
      <c r="CL129" s="25"/>
      <c r="CP129" s="25" t="s">
        <v>180</v>
      </c>
    </row>
    <row r="130" spans="1:94" x14ac:dyDescent="0.25">
      <c r="A130" s="25">
        <v>20150211</v>
      </c>
      <c r="B130" s="54">
        <v>42061</v>
      </c>
      <c r="C130" s="25" t="s">
        <v>13</v>
      </c>
      <c r="D130" s="25">
        <v>10</v>
      </c>
      <c r="E130" s="19">
        <v>4.8600000000000004E-2</v>
      </c>
      <c r="F130" s="25" t="s">
        <v>26</v>
      </c>
      <c r="G130" s="69">
        <v>42059</v>
      </c>
      <c r="H130" s="25" t="s">
        <v>75</v>
      </c>
      <c r="I130" s="120" t="s">
        <v>50</v>
      </c>
      <c r="J130" s="32" t="str">
        <f t="shared" si="42"/>
        <v>Yes</v>
      </c>
      <c r="K130" s="25">
        <v>1</v>
      </c>
      <c r="L130" s="8">
        <f t="shared" si="29"/>
        <v>0.83849999999999947</v>
      </c>
      <c r="M130" s="25">
        <v>1.1000000000000001</v>
      </c>
      <c r="N130" s="25"/>
      <c r="O130" s="25"/>
      <c r="P130" s="25">
        <v>0.995</v>
      </c>
      <c r="Q130" s="8">
        <v>1.05</v>
      </c>
      <c r="R130" s="8">
        <v>1.08</v>
      </c>
      <c r="S130" s="8">
        <f t="shared" si="30"/>
        <v>0.91683333333333328</v>
      </c>
      <c r="T130" s="8">
        <f t="shared" si="31"/>
        <v>0.75406249999999986</v>
      </c>
      <c r="U130" s="8">
        <f t="shared" si="32"/>
        <v>0.76172413793103444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>
        <v>7.41</v>
      </c>
      <c r="AG130" s="8">
        <f t="shared" si="43"/>
        <v>152.46913580246911</v>
      </c>
      <c r="AH130" s="8">
        <f t="shared" si="44"/>
        <v>1.6068825910931175</v>
      </c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>
        <v>6.62</v>
      </c>
      <c r="BD130" s="8">
        <f t="shared" si="50"/>
        <v>0.32173200000000002</v>
      </c>
      <c r="BE130" s="8">
        <v>39.200000000000003</v>
      </c>
      <c r="BF130" s="8">
        <f t="shared" si="33"/>
        <v>1.9051200000000004</v>
      </c>
      <c r="BG130" s="8">
        <f t="shared" si="45"/>
        <v>32.580000000000005</v>
      </c>
      <c r="BH130" s="8">
        <f t="shared" si="46"/>
        <v>1.5833880000000002</v>
      </c>
      <c r="BI130" s="3">
        <v>8.15</v>
      </c>
      <c r="BJ130" s="3">
        <v>0</v>
      </c>
      <c r="BK130" s="11">
        <f t="shared" si="55"/>
        <v>167.6954732510288</v>
      </c>
      <c r="BL130" s="11"/>
      <c r="BM130" s="11">
        <f t="shared" si="51"/>
        <v>0</v>
      </c>
      <c r="BN130" s="3">
        <f t="shared" si="35"/>
        <v>7.2964406779661015</v>
      </c>
      <c r="BO130" s="3">
        <f t="shared" si="36"/>
        <v>150.13252423798556</v>
      </c>
      <c r="BP130" s="3"/>
      <c r="BQ130" s="3"/>
      <c r="BR130" s="3"/>
      <c r="BS130" s="59">
        <v>5.0999999999999996</v>
      </c>
      <c r="BT130" s="20">
        <f t="shared" si="56"/>
        <v>0.37423312883435589</v>
      </c>
      <c r="BU130" s="11">
        <f t="shared" ref="BU130" si="59">IF((ISERROR((BS130)/(0.3*0.3*0.54))),"-",(BS130)/(0.3*0.3*0.54))</f>
        <v>104.93827160493825</v>
      </c>
      <c r="BV130" s="20">
        <f t="shared" si="38"/>
        <v>0.38840427293881663</v>
      </c>
      <c r="BW130" s="126">
        <v>3.94</v>
      </c>
      <c r="BX130" s="20">
        <f t="shared" si="57"/>
        <v>0.51656441717791413</v>
      </c>
      <c r="BY130" s="11">
        <f t="shared" si="52"/>
        <v>81.069958847736615</v>
      </c>
      <c r="BZ130" s="20">
        <f t="shared" si="41"/>
        <v>0.58464996223824039</v>
      </c>
      <c r="CA130" s="25"/>
      <c r="CB130" s="25"/>
      <c r="CC130" s="25"/>
      <c r="CD130" s="25"/>
      <c r="CE130" s="25"/>
      <c r="CF130" s="20" t="e">
        <f t="shared" si="53"/>
        <v>#DIV/0!</v>
      </c>
      <c r="CG130" s="25"/>
      <c r="CH130" s="25"/>
      <c r="CI130" s="25"/>
      <c r="CJ130" s="20" t="e">
        <f t="shared" si="54"/>
        <v>#DIV/0!</v>
      </c>
      <c r="CK130" s="25"/>
      <c r="CL130" s="25"/>
      <c r="CP130" s="25" t="s">
        <v>75</v>
      </c>
    </row>
    <row r="131" spans="1:94" s="166" customFormat="1" x14ac:dyDescent="0.25">
      <c r="A131" s="35">
        <v>20150217</v>
      </c>
      <c r="B131" s="157">
        <v>42062</v>
      </c>
      <c r="C131" s="35" t="s">
        <v>13</v>
      </c>
      <c r="D131" s="35">
        <v>8</v>
      </c>
      <c r="E131" s="158">
        <v>4.8600000000000004E-2</v>
      </c>
      <c r="F131" s="35" t="s">
        <v>26</v>
      </c>
      <c r="G131" s="159">
        <v>42061</v>
      </c>
      <c r="H131" s="35" t="s">
        <v>75</v>
      </c>
      <c r="I131" s="160" t="s">
        <v>47</v>
      </c>
      <c r="J131" s="32" t="str">
        <f t="shared" si="42"/>
        <v>Yes</v>
      </c>
      <c r="K131" s="35">
        <v>1</v>
      </c>
      <c r="L131" s="161">
        <f t="shared" si="29"/>
        <v>0.83849999999999947</v>
      </c>
      <c r="M131" s="35">
        <v>1</v>
      </c>
      <c r="N131" s="35"/>
      <c r="O131" s="35"/>
      <c r="P131" s="35">
        <v>0.97</v>
      </c>
      <c r="Q131" s="161">
        <v>0.8</v>
      </c>
      <c r="R131" s="161">
        <v>0.8</v>
      </c>
      <c r="S131" s="161">
        <f t="shared" si="30"/>
        <v>0.91683333333333328</v>
      </c>
      <c r="T131" s="161">
        <f t="shared" si="31"/>
        <v>0.75406249999999986</v>
      </c>
      <c r="U131" s="161">
        <f t="shared" si="32"/>
        <v>0.76172413793103444</v>
      </c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>
        <v>5.85</v>
      </c>
      <c r="AG131" s="161">
        <f t="shared" si="43"/>
        <v>120.37037037037035</v>
      </c>
      <c r="AH131" s="8">
        <f t="shared" si="44"/>
        <v>1.8276923076923079</v>
      </c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  <c r="AU131" s="161"/>
      <c r="AV131" s="161"/>
      <c r="AW131" s="161"/>
      <c r="AX131" s="161"/>
      <c r="AY131" s="161"/>
      <c r="AZ131" s="161"/>
      <c r="BA131" s="161"/>
      <c r="BB131" s="161"/>
      <c r="BC131" s="161">
        <v>6.53</v>
      </c>
      <c r="BD131" s="161">
        <f t="shared" si="50"/>
        <v>0.31735800000000003</v>
      </c>
      <c r="BE131" s="161">
        <v>44</v>
      </c>
      <c r="BF131" s="161">
        <f t="shared" si="33"/>
        <v>2.1384000000000003</v>
      </c>
      <c r="BG131" s="161">
        <f t="shared" si="45"/>
        <v>37.47</v>
      </c>
      <c r="BH131" s="161">
        <f t="shared" si="46"/>
        <v>1.8210420000000003</v>
      </c>
      <c r="BI131" s="162">
        <v>6.7</v>
      </c>
      <c r="BJ131" s="162">
        <v>0.17</v>
      </c>
      <c r="BK131" s="50">
        <f t="shared" si="55"/>
        <v>137.86008230452674</v>
      </c>
      <c r="BL131" s="50"/>
      <c r="BM131" s="50">
        <f t="shared" si="51"/>
        <v>0</v>
      </c>
      <c r="BN131" s="162">
        <f t="shared" si="35"/>
        <v>7.2964406779661015</v>
      </c>
      <c r="BO131" s="162">
        <f t="shared" si="36"/>
        <v>150.13252423798556</v>
      </c>
      <c r="BP131" s="162"/>
      <c r="BQ131" s="162"/>
      <c r="BR131" s="162"/>
      <c r="BS131" s="163">
        <v>4</v>
      </c>
      <c r="BT131" s="164">
        <f t="shared" si="56"/>
        <v>0.40298507462686572</v>
      </c>
      <c r="BU131" s="35"/>
      <c r="BV131" s="164">
        <f t="shared" si="38"/>
        <v>0.38840427293881663</v>
      </c>
      <c r="BW131" s="165">
        <v>3.4</v>
      </c>
      <c r="BX131" s="164">
        <f t="shared" si="57"/>
        <v>0.4925373134328358</v>
      </c>
      <c r="BY131" s="11">
        <f t="shared" si="52"/>
        <v>69.958847736625501</v>
      </c>
      <c r="BZ131" s="164">
        <f t="shared" si="41"/>
        <v>0.58464996223824039</v>
      </c>
      <c r="CA131" s="35"/>
      <c r="CB131" s="35"/>
      <c r="CC131" s="35"/>
      <c r="CD131" s="35"/>
      <c r="CE131" s="35"/>
      <c r="CF131" s="164" t="e">
        <f t="shared" si="53"/>
        <v>#DIV/0!</v>
      </c>
      <c r="CG131" s="35"/>
      <c r="CH131" s="35"/>
      <c r="CI131" s="35"/>
      <c r="CJ131" s="164" t="e">
        <f t="shared" si="54"/>
        <v>#DIV/0!</v>
      </c>
      <c r="CK131" s="35"/>
      <c r="CL131" s="35"/>
      <c r="CP131" s="35" t="s">
        <v>75</v>
      </c>
    </row>
    <row r="132" spans="1:94" x14ac:dyDescent="0.25">
      <c r="A132" s="25">
        <v>20150217</v>
      </c>
      <c r="B132" s="54">
        <v>42061</v>
      </c>
      <c r="C132" s="25" t="s">
        <v>13</v>
      </c>
      <c r="D132" s="25">
        <v>10</v>
      </c>
      <c r="E132" s="19">
        <v>4.8600000000000004E-2</v>
      </c>
      <c r="F132" s="25" t="s">
        <v>26</v>
      </c>
      <c r="G132" s="69">
        <v>42060</v>
      </c>
      <c r="H132" s="25" t="s">
        <v>180</v>
      </c>
      <c r="I132" s="120" t="s">
        <v>49</v>
      </c>
      <c r="J132" s="32" t="str">
        <f t="shared" si="42"/>
        <v>No</v>
      </c>
      <c r="K132" s="25">
        <v>0.9</v>
      </c>
      <c r="L132" s="8">
        <f t="shared" si="29"/>
        <v>0.83849999999999947</v>
      </c>
      <c r="M132" s="25">
        <v>0.95</v>
      </c>
      <c r="N132" s="25"/>
      <c r="O132" s="25"/>
      <c r="P132" s="25"/>
      <c r="Q132" s="8">
        <v>0.9</v>
      </c>
      <c r="R132" s="8" t="s">
        <v>4</v>
      </c>
      <c r="S132" s="8">
        <f t="shared" si="30"/>
        <v>0.91683333333333328</v>
      </c>
      <c r="T132" s="8">
        <f t="shared" si="31"/>
        <v>0.75406249999999986</v>
      </c>
      <c r="U132" s="8">
        <f t="shared" si="32"/>
        <v>0.76172413793103444</v>
      </c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>
        <f t="shared" si="43"/>
        <v>0</v>
      </c>
      <c r="AH132" s="8" t="e">
        <f t="shared" si="44"/>
        <v>#DIV/0!</v>
      </c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>
        <f t="shared" si="50"/>
        <v>0</v>
      </c>
      <c r="BE132" s="8"/>
      <c r="BF132" s="8">
        <f t="shared" si="33"/>
        <v>0</v>
      </c>
      <c r="BG132" s="8">
        <f t="shared" si="45"/>
        <v>0</v>
      </c>
      <c r="BH132" s="8">
        <f t="shared" si="46"/>
        <v>0</v>
      </c>
      <c r="BI132" s="3">
        <v>6.5</v>
      </c>
      <c r="BJ132" s="3"/>
      <c r="BK132" s="11">
        <f t="shared" si="55"/>
        <v>133.74485596707817</v>
      </c>
      <c r="BL132" s="11"/>
      <c r="BM132" s="11">
        <f t="shared" si="51"/>
        <v>0</v>
      </c>
      <c r="BN132" s="3">
        <f t="shared" si="35"/>
        <v>7.2964406779661015</v>
      </c>
      <c r="BO132" s="3">
        <f t="shared" si="36"/>
        <v>150.13252423798556</v>
      </c>
      <c r="BP132" s="3"/>
      <c r="BQ132" s="3"/>
      <c r="BR132" s="3"/>
      <c r="BS132" s="59">
        <v>3</v>
      </c>
      <c r="BT132" s="20">
        <f t="shared" si="56"/>
        <v>0.53846153846153844</v>
      </c>
      <c r="BU132" s="25"/>
      <c r="BV132" s="20">
        <f t="shared" si="38"/>
        <v>0.38840427293881663</v>
      </c>
      <c r="BW132" s="126" t="s">
        <v>4</v>
      </c>
      <c r="BX132" s="20" t="str">
        <f t="shared" si="57"/>
        <v>-</v>
      </c>
      <c r="BY132" s="11" t="str">
        <f t="shared" si="52"/>
        <v>-</v>
      </c>
      <c r="BZ132" s="20">
        <f t="shared" si="41"/>
        <v>0.58464996223824039</v>
      </c>
      <c r="CA132" s="25"/>
      <c r="CB132" s="25"/>
      <c r="CC132" s="25"/>
      <c r="CD132" s="25"/>
      <c r="CE132" s="25"/>
      <c r="CF132" s="20" t="e">
        <f t="shared" si="53"/>
        <v>#DIV/0!</v>
      </c>
      <c r="CG132" s="25"/>
      <c r="CH132" s="25"/>
      <c r="CI132" s="25"/>
      <c r="CJ132" s="20" t="e">
        <f t="shared" si="54"/>
        <v>#DIV/0!</v>
      </c>
      <c r="CK132" s="25"/>
      <c r="CL132" s="25"/>
      <c r="CP132" s="25" t="s">
        <v>180</v>
      </c>
    </row>
    <row r="133" spans="1:94" x14ac:dyDescent="0.25">
      <c r="A133" s="25">
        <v>20150202</v>
      </c>
      <c r="B133" s="54">
        <v>42065</v>
      </c>
      <c r="C133" s="25" t="s">
        <v>13</v>
      </c>
      <c r="D133" s="25">
        <v>25</v>
      </c>
      <c r="E133" s="19">
        <v>4.8600000000000004E-2</v>
      </c>
      <c r="F133" s="25" t="s">
        <v>26</v>
      </c>
      <c r="G133" s="69">
        <v>42061</v>
      </c>
      <c r="H133" s="25"/>
      <c r="I133" s="120" t="s">
        <v>47</v>
      </c>
      <c r="J133" s="32" t="str">
        <f t="shared" si="42"/>
        <v>No</v>
      </c>
      <c r="K133" s="25">
        <v>0.95</v>
      </c>
      <c r="L133" s="8">
        <f t="shared" si="29"/>
        <v>0.83849999999999947</v>
      </c>
      <c r="M133" s="25">
        <v>0.95</v>
      </c>
      <c r="N133" s="25"/>
      <c r="O133" s="25"/>
      <c r="P133" s="25"/>
      <c r="Q133" s="8">
        <v>0.9</v>
      </c>
      <c r="R133" s="8">
        <v>0.75</v>
      </c>
      <c r="S133" s="8">
        <f t="shared" si="30"/>
        <v>0.91683333333333328</v>
      </c>
      <c r="T133" s="8">
        <f t="shared" si="31"/>
        <v>0.75406249999999986</v>
      </c>
      <c r="U133" s="8">
        <f t="shared" si="32"/>
        <v>0.76172413793103444</v>
      </c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>
        <f t="shared" si="43"/>
        <v>0</v>
      </c>
      <c r="AH133" s="8" t="e">
        <f t="shared" si="44"/>
        <v>#DIV/0!</v>
      </c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>
        <f t="shared" si="50"/>
        <v>0</v>
      </c>
      <c r="BE133" s="8"/>
      <c r="BF133" s="8">
        <f t="shared" si="33"/>
        <v>0</v>
      </c>
      <c r="BG133" s="8">
        <f t="shared" si="45"/>
        <v>0</v>
      </c>
      <c r="BH133" s="8">
        <f t="shared" si="46"/>
        <v>0</v>
      </c>
      <c r="BI133" s="3">
        <v>3.6</v>
      </c>
      <c r="BJ133" s="3"/>
      <c r="BK133" s="11">
        <f t="shared" si="55"/>
        <v>74.074074074074076</v>
      </c>
      <c r="BL133" s="11"/>
      <c r="BM133" s="11">
        <f t="shared" si="51"/>
        <v>0</v>
      </c>
      <c r="BN133" s="3">
        <f t="shared" si="35"/>
        <v>7.2964406779661015</v>
      </c>
      <c r="BO133" s="3">
        <f t="shared" si="36"/>
        <v>150.13252423798556</v>
      </c>
      <c r="BP133" s="3"/>
      <c r="BQ133" s="3"/>
      <c r="BR133" s="3"/>
      <c r="BS133" s="59">
        <v>1.9</v>
      </c>
      <c r="BT133" s="20">
        <f t="shared" si="56"/>
        <v>0.47222222222222221</v>
      </c>
      <c r="BU133" s="25"/>
      <c r="BV133" s="20">
        <f t="shared" si="38"/>
        <v>0.38840427293881663</v>
      </c>
      <c r="BW133" s="126">
        <v>0.77</v>
      </c>
      <c r="BX133" s="20">
        <f t="shared" si="57"/>
        <v>0.78611111111111109</v>
      </c>
      <c r="BY133" s="11">
        <f t="shared" si="52"/>
        <v>15.843621399176953</v>
      </c>
      <c r="BZ133" s="20">
        <f t="shared" si="41"/>
        <v>0.58464996223824039</v>
      </c>
      <c r="CA133" s="25"/>
      <c r="CB133" s="25"/>
      <c r="CC133" s="25"/>
      <c r="CD133" s="25"/>
      <c r="CE133" s="25"/>
      <c r="CF133" s="20" t="e">
        <f t="shared" si="53"/>
        <v>#DIV/0!</v>
      </c>
      <c r="CG133" s="25"/>
      <c r="CH133" s="25"/>
      <c r="CI133" s="25"/>
      <c r="CJ133" s="20" t="e">
        <f t="shared" si="54"/>
        <v>#DIV/0!</v>
      </c>
      <c r="CK133" s="25"/>
      <c r="CL133" s="25"/>
      <c r="CP133" s="25"/>
    </row>
    <row r="134" spans="1:94" x14ac:dyDescent="0.25">
      <c r="A134" s="25">
        <v>20150202</v>
      </c>
      <c r="B134" s="54">
        <v>42065</v>
      </c>
      <c r="C134" s="25" t="s">
        <v>13</v>
      </c>
      <c r="D134" s="25">
        <v>24</v>
      </c>
      <c r="E134" s="19">
        <v>4.8600000000000004E-2</v>
      </c>
      <c r="F134" s="25" t="s">
        <v>26</v>
      </c>
      <c r="G134" s="69">
        <v>42061</v>
      </c>
      <c r="H134" s="25"/>
      <c r="I134" s="120" t="s">
        <v>49</v>
      </c>
      <c r="J134" s="32" t="str">
        <f t="shared" si="42"/>
        <v>Yes</v>
      </c>
      <c r="K134" s="25">
        <v>1</v>
      </c>
      <c r="L134" s="8">
        <f t="shared" si="29"/>
        <v>0.83849999999999947</v>
      </c>
      <c r="M134" s="25">
        <v>1</v>
      </c>
      <c r="N134" s="25"/>
      <c r="O134" s="25"/>
      <c r="P134" s="25"/>
      <c r="Q134" s="8">
        <v>0.4</v>
      </c>
      <c r="R134" s="8" t="s">
        <v>4</v>
      </c>
      <c r="S134" s="8">
        <f t="shared" si="30"/>
        <v>0.91683333333333328</v>
      </c>
      <c r="T134" s="8">
        <f t="shared" si="31"/>
        <v>0.75406249999999986</v>
      </c>
      <c r="U134" s="8">
        <f t="shared" si="32"/>
        <v>0.76172413793103444</v>
      </c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>
        <f t="shared" si="43"/>
        <v>0</v>
      </c>
      <c r="AH134" s="8" t="e">
        <f t="shared" si="44"/>
        <v>#DIV/0!</v>
      </c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>
        <f t="shared" si="50"/>
        <v>0</v>
      </c>
      <c r="BE134" s="8"/>
      <c r="BF134" s="8">
        <f t="shared" si="33"/>
        <v>0</v>
      </c>
      <c r="BG134" s="8">
        <f t="shared" si="45"/>
        <v>0</v>
      </c>
      <c r="BH134" s="8">
        <f t="shared" si="46"/>
        <v>0</v>
      </c>
      <c r="BI134" s="3">
        <v>6.75</v>
      </c>
      <c r="BJ134" s="3"/>
      <c r="BK134" s="11">
        <f t="shared" si="55"/>
        <v>138.88888888888889</v>
      </c>
      <c r="BL134" s="11"/>
      <c r="BM134" s="11">
        <f t="shared" si="51"/>
        <v>0</v>
      </c>
      <c r="BN134" s="3">
        <f t="shared" si="35"/>
        <v>7.2964406779661015</v>
      </c>
      <c r="BO134" s="3">
        <f t="shared" si="36"/>
        <v>150.13252423798556</v>
      </c>
      <c r="BP134" s="3"/>
      <c r="BQ134" s="3"/>
      <c r="BR134" s="3"/>
      <c r="BS134" s="59">
        <v>0</v>
      </c>
      <c r="BT134" s="20">
        <f t="shared" si="56"/>
        <v>1</v>
      </c>
      <c r="BU134" s="25"/>
      <c r="BV134" s="20">
        <f t="shared" si="38"/>
        <v>0.38840427293881663</v>
      </c>
      <c r="BW134" s="126">
        <v>0</v>
      </c>
      <c r="BX134" s="20">
        <f t="shared" si="57"/>
        <v>1</v>
      </c>
      <c r="BY134" s="11">
        <f t="shared" si="52"/>
        <v>0</v>
      </c>
      <c r="BZ134" s="20">
        <f t="shared" si="41"/>
        <v>0.58464996223824039</v>
      </c>
      <c r="CA134" s="25"/>
      <c r="CB134" s="25"/>
      <c r="CC134" s="25"/>
      <c r="CD134" s="25"/>
      <c r="CE134" s="25"/>
      <c r="CF134" s="20" t="e">
        <f t="shared" si="53"/>
        <v>#DIV/0!</v>
      </c>
      <c r="CG134" s="25"/>
      <c r="CH134" s="25"/>
      <c r="CI134" s="25"/>
      <c r="CJ134" s="20" t="e">
        <f t="shared" si="54"/>
        <v>#DIV/0!</v>
      </c>
      <c r="CK134" s="25"/>
      <c r="CL134" s="25"/>
      <c r="CP134" s="25"/>
    </row>
    <row r="135" spans="1:94" x14ac:dyDescent="0.25">
      <c r="A135" s="25">
        <v>20150202</v>
      </c>
      <c r="B135" s="54">
        <v>42065</v>
      </c>
      <c r="C135" s="25" t="s">
        <v>13</v>
      </c>
      <c r="D135" s="25">
        <v>23</v>
      </c>
      <c r="E135" s="19">
        <v>4.8600000000000004E-2</v>
      </c>
      <c r="F135" s="25" t="s">
        <v>26</v>
      </c>
      <c r="G135" s="69">
        <v>42061</v>
      </c>
      <c r="H135" s="25"/>
      <c r="I135" s="120" t="s">
        <v>50</v>
      </c>
      <c r="J135" s="32" t="str">
        <f t="shared" si="42"/>
        <v>Yes</v>
      </c>
      <c r="K135" s="25">
        <v>1</v>
      </c>
      <c r="L135" s="8">
        <f t="shared" si="29"/>
        <v>0.83849999999999947</v>
      </c>
      <c r="M135" s="25">
        <v>1</v>
      </c>
      <c r="N135" s="25"/>
      <c r="O135" s="25"/>
      <c r="P135" s="25"/>
      <c r="Q135" s="8">
        <v>1</v>
      </c>
      <c r="R135" s="8">
        <v>0.95</v>
      </c>
      <c r="S135" s="8">
        <f t="shared" si="30"/>
        <v>0.91683333333333328</v>
      </c>
      <c r="T135" s="8">
        <f t="shared" si="31"/>
        <v>0.75406249999999986</v>
      </c>
      <c r="U135" s="8">
        <f t="shared" si="32"/>
        <v>0.76172413793103444</v>
      </c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>
        <f t="shared" si="43"/>
        <v>0</v>
      </c>
      <c r="AH135" s="8" t="e">
        <f t="shared" si="44"/>
        <v>#DIV/0!</v>
      </c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>
        <f t="shared" si="50"/>
        <v>0</v>
      </c>
      <c r="BE135" s="8"/>
      <c r="BF135" s="8">
        <f t="shared" si="33"/>
        <v>0</v>
      </c>
      <c r="BG135" s="8">
        <f t="shared" si="45"/>
        <v>0</v>
      </c>
      <c r="BH135" s="8">
        <f t="shared" si="46"/>
        <v>0</v>
      </c>
      <c r="BI135" s="3">
        <v>6</v>
      </c>
      <c r="BJ135" s="3"/>
      <c r="BK135" s="11">
        <f t="shared" si="55"/>
        <v>123.45679012345678</v>
      </c>
      <c r="BL135" s="11"/>
      <c r="BM135" s="11">
        <f t="shared" si="51"/>
        <v>0</v>
      </c>
      <c r="BN135" s="3">
        <f t="shared" si="35"/>
        <v>7.2964406779661015</v>
      </c>
      <c r="BO135" s="3">
        <f t="shared" si="36"/>
        <v>150.13252423798556</v>
      </c>
      <c r="BP135" s="3"/>
      <c r="BQ135" s="3"/>
      <c r="BR135" s="3"/>
      <c r="BS135" s="59">
        <v>5.16</v>
      </c>
      <c r="BT135" s="20">
        <f t="shared" si="56"/>
        <v>0.14000000000000001</v>
      </c>
      <c r="BU135" s="25"/>
      <c r="BV135" s="20">
        <f t="shared" si="38"/>
        <v>0.38840427293881663</v>
      </c>
      <c r="BW135" s="126">
        <v>0.5</v>
      </c>
      <c r="BX135" s="20">
        <f t="shared" si="57"/>
        <v>0.91666666666666663</v>
      </c>
      <c r="BY135" s="11">
        <f t="shared" si="52"/>
        <v>10.288065843621398</v>
      </c>
      <c r="BZ135" s="20">
        <f t="shared" si="41"/>
        <v>0.58464996223824039</v>
      </c>
      <c r="CA135" s="25"/>
      <c r="CB135" s="25"/>
      <c r="CC135" s="25"/>
      <c r="CD135" s="25"/>
      <c r="CE135" s="25"/>
      <c r="CF135" s="20" t="e">
        <f t="shared" si="53"/>
        <v>#DIV/0!</v>
      </c>
      <c r="CG135" s="25"/>
      <c r="CH135" s="25"/>
      <c r="CI135" s="25"/>
      <c r="CJ135" s="20" t="e">
        <f t="shared" si="54"/>
        <v>#DIV/0!</v>
      </c>
      <c r="CK135" s="25"/>
      <c r="CL135" s="25"/>
      <c r="CP135" s="25"/>
    </row>
    <row r="136" spans="1:94" s="166" customFormat="1" x14ac:dyDescent="0.25">
      <c r="A136" s="35">
        <v>20141210</v>
      </c>
      <c r="B136" s="157">
        <v>42061</v>
      </c>
      <c r="C136" s="35" t="s">
        <v>13</v>
      </c>
      <c r="D136" s="35">
        <v>25</v>
      </c>
      <c r="E136" s="158">
        <v>4.8600000000000004E-2</v>
      </c>
      <c r="F136" s="35" t="s">
        <v>26</v>
      </c>
      <c r="G136" s="159">
        <v>42060</v>
      </c>
      <c r="H136" s="35" t="s">
        <v>75</v>
      </c>
      <c r="I136" s="160" t="s">
        <v>47</v>
      </c>
      <c r="J136" s="32" t="str">
        <f t="shared" si="42"/>
        <v>Yes</v>
      </c>
      <c r="K136" s="35">
        <v>0.7</v>
      </c>
      <c r="L136" s="161">
        <f t="shared" si="29"/>
        <v>0.83849999999999947</v>
      </c>
      <c r="M136" s="35">
        <v>1.18</v>
      </c>
      <c r="N136" s="35"/>
      <c r="O136" s="35"/>
      <c r="P136" s="35">
        <v>1.1499999999999999</v>
      </c>
      <c r="Q136" s="161">
        <v>1.18</v>
      </c>
      <c r="R136" s="161">
        <v>1.17</v>
      </c>
      <c r="S136" s="161">
        <f t="shared" si="30"/>
        <v>0.91683333333333328</v>
      </c>
      <c r="T136" s="161">
        <f t="shared" si="31"/>
        <v>0.75406249999999986</v>
      </c>
      <c r="U136" s="161">
        <f t="shared" si="32"/>
        <v>0.76172413793103444</v>
      </c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7">
        <v>6.91</v>
      </c>
      <c r="AG136" s="161">
        <f t="shared" si="43"/>
        <v>142.18106995884773</v>
      </c>
      <c r="AH136" s="8">
        <f t="shared" si="44"/>
        <v>2.8133140376266277</v>
      </c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  <c r="AU136" s="161"/>
      <c r="AV136" s="161"/>
      <c r="AW136" s="161"/>
      <c r="AX136" s="161"/>
      <c r="AY136" s="161"/>
      <c r="AZ136" s="161"/>
      <c r="BA136" s="161"/>
      <c r="BB136" s="161"/>
      <c r="BC136" s="161">
        <v>6.27</v>
      </c>
      <c r="BD136" s="161">
        <f t="shared" si="50"/>
        <v>0.30472199999999999</v>
      </c>
      <c r="BE136" s="161">
        <v>88.87</v>
      </c>
      <c r="BF136" s="161">
        <f t="shared" si="33"/>
        <v>4.3190820000000008</v>
      </c>
      <c r="BG136" s="161">
        <f t="shared" si="45"/>
        <v>82.600000000000009</v>
      </c>
      <c r="BH136" s="161">
        <f t="shared" si="46"/>
        <v>4.0143600000000008</v>
      </c>
      <c r="BI136" s="162">
        <v>6.9</v>
      </c>
      <c r="BJ136" s="162">
        <v>0.16</v>
      </c>
      <c r="BK136" s="50">
        <f t="shared" si="55"/>
        <v>141.97530864197532</v>
      </c>
      <c r="BL136" s="50"/>
      <c r="BM136" s="50">
        <f t="shared" si="51"/>
        <v>0</v>
      </c>
      <c r="BN136" s="162">
        <f t="shared" si="35"/>
        <v>7.2964406779661015</v>
      </c>
      <c r="BO136" s="162">
        <f t="shared" si="36"/>
        <v>150.13252423798556</v>
      </c>
      <c r="BP136" s="162"/>
      <c r="BQ136" s="162"/>
      <c r="BR136" s="162"/>
      <c r="BS136" s="163">
        <v>5.4</v>
      </c>
      <c r="BT136" s="164">
        <f t="shared" si="56"/>
        <v>0.21739130434782605</v>
      </c>
      <c r="BU136" s="35"/>
      <c r="BV136" s="164">
        <f t="shared" si="38"/>
        <v>0.38840427293881663</v>
      </c>
      <c r="BW136" s="165">
        <v>4.2</v>
      </c>
      <c r="BX136" s="164">
        <f t="shared" si="57"/>
        <v>0.39130434782608692</v>
      </c>
      <c r="BY136" s="11">
        <f t="shared" si="52"/>
        <v>86.419753086419746</v>
      </c>
      <c r="BZ136" s="164">
        <f t="shared" si="41"/>
        <v>0.58464996223824039</v>
      </c>
      <c r="CA136" s="35"/>
      <c r="CB136" s="35"/>
      <c r="CC136" s="35"/>
      <c r="CD136" s="35"/>
      <c r="CE136" s="35"/>
      <c r="CF136" s="164" t="e">
        <f t="shared" si="53"/>
        <v>#DIV/0!</v>
      </c>
      <c r="CG136" s="35"/>
      <c r="CH136" s="35"/>
      <c r="CI136" s="35"/>
      <c r="CJ136" s="164" t="e">
        <f t="shared" si="54"/>
        <v>#DIV/0!</v>
      </c>
      <c r="CK136" s="35"/>
      <c r="CL136" s="35"/>
      <c r="CP136" s="35" t="s">
        <v>75</v>
      </c>
    </row>
    <row r="137" spans="1:94" s="166" customFormat="1" x14ac:dyDescent="0.25">
      <c r="A137" s="35">
        <v>20141210</v>
      </c>
      <c r="B137" s="157">
        <v>42066</v>
      </c>
      <c r="C137" s="35" t="s">
        <v>13</v>
      </c>
      <c r="D137" s="35">
        <v>23</v>
      </c>
      <c r="E137" s="158">
        <v>4.8600000000000004E-2</v>
      </c>
      <c r="F137" s="35" t="s">
        <v>26</v>
      </c>
      <c r="G137" s="159">
        <v>42060</v>
      </c>
      <c r="H137" s="35" t="s">
        <v>75</v>
      </c>
      <c r="I137" s="160" t="s">
        <v>47</v>
      </c>
      <c r="J137" s="32" t="str">
        <f t="shared" si="42"/>
        <v>Yes</v>
      </c>
      <c r="K137" s="35">
        <v>1.1499999999999999</v>
      </c>
      <c r="L137" s="161">
        <f t="shared" si="29"/>
        <v>0.83849999999999947</v>
      </c>
      <c r="M137" s="35">
        <v>1.2</v>
      </c>
      <c r="N137" s="35"/>
      <c r="O137" s="35"/>
      <c r="P137" s="35">
        <v>1.18</v>
      </c>
      <c r="Q137" s="161">
        <v>1.18</v>
      </c>
      <c r="R137" s="161">
        <v>1.1499999999999999</v>
      </c>
      <c r="S137" s="161">
        <f t="shared" si="30"/>
        <v>0.91683333333333328</v>
      </c>
      <c r="T137" s="161">
        <f t="shared" si="31"/>
        <v>0.75406249999999986</v>
      </c>
      <c r="U137" s="161">
        <f t="shared" si="32"/>
        <v>0.76172413793103444</v>
      </c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>
        <v>10.17</v>
      </c>
      <c r="AG137" s="161">
        <f t="shared" si="43"/>
        <v>209.25925925925924</v>
      </c>
      <c r="AH137" s="8">
        <f t="shared" si="44"/>
        <v>2.0548672566371682</v>
      </c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  <c r="AU137" s="161"/>
      <c r="AV137" s="161"/>
      <c r="AW137" s="161"/>
      <c r="AX137" s="161"/>
      <c r="AY137" s="161"/>
      <c r="AZ137" s="161"/>
      <c r="BA137" s="161"/>
      <c r="BB137" s="161"/>
      <c r="BC137" s="161">
        <v>7.86</v>
      </c>
      <c r="BD137" s="161">
        <f t="shared" si="50"/>
        <v>0.38199600000000006</v>
      </c>
      <c r="BE137" s="161">
        <v>76</v>
      </c>
      <c r="BF137" s="161">
        <f t="shared" si="33"/>
        <v>3.6936000000000004</v>
      </c>
      <c r="BG137" s="161">
        <f t="shared" si="45"/>
        <v>68.14</v>
      </c>
      <c r="BH137" s="161">
        <f t="shared" si="46"/>
        <v>3.3116040000000004</v>
      </c>
      <c r="BI137" s="162">
        <v>9.8000000000000007</v>
      </c>
      <c r="BJ137" s="162">
        <v>1.28</v>
      </c>
      <c r="BK137" s="50">
        <f t="shared" si="55"/>
        <v>201.64609053497941</v>
      </c>
      <c r="BL137" s="50"/>
      <c r="BM137" s="50">
        <f t="shared" si="51"/>
        <v>0</v>
      </c>
      <c r="BN137" s="162">
        <f t="shared" si="35"/>
        <v>7.2964406779661015</v>
      </c>
      <c r="BO137" s="162">
        <f t="shared" si="36"/>
        <v>150.13252423798556</v>
      </c>
      <c r="BP137" s="162"/>
      <c r="BQ137" s="162"/>
      <c r="BR137" s="162"/>
      <c r="BS137" s="163">
        <v>7.5</v>
      </c>
      <c r="BT137" s="164">
        <f t="shared" si="56"/>
        <v>0.23469387755102045</v>
      </c>
      <c r="BU137" s="35"/>
      <c r="BV137" s="164">
        <f t="shared" si="38"/>
        <v>0.38840427293881663</v>
      </c>
      <c r="BW137" s="165">
        <v>5.6</v>
      </c>
      <c r="BX137" s="164">
        <f t="shared" si="57"/>
        <v>0.4285714285714286</v>
      </c>
      <c r="BY137" s="11">
        <f t="shared" si="52"/>
        <v>115.22633744855965</v>
      </c>
      <c r="BZ137" s="164">
        <f t="shared" si="41"/>
        <v>0.58464996223824039</v>
      </c>
      <c r="CA137" s="35"/>
      <c r="CB137" s="35"/>
      <c r="CC137" s="35"/>
      <c r="CD137" s="35"/>
      <c r="CE137" s="35"/>
      <c r="CF137" s="164" t="e">
        <f t="shared" si="53"/>
        <v>#DIV/0!</v>
      </c>
      <c r="CG137" s="35"/>
      <c r="CH137" s="35"/>
      <c r="CI137" s="35"/>
      <c r="CJ137" s="164" t="e">
        <f t="shared" si="54"/>
        <v>#DIV/0!</v>
      </c>
      <c r="CK137" s="35"/>
      <c r="CL137" s="35"/>
      <c r="CP137" s="35" t="s">
        <v>75</v>
      </c>
    </row>
    <row r="138" spans="1:94" s="179" customFormat="1" x14ac:dyDescent="0.25">
      <c r="A138" s="168">
        <v>20141210</v>
      </c>
      <c r="B138" s="169">
        <v>42066</v>
      </c>
      <c r="C138" s="168" t="s">
        <v>13</v>
      </c>
      <c r="D138" s="168">
        <v>24</v>
      </c>
      <c r="E138" s="170">
        <v>4.8600000000000004E-2</v>
      </c>
      <c r="F138" s="168" t="s">
        <v>26</v>
      </c>
      <c r="G138" s="171">
        <v>42060</v>
      </c>
      <c r="H138" s="168" t="s">
        <v>75</v>
      </c>
      <c r="I138" s="172" t="s">
        <v>49</v>
      </c>
      <c r="J138" s="32" t="str">
        <f t="shared" si="42"/>
        <v>Yes</v>
      </c>
      <c r="K138" s="168">
        <v>0.9</v>
      </c>
      <c r="L138" s="173">
        <f t="shared" si="29"/>
        <v>0.83849999999999947</v>
      </c>
      <c r="M138" s="178">
        <v>1</v>
      </c>
      <c r="N138" s="168"/>
      <c r="O138" s="168"/>
      <c r="P138" s="178" t="s">
        <v>4</v>
      </c>
      <c r="Q138" s="173">
        <v>0.7</v>
      </c>
      <c r="R138" s="173">
        <v>0.9</v>
      </c>
      <c r="S138" s="173">
        <f t="shared" si="30"/>
        <v>0.91683333333333328</v>
      </c>
      <c r="T138" s="173">
        <f t="shared" si="31"/>
        <v>0.75406249999999986</v>
      </c>
      <c r="U138" s="173">
        <f t="shared" si="32"/>
        <v>0.76172413793103444</v>
      </c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>
        <f t="shared" si="43"/>
        <v>0</v>
      </c>
      <c r="AH138" s="8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>
        <f t="shared" si="50"/>
        <v>0</v>
      </c>
      <c r="BE138" s="173"/>
      <c r="BF138" s="173">
        <f t="shared" si="33"/>
        <v>0</v>
      </c>
      <c r="BG138" s="173">
        <f t="shared" si="45"/>
        <v>0</v>
      </c>
      <c r="BH138" s="173">
        <f t="shared" si="46"/>
        <v>0</v>
      </c>
      <c r="BI138" s="174">
        <v>3</v>
      </c>
      <c r="BJ138" s="174"/>
      <c r="BK138" s="175">
        <f t="shared" si="55"/>
        <v>61.728395061728392</v>
      </c>
      <c r="BL138" s="175"/>
      <c r="BM138" s="175">
        <f t="shared" si="51"/>
        <v>0</v>
      </c>
      <c r="BN138" s="174">
        <f t="shared" si="35"/>
        <v>7.2964406779661015</v>
      </c>
      <c r="BO138" s="174">
        <f t="shared" si="36"/>
        <v>150.13252423798556</v>
      </c>
      <c r="BP138" s="174"/>
      <c r="BQ138" s="174"/>
      <c r="BR138" s="174"/>
      <c r="BS138" s="176">
        <v>1.7</v>
      </c>
      <c r="BT138" s="177">
        <f t="shared" si="56"/>
        <v>0.43333333333333335</v>
      </c>
      <c r="BU138" s="168"/>
      <c r="BV138" s="177">
        <f t="shared" si="38"/>
        <v>0.38840427293881663</v>
      </c>
      <c r="BW138" s="178">
        <v>2.9</v>
      </c>
      <c r="BX138" s="177">
        <f t="shared" si="57"/>
        <v>3.3333333333333326E-2</v>
      </c>
      <c r="BY138" s="11">
        <f t="shared" si="52"/>
        <v>59.670781893004111</v>
      </c>
      <c r="BZ138" s="177">
        <f t="shared" si="41"/>
        <v>0.58464996223824039</v>
      </c>
      <c r="CA138" s="168"/>
      <c r="CB138" s="168"/>
      <c r="CC138" s="168"/>
      <c r="CD138" s="168"/>
      <c r="CE138" s="168"/>
      <c r="CF138" s="177" t="e">
        <f t="shared" si="53"/>
        <v>#DIV/0!</v>
      </c>
      <c r="CG138" s="168"/>
      <c r="CH138" s="168"/>
      <c r="CI138" s="168"/>
      <c r="CJ138" s="177" t="e">
        <f t="shared" si="54"/>
        <v>#DIV/0!</v>
      </c>
      <c r="CK138" s="168"/>
      <c r="CL138" s="168"/>
      <c r="CP138" s="168" t="s">
        <v>75</v>
      </c>
    </row>
    <row r="139" spans="1:94" s="166" customFormat="1" x14ac:dyDescent="0.25">
      <c r="A139" s="35">
        <v>20141210</v>
      </c>
      <c r="B139" s="157">
        <v>42067</v>
      </c>
      <c r="C139" s="35" t="s">
        <v>13</v>
      </c>
      <c r="D139" s="35">
        <v>21</v>
      </c>
      <c r="E139" s="158">
        <v>4.8600000000000004E-2</v>
      </c>
      <c r="F139" s="35" t="s">
        <v>26</v>
      </c>
      <c r="G139" s="159">
        <v>42060</v>
      </c>
      <c r="H139" s="35" t="s">
        <v>75</v>
      </c>
      <c r="I139" s="160" t="s">
        <v>47</v>
      </c>
      <c r="J139" s="32" t="str">
        <f t="shared" si="42"/>
        <v>Yes</v>
      </c>
      <c r="K139" s="35">
        <v>1.1000000000000001</v>
      </c>
      <c r="L139" s="161">
        <f t="shared" si="29"/>
        <v>0.83849999999999947</v>
      </c>
      <c r="M139" s="35">
        <v>1.17</v>
      </c>
      <c r="N139" s="35"/>
      <c r="O139" s="35"/>
      <c r="P139" s="35">
        <v>1.1599999999999999</v>
      </c>
      <c r="Q139" s="161">
        <v>1.17</v>
      </c>
      <c r="R139" s="161">
        <v>1.1399999999999999</v>
      </c>
      <c r="S139" s="161">
        <f t="shared" si="30"/>
        <v>0.91683333333333328</v>
      </c>
      <c r="T139" s="161">
        <f t="shared" si="31"/>
        <v>0.75406249999999986</v>
      </c>
      <c r="U139" s="161">
        <f t="shared" si="32"/>
        <v>0.76172413793103444</v>
      </c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>
        <v>5</v>
      </c>
      <c r="AG139" s="161">
        <f t="shared" si="43"/>
        <v>102.88065843621398</v>
      </c>
      <c r="AH139" s="8">
        <f t="shared" si="44"/>
        <v>3.9851999999999999</v>
      </c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  <c r="AU139" s="161"/>
      <c r="AV139" s="161"/>
      <c r="AW139" s="161"/>
      <c r="AX139" s="161"/>
      <c r="AY139" s="161"/>
      <c r="AZ139" s="161"/>
      <c r="BA139" s="161"/>
      <c r="BB139" s="161"/>
      <c r="BC139" s="161">
        <v>7.28</v>
      </c>
      <c r="BD139" s="161">
        <f t="shared" si="50"/>
        <v>0.35380800000000007</v>
      </c>
      <c r="BE139" s="161">
        <v>144</v>
      </c>
      <c r="BF139" s="161">
        <f t="shared" si="33"/>
        <v>6.9984000000000002</v>
      </c>
      <c r="BG139" s="161">
        <f t="shared" si="45"/>
        <v>136.72</v>
      </c>
      <c r="BH139" s="161">
        <f t="shared" si="46"/>
        <v>6.6445920000000003</v>
      </c>
      <c r="BI139" s="162">
        <v>5</v>
      </c>
      <c r="BJ139" s="162">
        <v>1.62</v>
      </c>
      <c r="BK139" s="50">
        <f t="shared" si="55"/>
        <v>102.88065843621398</v>
      </c>
      <c r="BL139" s="50"/>
      <c r="BM139" s="50">
        <f t="shared" si="51"/>
        <v>0</v>
      </c>
      <c r="BN139" s="162">
        <f t="shared" si="35"/>
        <v>7.2964406779661015</v>
      </c>
      <c r="BO139" s="162">
        <f t="shared" si="36"/>
        <v>150.13252423798556</v>
      </c>
      <c r="BP139" s="162"/>
      <c r="BQ139" s="162"/>
      <c r="BR139" s="162"/>
      <c r="BS139" s="163">
        <v>4.53</v>
      </c>
      <c r="BT139" s="164">
        <f t="shared" si="56"/>
        <v>9.3999999999999972E-2</v>
      </c>
      <c r="BU139" s="35"/>
      <c r="BV139" s="164">
        <f t="shared" si="38"/>
        <v>0.38840427293881663</v>
      </c>
      <c r="BW139" s="165">
        <v>3.66</v>
      </c>
      <c r="BX139" s="164">
        <f t="shared" si="57"/>
        <v>0.26800000000000002</v>
      </c>
      <c r="BY139" s="11">
        <f t="shared" si="52"/>
        <v>75.308641975308632</v>
      </c>
      <c r="BZ139" s="164">
        <f t="shared" si="41"/>
        <v>0.58464996223824039</v>
      </c>
      <c r="CA139" s="35"/>
      <c r="CB139" s="35"/>
      <c r="CC139" s="35"/>
      <c r="CD139" s="35"/>
      <c r="CE139" s="35"/>
      <c r="CF139" s="164" t="e">
        <f t="shared" si="53"/>
        <v>#DIV/0!</v>
      </c>
      <c r="CG139" s="35"/>
      <c r="CH139" s="35"/>
      <c r="CI139" s="35"/>
      <c r="CJ139" s="164" t="e">
        <f t="shared" si="54"/>
        <v>#DIV/0!</v>
      </c>
      <c r="CK139" s="35"/>
      <c r="CL139" s="35"/>
      <c r="CP139" s="35" t="s">
        <v>75</v>
      </c>
    </row>
    <row r="140" spans="1:94" s="166" customFormat="1" x14ac:dyDescent="0.25">
      <c r="A140" s="35">
        <v>20141210</v>
      </c>
      <c r="B140" s="157">
        <v>42067</v>
      </c>
      <c r="C140" s="35" t="s">
        <v>13</v>
      </c>
      <c r="D140" s="35">
        <v>27</v>
      </c>
      <c r="E140" s="158">
        <v>4.8600000000000004E-2</v>
      </c>
      <c r="F140" s="35" t="s">
        <v>26</v>
      </c>
      <c r="G140" s="159">
        <v>42060</v>
      </c>
      <c r="H140" s="35" t="s">
        <v>75</v>
      </c>
      <c r="I140" s="160" t="s">
        <v>49</v>
      </c>
      <c r="J140" s="32" t="str">
        <f t="shared" si="42"/>
        <v>Yes</v>
      </c>
      <c r="K140" s="35">
        <v>0.85</v>
      </c>
      <c r="L140" s="161">
        <f t="shared" si="29"/>
        <v>0.83849999999999947</v>
      </c>
      <c r="M140" s="35">
        <v>1.1100000000000001</v>
      </c>
      <c r="N140" s="35"/>
      <c r="O140" s="35"/>
      <c r="P140" s="35">
        <v>1.01</v>
      </c>
      <c r="Q140" s="161">
        <v>1.1100000000000001</v>
      </c>
      <c r="R140" s="161">
        <v>1.1000000000000001</v>
      </c>
      <c r="S140" s="161">
        <f t="shared" si="30"/>
        <v>0.91683333333333328</v>
      </c>
      <c r="T140" s="161">
        <f t="shared" si="31"/>
        <v>0.75406249999999986</v>
      </c>
      <c r="U140" s="161">
        <f t="shared" si="32"/>
        <v>0.76172413793103444</v>
      </c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>
        <v>5.68</v>
      </c>
      <c r="AG140" s="161">
        <f t="shared" si="43"/>
        <v>116.87242798353908</v>
      </c>
      <c r="AH140" s="8">
        <f t="shared" si="44"/>
        <v>2.2246478873239441</v>
      </c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  <c r="AU140" s="161"/>
      <c r="AV140" s="161"/>
      <c r="AW140" s="161"/>
      <c r="AX140" s="161"/>
      <c r="AY140" s="161"/>
      <c r="AZ140" s="161"/>
      <c r="BA140" s="161"/>
      <c r="BB140" s="161"/>
      <c r="BC140" s="161">
        <v>6.6</v>
      </c>
      <c r="BD140" s="161">
        <f t="shared" si="50"/>
        <v>0.32075999999999999</v>
      </c>
      <c r="BE140" s="161">
        <v>70</v>
      </c>
      <c r="BF140" s="161">
        <f t="shared" si="33"/>
        <v>3.4020000000000001</v>
      </c>
      <c r="BG140" s="161">
        <f t="shared" si="45"/>
        <v>63.4</v>
      </c>
      <c r="BH140" s="161">
        <f t="shared" si="46"/>
        <v>3.0812400000000002</v>
      </c>
      <c r="BI140" s="162">
        <v>6.5</v>
      </c>
      <c r="BJ140" s="162">
        <v>0.35</v>
      </c>
      <c r="BK140" s="50">
        <f t="shared" si="55"/>
        <v>133.74485596707817</v>
      </c>
      <c r="BL140" s="50"/>
      <c r="BM140" s="50">
        <f t="shared" si="51"/>
        <v>0</v>
      </c>
      <c r="BN140" s="162">
        <f t="shared" si="35"/>
        <v>7.2964406779661015</v>
      </c>
      <c r="BO140" s="162">
        <f t="shared" si="36"/>
        <v>150.13252423798556</v>
      </c>
      <c r="BP140" s="162"/>
      <c r="BQ140" s="162"/>
      <c r="BR140" s="162"/>
      <c r="BS140" s="163">
        <v>4.5999999999999996</v>
      </c>
      <c r="BT140" s="164">
        <f t="shared" si="56"/>
        <v>0.29230769230769238</v>
      </c>
      <c r="BU140" s="35"/>
      <c r="BV140" s="164">
        <f t="shared" si="38"/>
        <v>0.38840427293881663</v>
      </c>
      <c r="BW140" s="165">
        <v>3.9</v>
      </c>
      <c r="BX140" s="164">
        <f t="shared" si="57"/>
        <v>0.4</v>
      </c>
      <c r="BY140" s="11">
        <f t="shared" si="52"/>
        <v>80.246913580246911</v>
      </c>
      <c r="BZ140" s="164">
        <f t="shared" si="41"/>
        <v>0.58464996223824039</v>
      </c>
      <c r="CA140" s="35"/>
      <c r="CB140" s="35"/>
      <c r="CC140" s="35"/>
      <c r="CD140" s="35"/>
      <c r="CE140" s="35"/>
      <c r="CF140" s="164" t="e">
        <f t="shared" si="53"/>
        <v>#DIV/0!</v>
      </c>
      <c r="CG140" s="35"/>
      <c r="CH140" s="35"/>
      <c r="CI140" s="35"/>
      <c r="CJ140" s="164" t="e">
        <f t="shared" si="54"/>
        <v>#DIV/0!</v>
      </c>
      <c r="CK140" s="35"/>
      <c r="CL140" s="35"/>
      <c r="CP140" s="35" t="s">
        <v>75</v>
      </c>
    </row>
    <row r="141" spans="1:94" x14ac:dyDescent="0.25">
      <c r="A141" s="25">
        <v>20141210</v>
      </c>
      <c r="B141" s="54">
        <v>42068</v>
      </c>
      <c r="C141" s="25" t="s">
        <v>13</v>
      </c>
      <c r="D141" s="25">
        <v>31</v>
      </c>
      <c r="E141" s="19">
        <v>4.8600000000000004E-2</v>
      </c>
      <c r="F141" s="25" t="s">
        <v>26</v>
      </c>
      <c r="G141" s="69">
        <v>42060</v>
      </c>
      <c r="H141" s="25" t="s">
        <v>180</v>
      </c>
      <c r="I141" s="120" t="s">
        <v>49</v>
      </c>
      <c r="J141" s="32" t="str">
        <f t="shared" si="42"/>
        <v>No</v>
      </c>
      <c r="K141" s="25"/>
      <c r="L141" s="8">
        <f t="shared" si="29"/>
        <v>0.83849999999999947</v>
      </c>
      <c r="M141" s="25"/>
      <c r="N141" s="25"/>
      <c r="O141" s="25"/>
      <c r="P141" s="25"/>
      <c r="Q141" s="8"/>
      <c r="R141" s="8"/>
      <c r="S141" s="8">
        <f t="shared" si="30"/>
        <v>0.91683333333333328</v>
      </c>
      <c r="T141" s="8">
        <f t="shared" si="31"/>
        <v>0.75406249999999986</v>
      </c>
      <c r="U141" s="8">
        <f t="shared" si="32"/>
        <v>0.76172413793103444</v>
      </c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>
        <f t="shared" si="43"/>
        <v>0</v>
      </c>
      <c r="AH141" s="8" t="e">
        <f t="shared" si="44"/>
        <v>#DIV/0!</v>
      </c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>
        <f t="shared" si="50"/>
        <v>0</v>
      </c>
      <c r="BE141" s="8"/>
      <c r="BF141" s="8">
        <f t="shared" si="33"/>
        <v>0</v>
      </c>
      <c r="BG141" s="8">
        <f t="shared" si="45"/>
        <v>0</v>
      </c>
      <c r="BH141" s="8">
        <f t="shared" si="46"/>
        <v>0</v>
      </c>
      <c r="BI141" s="3"/>
      <c r="BJ141" s="3"/>
      <c r="BK141" s="11">
        <f t="shared" si="55"/>
        <v>0</v>
      </c>
      <c r="BL141" s="11"/>
      <c r="BM141" s="11">
        <f t="shared" si="51"/>
        <v>0</v>
      </c>
      <c r="BN141" s="3">
        <f t="shared" si="35"/>
        <v>7.2964406779661015</v>
      </c>
      <c r="BO141" s="3">
        <f t="shared" si="36"/>
        <v>150.13252423798556</v>
      </c>
      <c r="BP141" s="3"/>
      <c r="BQ141" s="3"/>
      <c r="BR141" s="3"/>
      <c r="BS141" s="59" t="s">
        <v>4</v>
      </c>
      <c r="BT141" s="20" t="str">
        <f t="shared" si="56"/>
        <v>-</v>
      </c>
      <c r="BU141" s="25"/>
      <c r="BV141" s="20">
        <f t="shared" si="38"/>
        <v>0.38840427293881663</v>
      </c>
      <c r="BW141" s="126" t="s">
        <v>4</v>
      </c>
      <c r="BX141" s="20" t="str">
        <f t="shared" si="57"/>
        <v>-</v>
      </c>
      <c r="BY141" s="11" t="str">
        <f t="shared" si="52"/>
        <v>-</v>
      </c>
      <c r="BZ141" s="20">
        <f t="shared" si="41"/>
        <v>0.58464996223824039</v>
      </c>
      <c r="CA141" s="25"/>
      <c r="CB141" s="25"/>
      <c r="CC141" s="25"/>
      <c r="CD141" s="25"/>
      <c r="CE141" s="25"/>
      <c r="CF141" s="20" t="e">
        <f t="shared" si="53"/>
        <v>#DIV/0!</v>
      </c>
      <c r="CG141" s="25"/>
      <c r="CH141" s="25"/>
      <c r="CI141" s="25"/>
      <c r="CJ141" s="20" t="e">
        <f t="shared" si="54"/>
        <v>#DIV/0!</v>
      </c>
      <c r="CK141" s="25"/>
      <c r="CL141" s="25"/>
      <c r="CP141" s="25" t="s">
        <v>180</v>
      </c>
    </row>
    <row r="142" spans="1:94" x14ac:dyDescent="0.25">
      <c r="A142" s="25">
        <v>20150211</v>
      </c>
      <c r="B142" s="54">
        <v>42068</v>
      </c>
      <c r="C142" s="25" t="s">
        <v>13</v>
      </c>
      <c r="D142" s="25">
        <v>17</v>
      </c>
      <c r="E142" s="19">
        <v>4.8600000000000004E-2</v>
      </c>
      <c r="F142" s="25" t="s">
        <v>26</v>
      </c>
      <c r="G142" s="69">
        <v>42059</v>
      </c>
      <c r="H142" s="25" t="s">
        <v>75</v>
      </c>
      <c r="I142" s="120" t="s">
        <v>47</v>
      </c>
      <c r="J142" s="32" t="str">
        <f t="shared" si="42"/>
        <v>Yes</v>
      </c>
      <c r="K142" s="25">
        <v>1.05</v>
      </c>
      <c r="L142" s="8">
        <f t="shared" si="29"/>
        <v>0.83849999999999947</v>
      </c>
      <c r="M142" s="25">
        <v>1.1399999999999999</v>
      </c>
      <c r="N142" s="25"/>
      <c r="O142" s="25"/>
      <c r="P142" s="25">
        <v>1.05</v>
      </c>
      <c r="Q142" s="8">
        <v>1.1000000000000001</v>
      </c>
      <c r="R142" s="8">
        <v>1.1399999999999999</v>
      </c>
      <c r="S142" s="8">
        <f t="shared" si="30"/>
        <v>0.91683333333333328</v>
      </c>
      <c r="T142" s="8">
        <f t="shared" si="31"/>
        <v>0.75406249999999986</v>
      </c>
      <c r="U142" s="8">
        <f t="shared" si="32"/>
        <v>0.76172413793103444</v>
      </c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>
        <v>5.84</v>
      </c>
      <c r="AG142" s="8">
        <f t="shared" si="43"/>
        <v>120.16460905349793</v>
      </c>
      <c r="AH142" s="8">
        <f t="shared" si="44"/>
        <v>2.496575342465754</v>
      </c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>
        <v>5.94</v>
      </c>
      <c r="BD142" s="8">
        <f t="shared" si="50"/>
        <v>0.28868400000000005</v>
      </c>
      <c r="BE142" s="8">
        <v>65.099999999999994</v>
      </c>
      <c r="BF142" s="8">
        <f t="shared" si="33"/>
        <v>3.1638600000000001</v>
      </c>
      <c r="BG142" s="8">
        <f t="shared" si="45"/>
        <v>59.16</v>
      </c>
      <c r="BH142" s="8">
        <f t="shared" si="46"/>
        <v>2.8751760000000002</v>
      </c>
      <c r="BI142" s="3">
        <v>7</v>
      </c>
      <c r="BJ142" s="3">
        <v>0.30000000000000004</v>
      </c>
      <c r="BK142" s="11">
        <f t="shared" si="55"/>
        <v>144.03292181069958</v>
      </c>
      <c r="BL142" s="11"/>
      <c r="BM142" s="11">
        <f t="shared" si="51"/>
        <v>0</v>
      </c>
      <c r="BN142" s="3">
        <f t="shared" si="35"/>
        <v>7.2964406779661015</v>
      </c>
      <c r="BO142" s="3">
        <f t="shared" si="36"/>
        <v>150.13252423798556</v>
      </c>
      <c r="BP142" s="3"/>
      <c r="BQ142" s="3"/>
      <c r="BR142" s="3"/>
      <c r="BS142" s="59">
        <v>6.6</v>
      </c>
      <c r="BT142" s="20">
        <f t="shared" si="56"/>
        <v>5.7142857142857162E-2</v>
      </c>
      <c r="BU142" s="11">
        <f t="shared" ref="BU142" si="60">IF((ISERROR((BS142)/(0.3*0.3*0.54))),"-",(BS142)/(0.3*0.3*0.54))</f>
        <v>135.80246913580245</v>
      </c>
      <c r="BV142" s="20">
        <f t="shared" si="38"/>
        <v>0.38840427293881663</v>
      </c>
      <c r="BW142" s="126">
        <v>5.6</v>
      </c>
      <c r="BX142" s="20">
        <f t="shared" si="57"/>
        <v>0.20000000000000007</v>
      </c>
      <c r="BY142" s="11">
        <f t="shared" si="52"/>
        <v>115.22633744855965</v>
      </c>
      <c r="BZ142" s="20">
        <f t="shared" si="41"/>
        <v>0.58464996223824039</v>
      </c>
      <c r="CA142" s="25"/>
      <c r="CB142" s="25"/>
      <c r="CC142" s="25"/>
      <c r="CD142" s="25"/>
      <c r="CE142" s="25"/>
      <c r="CF142" s="20" t="e">
        <f t="shared" si="53"/>
        <v>#DIV/0!</v>
      </c>
      <c r="CG142" s="25"/>
      <c r="CH142" s="25"/>
      <c r="CI142" s="25"/>
      <c r="CJ142" s="20" t="e">
        <f t="shared" si="54"/>
        <v>#DIV/0!</v>
      </c>
      <c r="CK142" s="25"/>
      <c r="CL142" s="25"/>
      <c r="CP142" s="25" t="s">
        <v>75</v>
      </c>
    </row>
    <row r="143" spans="1:94" x14ac:dyDescent="0.25">
      <c r="A143" s="25">
        <v>20150211</v>
      </c>
      <c r="B143" s="54">
        <v>42068</v>
      </c>
      <c r="C143" s="25" t="s">
        <v>13</v>
      </c>
      <c r="D143" s="25">
        <v>18</v>
      </c>
      <c r="E143" s="19">
        <v>4.8600000000000004E-2</v>
      </c>
      <c r="F143" s="25" t="s">
        <v>26</v>
      </c>
      <c r="G143" s="69">
        <v>42059</v>
      </c>
      <c r="H143" s="25" t="s">
        <v>181</v>
      </c>
      <c r="I143" s="120" t="s">
        <v>50</v>
      </c>
      <c r="J143" s="32" t="str">
        <f t="shared" si="42"/>
        <v>Yes</v>
      </c>
      <c r="K143" s="25">
        <v>0.2</v>
      </c>
      <c r="L143" s="8">
        <f t="shared" si="29"/>
        <v>0.83849999999999947</v>
      </c>
      <c r="M143" s="25">
        <v>1.1499999999999999</v>
      </c>
      <c r="N143" s="25"/>
      <c r="O143" s="25"/>
      <c r="P143" s="25">
        <v>1.03</v>
      </c>
      <c r="Q143" s="8">
        <v>1.1000000000000001</v>
      </c>
      <c r="R143" s="8">
        <v>1.1299999999999999</v>
      </c>
      <c r="S143" s="8">
        <f t="shared" si="30"/>
        <v>0.91683333333333328</v>
      </c>
      <c r="T143" s="8">
        <f t="shared" si="31"/>
        <v>0.75406249999999986</v>
      </c>
      <c r="U143" s="8">
        <f t="shared" si="32"/>
        <v>0.76172413793103444</v>
      </c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>
        <v>8.14</v>
      </c>
      <c r="AG143" s="8">
        <f t="shared" si="43"/>
        <v>167.48971193415639</v>
      </c>
      <c r="AH143" s="8">
        <f t="shared" si="44"/>
        <v>1.6717444717444718</v>
      </c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>
        <v>4.5999999999999996</v>
      </c>
      <c r="BD143" s="8">
        <f t="shared" si="50"/>
        <v>0.22356000000000001</v>
      </c>
      <c r="BE143" s="8">
        <v>46.3</v>
      </c>
      <c r="BF143" s="8">
        <f t="shared" si="33"/>
        <v>2.2501799999999998</v>
      </c>
      <c r="BG143" s="8">
        <f t="shared" si="45"/>
        <v>41.699999999999996</v>
      </c>
      <c r="BH143" s="8">
        <f t="shared" si="46"/>
        <v>2.0266199999999999</v>
      </c>
      <c r="BI143" s="3">
        <v>8.86</v>
      </c>
      <c r="BJ143" s="3">
        <v>1.3</v>
      </c>
      <c r="BK143" s="11">
        <f t="shared" si="55"/>
        <v>182.30452674897117</v>
      </c>
      <c r="BL143" s="11"/>
      <c r="BM143" s="11">
        <f t="shared" ref="BM143:BM148" si="61">IF(ISERROR(((BL143)/(E143))),"-",(BL143)/(E143))</f>
        <v>0</v>
      </c>
      <c r="BN143" s="3">
        <f t="shared" si="35"/>
        <v>7.2964406779661015</v>
      </c>
      <c r="BO143" s="3">
        <f t="shared" si="36"/>
        <v>150.13252423798556</v>
      </c>
      <c r="BP143" s="3"/>
      <c r="BQ143" s="3"/>
      <c r="BR143" s="3"/>
      <c r="BS143" s="59">
        <v>7</v>
      </c>
      <c r="BT143" s="20">
        <f t="shared" si="56"/>
        <v>0.20993227990970653</v>
      </c>
      <c r="BU143" s="25"/>
      <c r="BV143" s="20">
        <f t="shared" si="38"/>
        <v>0.38840427293881663</v>
      </c>
      <c r="BW143" s="126">
        <v>6.3</v>
      </c>
      <c r="BX143" s="20">
        <f t="shared" si="57"/>
        <v>0.28893905191873581</v>
      </c>
      <c r="BY143" s="11">
        <f t="shared" si="52"/>
        <v>129.62962962962962</v>
      </c>
      <c r="BZ143" s="20">
        <f t="shared" si="41"/>
        <v>0.58464996223824039</v>
      </c>
      <c r="CA143" s="25"/>
      <c r="CB143" s="25"/>
      <c r="CC143" s="25"/>
      <c r="CD143" s="25"/>
      <c r="CE143" s="25"/>
      <c r="CF143" s="20" t="e">
        <f t="shared" si="53"/>
        <v>#DIV/0!</v>
      </c>
      <c r="CG143" s="25"/>
      <c r="CH143" s="25"/>
      <c r="CI143" s="25"/>
      <c r="CJ143" s="20" t="e">
        <f t="shared" si="54"/>
        <v>#DIV/0!</v>
      </c>
      <c r="CK143" s="25"/>
      <c r="CL143" s="25"/>
      <c r="CP143" s="25" t="s">
        <v>181</v>
      </c>
    </row>
    <row r="144" spans="1:94" x14ac:dyDescent="0.25">
      <c r="A144" s="25">
        <v>20141210</v>
      </c>
      <c r="B144" s="54">
        <v>42069</v>
      </c>
      <c r="C144" s="25" t="s">
        <v>13</v>
      </c>
      <c r="D144" s="25">
        <v>22</v>
      </c>
      <c r="E144" s="19">
        <v>4.8600000000000004E-2</v>
      </c>
      <c r="F144" s="25" t="s">
        <v>26</v>
      </c>
      <c r="G144" s="69">
        <v>42060</v>
      </c>
      <c r="H144" s="25" t="s">
        <v>180</v>
      </c>
      <c r="I144" s="120" t="s">
        <v>49</v>
      </c>
      <c r="J144" s="32" t="str">
        <f t="shared" si="42"/>
        <v>Yes</v>
      </c>
      <c r="K144" s="25">
        <v>1</v>
      </c>
      <c r="L144" s="8">
        <f t="shared" si="29"/>
        <v>0.83849999999999947</v>
      </c>
      <c r="M144" s="25">
        <v>1.1399999999999999</v>
      </c>
      <c r="N144" s="25"/>
      <c r="O144" s="25"/>
      <c r="P144" s="25"/>
      <c r="Q144" s="8">
        <v>1.1200000000000001</v>
      </c>
      <c r="R144" s="8">
        <v>1.1399999999999999</v>
      </c>
      <c r="S144" s="8">
        <f t="shared" si="30"/>
        <v>0.91683333333333328</v>
      </c>
      <c r="T144" s="8">
        <f t="shared" si="31"/>
        <v>0.75406249999999986</v>
      </c>
      <c r="U144" s="8">
        <f t="shared" si="32"/>
        <v>0.76172413793103444</v>
      </c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>
        <f t="shared" si="43"/>
        <v>0</v>
      </c>
      <c r="AH144" s="8" t="e">
        <f t="shared" si="44"/>
        <v>#DIV/0!</v>
      </c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>
        <f t="shared" si="50"/>
        <v>0</v>
      </c>
      <c r="BE144" s="8"/>
      <c r="BF144" s="8">
        <f t="shared" si="33"/>
        <v>0</v>
      </c>
      <c r="BG144" s="8">
        <f t="shared" si="45"/>
        <v>0</v>
      </c>
      <c r="BH144" s="8">
        <f t="shared" si="46"/>
        <v>0</v>
      </c>
      <c r="BI144" s="3">
        <v>7.55</v>
      </c>
      <c r="BJ144" s="3"/>
      <c r="BK144" s="11">
        <f t="shared" si="55"/>
        <v>155.3497942386831</v>
      </c>
      <c r="BL144" s="11"/>
      <c r="BM144" s="11">
        <f t="shared" si="61"/>
        <v>0</v>
      </c>
      <c r="BN144" s="3">
        <f t="shared" si="35"/>
        <v>7.2964406779661015</v>
      </c>
      <c r="BO144" s="3">
        <f t="shared" si="36"/>
        <v>150.13252423798556</v>
      </c>
      <c r="BP144" s="3"/>
      <c r="BQ144" s="3"/>
      <c r="BR144" s="3"/>
      <c r="BS144" s="59">
        <v>7</v>
      </c>
      <c r="BT144" s="20">
        <f t="shared" si="56"/>
        <v>7.2847682119205226E-2</v>
      </c>
      <c r="BU144" s="25"/>
      <c r="BV144" s="20">
        <f t="shared" si="38"/>
        <v>0.38840427293881663</v>
      </c>
      <c r="BW144" s="126">
        <v>6.55</v>
      </c>
      <c r="BX144" s="20">
        <f t="shared" si="57"/>
        <v>0.13245033112582782</v>
      </c>
      <c r="BY144" s="11">
        <f t="shared" si="52"/>
        <v>134.77366255144031</v>
      </c>
      <c r="BZ144" s="20">
        <f t="shared" si="41"/>
        <v>0.58464996223824039</v>
      </c>
      <c r="CA144" s="25"/>
      <c r="CB144" s="25"/>
      <c r="CC144" s="25"/>
      <c r="CD144" s="25"/>
      <c r="CE144" s="25"/>
      <c r="CF144" s="20" t="e">
        <f t="shared" si="53"/>
        <v>#DIV/0!</v>
      </c>
      <c r="CG144" s="25"/>
      <c r="CH144" s="25"/>
      <c r="CI144" s="25"/>
      <c r="CJ144" s="20" t="e">
        <f t="shared" si="54"/>
        <v>#DIV/0!</v>
      </c>
      <c r="CK144" s="25"/>
      <c r="CL144" s="25"/>
      <c r="CP144" s="25" t="s">
        <v>180</v>
      </c>
    </row>
    <row r="145" spans="1:94" x14ac:dyDescent="0.25">
      <c r="A145" s="25">
        <v>20150211</v>
      </c>
      <c r="B145" s="54">
        <v>42069</v>
      </c>
      <c r="C145" s="25" t="s">
        <v>13</v>
      </c>
      <c r="D145" s="25">
        <v>19</v>
      </c>
      <c r="E145" s="19">
        <v>4.8600000000000004E-2</v>
      </c>
      <c r="F145" s="25" t="s">
        <v>26</v>
      </c>
      <c r="G145" s="69">
        <v>42059</v>
      </c>
      <c r="H145" s="25" t="s">
        <v>75</v>
      </c>
      <c r="I145" s="120" t="s">
        <v>47</v>
      </c>
      <c r="J145" s="32" t="str">
        <f t="shared" si="42"/>
        <v>Yes</v>
      </c>
      <c r="K145" s="25">
        <v>1.05</v>
      </c>
      <c r="L145" s="8">
        <f t="shared" si="29"/>
        <v>0.83849999999999947</v>
      </c>
      <c r="M145" s="25">
        <v>1.08</v>
      </c>
      <c r="N145" s="25"/>
      <c r="O145" s="25"/>
      <c r="P145" s="25">
        <v>1.05</v>
      </c>
      <c r="Q145" s="8">
        <v>1.07</v>
      </c>
      <c r="R145" s="8">
        <v>1.08</v>
      </c>
      <c r="S145" s="8">
        <f t="shared" si="30"/>
        <v>0.91683333333333328</v>
      </c>
      <c r="T145" s="8">
        <f t="shared" si="31"/>
        <v>0.75406249999999986</v>
      </c>
      <c r="U145" s="8">
        <f t="shared" si="32"/>
        <v>0.76172413793103444</v>
      </c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>
        <v>5.16</v>
      </c>
      <c r="AG145" s="8">
        <f t="shared" si="43"/>
        <v>106.17283950617283</v>
      </c>
      <c r="AH145" s="8">
        <f t="shared" si="44"/>
        <v>2.8255813953488378</v>
      </c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>
        <v>6.9</v>
      </c>
      <c r="BD145" s="8">
        <f t="shared" si="50"/>
        <v>0.33534000000000003</v>
      </c>
      <c r="BE145" s="8">
        <v>78.5</v>
      </c>
      <c r="BF145" s="8">
        <f t="shared" si="33"/>
        <v>3.8151000000000002</v>
      </c>
      <c r="BG145" s="8">
        <f t="shared" si="45"/>
        <v>71.599999999999994</v>
      </c>
      <c r="BH145" s="8">
        <f t="shared" si="46"/>
        <v>3.4797600000000002</v>
      </c>
      <c r="BI145" s="3">
        <v>6.1</v>
      </c>
      <c r="BJ145" s="3">
        <v>1.7</v>
      </c>
      <c r="BK145" s="11">
        <f t="shared" si="55"/>
        <v>125.51440329218106</v>
      </c>
      <c r="BL145" s="11"/>
      <c r="BM145" s="11">
        <f t="shared" si="61"/>
        <v>0</v>
      </c>
      <c r="BN145" s="3">
        <f t="shared" si="35"/>
        <v>7.2964406779661015</v>
      </c>
      <c r="BO145" s="3">
        <f t="shared" si="36"/>
        <v>150.13252423798556</v>
      </c>
      <c r="BP145" s="3"/>
      <c r="BQ145" s="3"/>
      <c r="BR145" s="3"/>
      <c r="BS145" s="59">
        <v>5.76</v>
      </c>
      <c r="BT145" s="20">
        <f t="shared" si="56"/>
        <v>5.573770491803276E-2</v>
      </c>
      <c r="BU145" s="11">
        <f t="shared" ref="BU145" si="62">IF((ISERROR((BS145)/(0.3*0.3*0.54))),"-",(BS145)/(0.3*0.3*0.54))</f>
        <v>118.5185185185185</v>
      </c>
      <c r="BV145" s="20">
        <f t="shared" si="38"/>
        <v>0.38840427293881663</v>
      </c>
      <c r="BW145" s="126">
        <v>4.82</v>
      </c>
      <c r="BX145" s="20">
        <f t="shared" si="57"/>
        <v>0.20983606557377044</v>
      </c>
      <c r="BY145" s="11">
        <f t="shared" si="52"/>
        <v>99.176954732510282</v>
      </c>
      <c r="BZ145" s="20">
        <f t="shared" si="41"/>
        <v>0.58464996223824039</v>
      </c>
      <c r="CA145" s="25"/>
      <c r="CB145" s="25"/>
      <c r="CC145" s="25"/>
      <c r="CD145" s="25"/>
      <c r="CE145" s="25"/>
      <c r="CF145" s="20" t="e">
        <f t="shared" si="53"/>
        <v>#DIV/0!</v>
      </c>
      <c r="CG145" s="25"/>
      <c r="CH145" s="25"/>
      <c r="CI145" s="25"/>
      <c r="CJ145" s="20" t="e">
        <f t="shared" si="54"/>
        <v>#DIV/0!</v>
      </c>
      <c r="CK145" s="25"/>
      <c r="CL145" s="25"/>
      <c r="CP145" s="25" t="s">
        <v>75</v>
      </c>
    </row>
    <row r="146" spans="1:94" x14ac:dyDescent="0.25">
      <c r="A146" s="25">
        <v>20150211</v>
      </c>
      <c r="B146" s="54">
        <v>42069</v>
      </c>
      <c r="C146" s="25" t="s">
        <v>13</v>
      </c>
      <c r="D146" s="25">
        <v>20</v>
      </c>
      <c r="E146" s="19">
        <v>4.8600000000000004E-2</v>
      </c>
      <c r="F146" s="25" t="s">
        <v>26</v>
      </c>
      <c r="G146" s="69">
        <v>42059</v>
      </c>
      <c r="H146" s="25" t="s">
        <v>181</v>
      </c>
      <c r="I146" s="120" t="s">
        <v>50</v>
      </c>
      <c r="J146" s="32" t="str">
        <f t="shared" si="42"/>
        <v>Yes</v>
      </c>
      <c r="K146" s="25">
        <v>1.07</v>
      </c>
      <c r="L146" s="8">
        <f t="shared" si="29"/>
        <v>0.83849999999999947</v>
      </c>
      <c r="M146" s="25">
        <v>1.1299999999999999</v>
      </c>
      <c r="N146" s="25"/>
      <c r="O146" s="25"/>
      <c r="P146" s="25">
        <v>1.07</v>
      </c>
      <c r="Q146" s="8">
        <v>1.05</v>
      </c>
      <c r="R146" s="8">
        <v>1.1299999999999999</v>
      </c>
      <c r="S146" s="8">
        <f t="shared" si="30"/>
        <v>0.91683333333333328</v>
      </c>
      <c r="T146" s="8">
        <f t="shared" si="31"/>
        <v>0.75406249999999986</v>
      </c>
      <c r="U146" s="8">
        <f t="shared" si="32"/>
        <v>0.76172413793103444</v>
      </c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>
        <v>7.42</v>
      </c>
      <c r="AG146" s="8">
        <f t="shared" si="43"/>
        <v>152.67489711934155</v>
      </c>
      <c r="AH146" s="8">
        <f t="shared" si="44"/>
        <v>2.0959568733153646</v>
      </c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>
        <v>5.3</v>
      </c>
      <c r="BD146" s="8">
        <f t="shared" si="50"/>
        <v>0.25758000000000003</v>
      </c>
      <c r="BE146" s="8">
        <v>81.599999999999994</v>
      </c>
      <c r="BF146" s="8">
        <f t="shared" si="33"/>
        <v>3.96576</v>
      </c>
      <c r="BG146" s="8">
        <f t="shared" si="45"/>
        <v>76.3</v>
      </c>
      <c r="BH146" s="8">
        <f t="shared" si="46"/>
        <v>3.70818</v>
      </c>
      <c r="BI146" s="3">
        <v>8.5399999999999991</v>
      </c>
      <c r="BJ146" s="3">
        <v>0.14999999999999991</v>
      </c>
      <c r="BK146" s="11">
        <f t="shared" si="55"/>
        <v>175.72016460905346</v>
      </c>
      <c r="BL146" s="11"/>
      <c r="BM146" s="11">
        <f t="shared" si="61"/>
        <v>0</v>
      </c>
      <c r="BN146" s="3">
        <f t="shared" si="35"/>
        <v>7.2964406779661015</v>
      </c>
      <c r="BO146" s="3">
        <f t="shared" si="36"/>
        <v>150.13252423798556</v>
      </c>
      <c r="BP146" s="3"/>
      <c r="BQ146" s="3"/>
      <c r="BR146" s="3"/>
      <c r="BS146" s="59">
        <v>6.28</v>
      </c>
      <c r="BT146" s="20">
        <f t="shared" si="56"/>
        <v>0.26463700234192022</v>
      </c>
      <c r="BU146" s="25"/>
      <c r="BV146" s="20">
        <f t="shared" si="38"/>
        <v>0.38840427293881663</v>
      </c>
      <c r="BW146" s="126">
        <v>5.47</v>
      </c>
      <c r="BX146" s="20">
        <f t="shared" si="57"/>
        <v>0.35948477751756436</v>
      </c>
      <c r="BY146" s="11">
        <f t="shared" si="52"/>
        <v>112.5514403292181</v>
      </c>
      <c r="BZ146" s="20">
        <f t="shared" si="41"/>
        <v>0.58464996223824039</v>
      </c>
      <c r="CA146" s="25"/>
      <c r="CB146" s="25"/>
      <c r="CC146" s="25"/>
      <c r="CD146" s="25"/>
      <c r="CE146" s="25"/>
      <c r="CF146" s="20" t="e">
        <f t="shared" si="53"/>
        <v>#DIV/0!</v>
      </c>
      <c r="CG146" s="25"/>
      <c r="CH146" s="25"/>
      <c r="CI146" s="25"/>
      <c r="CJ146" s="20" t="e">
        <f t="shared" si="54"/>
        <v>#DIV/0!</v>
      </c>
      <c r="CK146" s="25"/>
      <c r="CL146" s="25"/>
      <c r="CP146" s="25" t="s">
        <v>181</v>
      </c>
    </row>
    <row r="147" spans="1:94" x14ac:dyDescent="0.25">
      <c r="A147" s="25">
        <v>20150211</v>
      </c>
      <c r="B147" s="54">
        <v>42072</v>
      </c>
      <c r="C147" s="25" t="s">
        <v>13</v>
      </c>
      <c r="D147" s="25">
        <v>6</v>
      </c>
      <c r="E147" s="19">
        <v>4.8600000000000004E-2</v>
      </c>
      <c r="F147" s="25" t="s">
        <v>26</v>
      </c>
      <c r="G147" s="69">
        <v>42059</v>
      </c>
      <c r="H147" s="25" t="s">
        <v>75</v>
      </c>
      <c r="I147" s="120" t="s">
        <v>47</v>
      </c>
      <c r="J147" s="32" t="str">
        <f t="shared" si="42"/>
        <v>Yes</v>
      </c>
      <c r="K147" s="25">
        <v>1.07</v>
      </c>
      <c r="L147" s="8">
        <f t="shared" si="29"/>
        <v>0.83849999999999947</v>
      </c>
      <c r="M147" s="25">
        <v>1.1200000000000001</v>
      </c>
      <c r="N147" s="25"/>
      <c r="O147" s="25"/>
      <c r="P147" s="25">
        <v>1.07</v>
      </c>
      <c r="Q147" s="8">
        <v>1.07</v>
      </c>
      <c r="R147" s="8">
        <v>1.1200000000000001</v>
      </c>
      <c r="S147" s="8">
        <f t="shared" si="30"/>
        <v>0.91683333333333328</v>
      </c>
      <c r="T147" s="8">
        <f t="shared" si="31"/>
        <v>0.75406249999999986</v>
      </c>
      <c r="U147" s="8">
        <f t="shared" si="32"/>
        <v>0.76172413793103444</v>
      </c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>
        <v>4.82</v>
      </c>
      <c r="AG147" s="8">
        <f t="shared" si="43"/>
        <v>99.176954732510282</v>
      </c>
      <c r="AH147" s="8">
        <f t="shared" si="44"/>
        <v>3.2265560165975109</v>
      </c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>
        <v>17.600000000000001</v>
      </c>
      <c r="BD147" s="8">
        <f t="shared" si="50"/>
        <v>0.85536000000000012</v>
      </c>
      <c r="BE147" s="8">
        <v>83.4</v>
      </c>
      <c r="BF147" s="8">
        <f t="shared" si="33"/>
        <v>4.0532400000000006</v>
      </c>
      <c r="BG147" s="8">
        <f t="shared" si="45"/>
        <v>65.800000000000011</v>
      </c>
      <c r="BH147" s="8">
        <f t="shared" si="46"/>
        <v>3.1978800000000005</v>
      </c>
      <c r="BI147" s="3">
        <v>4.8</v>
      </c>
      <c r="BJ147" s="3">
        <v>0</v>
      </c>
      <c r="BK147" s="11">
        <f t="shared" si="55"/>
        <v>98.765432098765416</v>
      </c>
      <c r="BL147" s="11"/>
      <c r="BM147" s="11">
        <f t="shared" si="61"/>
        <v>0</v>
      </c>
      <c r="BN147" s="3">
        <f t="shared" si="35"/>
        <v>7.2964406779661015</v>
      </c>
      <c r="BO147" s="3">
        <f t="shared" si="36"/>
        <v>150.13252423798556</v>
      </c>
      <c r="BP147" s="3"/>
      <c r="BQ147" s="3"/>
      <c r="BR147" s="3"/>
      <c r="BS147" s="59">
        <v>4.32</v>
      </c>
      <c r="BT147" s="20">
        <f t="shared" si="56"/>
        <v>9.9999999999999867E-2</v>
      </c>
      <c r="BU147" s="11">
        <f t="shared" ref="BU147" si="63">IF((ISERROR((BS147)/(0.3*0.3*0.54))),"-",(BS147)/(0.3*0.3*0.54))</f>
        <v>88.888888888888886</v>
      </c>
      <c r="BV147" s="20">
        <f t="shared" si="38"/>
        <v>0.38840427293881663</v>
      </c>
      <c r="BW147" s="126">
        <v>3.35</v>
      </c>
      <c r="BX147" s="20">
        <f t="shared" si="57"/>
        <v>0.30208333333333326</v>
      </c>
      <c r="BY147" s="11">
        <f t="shared" si="52"/>
        <v>68.930041152263371</v>
      </c>
      <c r="BZ147" s="20">
        <f t="shared" si="41"/>
        <v>0.58464996223824039</v>
      </c>
      <c r="CA147" s="25"/>
      <c r="CB147" s="25"/>
      <c r="CC147" s="25"/>
      <c r="CD147" s="25"/>
      <c r="CE147" s="25"/>
      <c r="CF147" s="20" t="e">
        <f t="shared" si="53"/>
        <v>#DIV/0!</v>
      </c>
      <c r="CG147" s="25"/>
      <c r="CH147" s="25"/>
      <c r="CI147" s="25"/>
      <c r="CJ147" s="20" t="e">
        <f t="shared" si="54"/>
        <v>#DIV/0!</v>
      </c>
      <c r="CK147" s="25"/>
      <c r="CL147" s="25"/>
      <c r="CP147" s="25" t="s">
        <v>75</v>
      </c>
    </row>
    <row r="148" spans="1:94" x14ac:dyDescent="0.25">
      <c r="A148" s="25">
        <v>20150211</v>
      </c>
      <c r="B148" s="54">
        <v>42072</v>
      </c>
      <c r="C148" s="25" t="s">
        <v>13</v>
      </c>
      <c r="D148" s="25">
        <v>7</v>
      </c>
      <c r="E148" s="19">
        <v>4.8600000000000004E-2</v>
      </c>
      <c r="F148" s="25" t="s">
        <v>26</v>
      </c>
      <c r="G148" s="69">
        <v>42059</v>
      </c>
      <c r="H148" s="25" t="s">
        <v>181</v>
      </c>
      <c r="I148" s="120" t="s">
        <v>50</v>
      </c>
      <c r="J148" s="32" t="str">
        <f t="shared" si="42"/>
        <v>Yes</v>
      </c>
      <c r="K148" s="25">
        <v>1.02</v>
      </c>
      <c r="L148" s="8">
        <f t="shared" si="29"/>
        <v>0.83849999999999947</v>
      </c>
      <c r="M148" s="25">
        <v>1.1599999999999999</v>
      </c>
      <c r="N148" s="25"/>
      <c r="O148" s="25"/>
      <c r="P148" s="25">
        <v>0.98</v>
      </c>
      <c r="Q148" s="8">
        <v>1</v>
      </c>
      <c r="R148" s="8">
        <v>1.1299999999999999</v>
      </c>
      <c r="S148" s="8">
        <f t="shared" si="30"/>
        <v>0.91683333333333328</v>
      </c>
      <c r="T148" s="8">
        <f t="shared" si="31"/>
        <v>0.75406249999999986</v>
      </c>
      <c r="U148" s="8">
        <f t="shared" si="32"/>
        <v>0.76172413793103444</v>
      </c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>
        <v>6</v>
      </c>
      <c r="AG148" s="8">
        <f t="shared" si="43"/>
        <v>123.45679012345678</v>
      </c>
      <c r="AH148" s="8">
        <f t="shared" si="44"/>
        <v>1.863</v>
      </c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>
        <v>6.26</v>
      </c>
      <c r="BD148" s="8">
        <f t="shared" si="50"/>
        <v>0.30423600000000001</v>
      </c>
      <c r="BE148" s="8">
        <v>61.2</v>
      </c>
      <c r="BF148" s="8">
        <f>BE148*E148</f>
        <v>2.9743200000000005</v>
      </c>
      <c r="BG148" s="8">
        <f t="shared" si="45"/>
        <v>54.940000000000005</v>
      </c>
      <c r="BH148" s="8">
        <f t="shared" si="46"/>
        <v>2.6700840000000006</v>
      </c>
      <c r="BI148" s="3">
        <v>6.8</v>
      </c>
      <c r="BJ148" s="3">
        <v>0.16999999999999993</v>
      </c>
      <c r="BK148" s="11">
        <f t="shared" si="55"/>
        <v>139.917695473251</v>
      </c>
      <c r="BL148" s="11"/>
      <c r="BM148" s="11">
        <f t="shared" si="61"/>
        <v>0</v>
      </c>
      <c r="BN148" s="3">
        <f t="shared" si="35"/>
        <v>7.2964406779661015</v>
      </c>
      <c r="BO148" s="3">
        <f t="shared" si="36"/>
        <v>150.13252423798556</v>
      </c>
      <c r="BP148" s="3"/>
      <c r="BQ148" s="3"/>
      <c r="BR148" s="3"/>
      <c r="BS148" s="59">
        <v>6.11</v>
      </c>
      <c r="BT148" s="20">
        <f t="shared" si="56"/>
        <v>0.10147058823529409</v>
      </c>
      <c r="BU148" s="25"/>
      <c r="BV148" s="20">
        <f t="shared" si="38"/>
        <v>0.38840427293881663</v>
      </c>
      <c r="BW148" s="126">
        <v>5.54</v>
      </c>
      <c r="BX148" s="20">
        <f t="shared" si="57"/>
        <v>0.18529411764705883</v>
      </c>
      <c r="BY148" s="11">
        <f t="shared" si="52"/>
        <v>113.99176954732509</v>
      </c>
      <c r="BZ148" s="20">
        <f t="shared" si="41"/>
        <v>0.58464996223824039</v>
      </c>
      <c r="CA148" s="25"/>
      <c r="CB148" s="25"/>
      <c r="CC148" s="25"/>
      <c r="CD148" s="25"/>
      <c r="CE148" s="25"/>
      <c r="CF148" s="20" t="e">
        <f t="shared" si="53"/>
        <v>#DIV/0!</v>
      </c>
      <c r="CG148" s="25"/>
      <c r="CH148" s="25"/>
      <c r="CI148" s="25"/>
      <c r="CJ148" s="20" t="e">
        <f t="shared" si="54"/>
        <v>#DIV/0!</v>
      </c>
      <c r="CK148" s="25"/>
      <c r="CL148" s="25"/>
      <c r="CP148" s="25" t="s">
        <v>181</v>
      </c>
    </row>
    <row r="149" spans="1:94" x14ac:dyDescent="0.25">
      <c r="A149" s="25"/>
      <c r="B149" s="54"/>
      <c r="C149" s="25"/>
      <c r="D149" s="25"/>
      <c r="E149" s="25"/>
      <c r="F149" s="25"/>
      <c r="G149" s="25"/>
      <c r="H149" s="25"/>
      <c r="I149" s="8"/>
      <c r="J149" s="32"/>
      <c r="K149" s="25"/>
      <c r="L149" s="8"/>
      <c r="M149" s="25"/>
      <c r="N149" s="25"/>
      <c r="O149" s="25"/>
      <c r="P149" s="25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3"/>
      <c r="BJ149" s="3"/>
      <c r="BK149" s="11"/>
      <c r="BL149" s="11"/>
      <c r="BM149" s="11"/>
      <c r="BN149" s="3"/>
      <c r="BO149" s="3"/>
      <c r="BP149" s="3"/>
      <c r="BQ149" s="3"/>
      <c r="BR149" s="3"/>
      <c r="BS149" s="11"/>
      <c r="BT149" s="20"/>
      <c r="BU149" s="25"/>
      <c r="BV149" s="20"/>
      <c r="BW149" s="11"/>
      <c r="BX149" s="20"/>
      <c r="BY149" s="25"/>
      <c r="BZ149" s="20"/>
      <c r="CA149" s="25"/>
      <c r="CB149" s="25"/>
      <c r="CC149" s="25"/>
      <c r="CD149" s="25"/>
      <c r="CE149" s="25"/>
      <c r="CF149" s="20"/>
      <c r="CG149" s="25"/>
      <c r="CH149" s="25"/>
      <c r="CI149" s="25"/>
      <c r="CJ149" s="20"/>
      <c r="CK149" s="25"/>
      <c r="CL149" s="25"/>
    </row>
    <row r="150" spans="1:94" x14ac:dyDescent="0.25">
      <c r="A150" s="25"/>
      <c r="B150" s="25"/>
      <c r="C150" s="25"/>
      <c r="D150" s="25"/>
      <c r="E150" s="25"/>
      <c r="F150" s="25"/>
      <c r="G150" s="25"/>
      <c r="H150" s="25"/>
      <c r="I150" s="8"/>
      <c r="J150" s="32"/>
      <c r="K150" s="25"/>
      <c r="L150" s="8"/>
      <c r="M150" s="25"/>
      <c r="N150" s="25"/>
      <c r="O150" s="25"/>
      <c r="P150" s="25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3"/>
      <c r="BJ150" s="3"/>
      <c r="BK150" s="11"/>
      <c r="BL150" s="11"/>
      <c r="BM150" s="11"/>
      <c r="BN150" s="3"/>
      <c r="BO150" s="3"/>
      <c r="BP150" s="3"/>
      <c r="BQ150" s="3"/>
      <c r="BR150" s="3"/>
      <c r="BS150" s="11"/>
      <c r="BT150" s="20"/>
      <c r="BU150" s="25"/>
      <c r="BV150" s="20"/>
      <c r="BW150" s="11"/>
      <c r="BX150" s="20"/>
      <c r="BY150" s="25"/>
      <c r="BZ150" s="20"/>
      <c r="CA150" s="25"/>
      <c r="CB150" s="25"/>
      <c r="CC150" s="25"/>
      <c r="CD150" s="25"/>
      <c r="CE150" s="25"/>
      <c r="CF150" s="20"/>
      <c r="CG150" s="25"/>
      <c r="CH150" s="25"/>
      <c r="CI150" s="25"/>
      <c r="CJ150" s="20"/>
      <c r="CK150" s="25"/>
      <c r="CL150" s="25"/>
    </row>
    <row r="151" spans="1:94" x14ac:dyDescent="0.25">
      <c r="A151" s="25"/>
      <c r="B151" s="25"/>
      <c r="C151" s="25"/>
      <c r="D151" s="25"/>
      <c r="E151" s="25"/>
      <c r="F151" s="25"/>
      <c r="G151" s="25"/>
      <c r="H151" s="25"/>
      <c r="I151" s="8"/>
      <c r="J151" s="32"/>
      <c r="K151" s="25"/>
      <c r="L151" s="8"/>
      <c r="M151" s="25"/>
      <c r="N151" s="25"/>
      <c r="O151" s="25"/>
      <c r="P151" s="25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3"/>
      <c r="BJ151" s="3"/>
      <c r="BK151" s="11"/>
      <c r="BL151" s="11"/>
      <c r="BM151" s="11"/>
      <c r="BN151" s="3"/>
      <c r="BO151" s="3"/>
      <c r="BP151" s="3"/>
      <c r="BQ151" s="3"/>
      <c r="BR151" s="3"/>
      <c r="BS151" s="11"/>
      <c r="BT151" s="20"/>
      <c r="BU151" s="25"/>
      <c r="BV151" s="20"/>
      <c r="BW151" s="11"/>
      <c r="BX151" s="20"/>
      <c r="BY151" s="25"/>
      <c r="BZ151" s="20"/>
      <c r="CA151" s="25"/>
      <c r="CB151" s="25"/>
      <c r="CC151" s="25"/>
      <c r="CD151" s="25"/>
      <c r="CE151" s="25"/>
      <c r="CF151" s="20"/>
      <c r="CG151" s="25"/>
      <c r="CH151" s="25"/>
      <c r="CI151" s="25"/>
      <c r="CJ151" s="20"/>
      <c r="CK151" s="25"/>
      <c r="CL151" s="25"/>
    </row>
    <row r="152" spans="1:94" x14ac:dyDescent="0.25">
      <c r="A152" s="25"/>
      <c r="B152" s="25"/>
      <c r="C152" s="25"/>
      <c r="D152" s="25"/>
      <c r="E152" s="25"/>
      <c r="F152" s="25"/>
      <c r="G152" s="25"/>
      <c r="H152" s="25"/>
      <c r="I152" s="8"/>
      <c r="J152" s="32"/>
      <c r="K152" s="25"/>
      <c r="L152" s="8"/>
      <c r="M152" s="25"/>
      <c r="N152" s="25"/>
      <c r="O152" s="25"/>
      <c r="P152" s="25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3"/>
      <c r="BJ152" s="3"/>
      <c r="BK152" s="11"/>
      <c r="BL152" s="11"/>
      <c r="BM152" s="11"/>
      <c r="BN152" s="3"/>
      <c r="BO152" s="3"/>
      <c r="BP152" s="3"/>
      <c r="BQ152" s="3"/>
      <c r="BR152" s="3"/>
      <c r="BS152" s="11"/>
      <c r="BT152" s="20"/>
      <c r="BU152" s="25"/>
      <c r="BV152" s="20"/>
      <c r="BW152" s="11"/>
      <c r="BX152" s="20"/>
      <c r="BY152" s="25"/>
      <c r="BZ152" s="20"/>
      <c r="CA152" s="25"/>
      <c r="CB152" s="25"/>
      <c r="CC152" s="25"/>
      <c r="CD152" s="25"/>
      <c r="CE152" s="25"/>
      <c r="CF152" s="20"/>
      <c r="CG152" s="25"/>
      <c r="CH152" s="25"/>
      <c r="CI152" s="25"/>
      <c r="CJ152" s="20"/>
      <c r="CK152" s="25"/>
      <c r="CL152" s="25"/>
    </row>
    <row r="153" spans="1:94" x14ac:dyDescent="0.25">
      <c r="A153" s="25"/>
      <c r="B153" s="25"/>
      <c r="C153" s="25"/>
      <c r="D153" s="25"/>
      <c r="E153" s="25"/>
      <c r="F153" s="25"/>
      <c r="G153" s="25"/>
      <c r="H153" s="25"/>
      <c r="I153" s="8"/>
      <c r="J153" s="32"/>
      <c r="K153" s="25"/>
      <c r="L153" s="8"/>
      <c r="M153" s="25"/>
      <c r="N153" s="25"/>
      <c r="O153" s="25"/>
      <c r="P153" s="25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3"/>
      <c r="BJ153" s="3"/>
      <c r="BK153" s="11"/>
      <c r="BL153" s="11"/>
      <c r="BM153" s="11"/>
      <c r="BN153" s="3"/>
      <c r="BO153" s="3"/>
      <c r="BP153" s="3"/>
      <c r="BQ153" s="3"/>
      <c r="BR153" s="3"/>
      <c r="BS153" s="11"/>
      <c r="BT153" s="20"/>
      <c r="BU153" s="25"/>
      <c r="BV153" s="20"/>
      <c r="BW153" s="11"/>
      <c r="BX153" s="20"/>
      <c r="BY153" s="25"/>
      <c r="BZ153" s="20"/>
      <c r="CA153" s="25"/>
      <c r="CB153" s="25"/>
      <c r="CC153" s="25"/>
      <c r="CD153" s="25"/>
      <c r="CE153" s="25"/>
      <c r="CF153" s="20"/>
      <c r="CG153" s="25"/>
      <c r="CH153" s="25"/>
      <c r="CI153" s="25"/>
      <c r="CJ153" s="20"/>
      <c r="CK153" s="25"/>
      <c r="CL153" s="25"/>
    </row>
    <row r="154" spans="1:94" x14ac:dyDescent="0.25">
      <c r="A154" s="25"/>
      <c r="B154" s="25"/>
      <c r="C154" s="25"/>
      <c r="D154" s="25"/>
      <c r="E154" s="25"/>
      <c r="F154" s="25"/>
      <c r="G154" s="25"/>
      <c r="H154" s="25"/>
      <c r="I154" s="8"/>
      <c r="J154" s="32"/>
      <c r="K154" s="25"/>
      <c r="L154" s="8"/>
      <c r="M154" s="25"/>
      <c r="N154" s="25"/>
      <c r="O154" s="25"/>
      <c r="P154" s="25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3"/>
      <c r="BJ154" s="3"/>
      <c r="BK154" s="11"/>
      <c r="BL154" s="11"/>
      <c r="BM154" s="11"/>
      <c r="BN154" s="3"/>
      <c r="BO154" s="3"/>
      <c r="BP154" s="3"/>
      <c r="BQ154" s="3"/>
      <c r="BR154" s="3"/>
      <c r="BS154" s="11"/>
      <c r="BT154" s="20"/>
      <c r="BU154" s="25"/>
      <c r="BV154" s="20"/>
      <c r="BW154" s="11"/>
      <c r="BX154" s="20"/>
      <c r="BY154" s="25"/>
      <c r="BZ154" s="20"/>
      <c r="CA154" s="25"/>
      <c r="CB154" s="25"/>
      <c r="CC154" s="25"/>
      <c r="CD154" s="25"/>
      <c r="CE154" s="25"/>
      <c r="CF154" s="20"/>
      <c r="CG154" s="25"/>
      <c r="CH154" s="25"/>
      <c r="CI154" s="25"/>
      <c r="CJ154" s="20"/>
      <c r="CK154" s="25"/>
      <c r="CL154" s="25"/>
    </row>
    <row r="155" spans="1:94" x14ac:dyDescent="0.25">
      <c r="A155" s="25"/>
      <c r="B155" s="25"/>
      <c r="C155" s="25"/>
      <c r="D155" s="25"/>
      <c r="E155" s="25"/>
      <c r="F155" s="25"/>
      <c r="G155" s="25"/>
      <c r="H155" s="25"/>
      <c r="I155" s="8"/>
      <c r="J155" s="32"/>
      <c r="K155" s="25"/>
      <c r="L155" s="8"/>
      <c r="M155" s="25"/>
      <c r="N155" s="25"/>
      <c r="O155" s="25"/>
      <c r="P155" s="25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3"/>
      <c r="BJ155" s="3"/>
      <c r="BK155" s="11"/>
      <c r="BL155" s="11"/>
      <c r="BM155" s="11"/>
      <c r="BN155" s="3"/>
      <c r="BO155" s="3"/>
      <c r="BP155" s="3"/>
      <c r="BQ155" s="3"/>
      <c r="BR155" s="3"/>
      <c r="BS155" s="11"/>
      <c r="BT155" s="20"/>
      <c r="BU155" s="25"/>
      <c r="BV155" s="20"/>
      <c r="BW155" s="11"/>
      <c r="BX155" s="20"/>
      <c r="BY155" s="25"/>
      <c r="BZ155" s="20"/>
      <c r="CA155" s="25"/>
      <c r="CB155" s="25"/>
      <c r="CC155" s="25"/>
      <c r="CD155" s="25"/>
      <c r="CE155" s="25"/>
      <c r="CF155" s="20"/>
      <c r="CG155" s="25"/>
      <c r="CH155" s="25"/>
      <c r="CI155" s="25"/>
      <c r="CJ155" s="20"/>
      <c r="CK155" s="25"/>
      <c r="CL155" s="25"/>
    </row>
    <row r="156" spans="1:94" x14ac:dyDescent="0.25">
      <c r="A156" s="25"/>
      <c r="B156" s="25"/>
      <c r="C156" s="25"/>
      <c r="D156" s="25"/>
      <c r="E156" s="25"/>
      <c r="F156" s="25"/>
      <c r="G156" s="25"/>
      <c r="H156" s="25"/>
      <c r="I156" s="8"/>
      <c r="J156" s="32"/>
      <c r="K156" s="25"/>
      <c r="L156" s="8"/>
      <c r="M156" s="25"/>
      <c r="N156" s="25"/>
      <c r="O156" s="25"/>
      <c r="P156" s="25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3"/>
      <c r="BJ156" s="3"/>
      <c r="BK156" s="11"/>
      <c r="BL156" s="11"/>
      <c r="BM156" s="11"/>
      <c r="BN156" s="3"/>
      <c r="BO156" s="3"/>
      <c r="BP156" s="3"/>
      <c r="BQ156" s="3"/>
      <c r="BR156" s="3"/>
      <c r="BS156" s="11"/>
      <c r="BT156" s="20"/>
      <c r="BU156" s="25"/>
      <c r="BV156" s="20"/>
      <c r="BW156" s="11"/>
      <c r="BX156" s="20"/>
      <c r="BY156" s="25"/>
      <c r="BZ156" s="20"/>
      <c r="CA156" s="25"/>
      <c r="CB156" s="25"/>
      <c r="CC156" s="25"/>
      <c r="CD156" s="25"/>
      <c r="CE156" s="25"/>
      <c r="CF156" s="20"/>
      <c r="CG156" s="25"/>
      <c r="CH156" s="25"/>
      <c r="CI156" s="25"/>
      <c r="CJ156" s="20"/>
      <c r="CK156" s="25"/>
      <c r="CL156" s="25"/>
    </row>
    <row r="157" spans="1:94" x14ac:dyDescent="0.25">
      <c r="A157" s="25"/>
      <c r="B157" s="25"/>
      <c r="C157" s="25"/>
      <c r="D157" s="25"/>
      <c r="E157" s="25"/>
      <c r="F157" s="25"/>
      <c r="G157" s="25"/>
      <c r="H157" s="25"/>
      <c r="I157" s="8"/>
      <c r="J157" s="32"/>
      <c r="K157" s="25"/>
      <c r="L157" s="8"/>
      <c r="M157" s="25"/>
      <c r="N157" s="25"/>
      <c r="O157" s="25"/>
      <c r="P157" s="25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3"/>
      <c r="BJ157" s="3"/>
      <c r="BK157" s="11"/>
      <c r="BL157" s="11"/>
      <c r="BM157" s="11"/>
      <c r="BN157" s="3"/>
      <c r="BO157" s="3"/>
      <c r="BP157" s="3"/>
      <c r="BQ157" s="3"/>
      <c r="BR157" s="3"/>
      <c r="BS157" s="11"/>
      <c r="BT157" s="20"/>
      <c r="BU157" s="25"/>
      <c r="BV157" s="20"/>
      <c r="BW157" s="11"/>
      <c r="BX157" s="20"/>
      <c r="BY157" s="25"/>
      <c r="BZ157" s="20"/>
      <c r="CA157" s="25"/>
      <c r="CB157" s="25"/>
      <c r="CC157" s="25"/>
      <c r="CD157" s="25"/>
      <c r="CE157" s="25"/>
      <c r="CF157" s="20"/>
      <c r="CG157" s="25"/>
      <c r="CH157" s="25"/>
      <c r="CI157" s="25"/>
      <c r="CJ157" s="20"/>
      <c r="CK157" s="25"/>
      <c r="CL157" s="25"/>
    </row>
    <row r="158" spans="1:94" x14ac:dyDescent="0.25">
      <c r="A158" s="25"/>
      <c r="B158" s="25"/>
      <c r="C158" s="25"/>
      <c r="D158" s="25"/>
      <c r="E158" s="25"/>
      <c r="F158" s="25"/>
      <c r="G158" s="25"/>
      <c r="H158" s="25"/>
      <c r="I158" s="8"/>
      <c r="J158" s="32"/>
      <c r="K158" s="25"/>
      <c r="L158" s="8"/>
      <c r="M158" s="25"/>
      <c r="N158" s="25"/>
      <c r="O158" s="25"/>
      <c r="P158" s="25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3"/>
      <c r="BJ158" s="3"/>
      <c r="BK158" s="11"/>
      <c r="BL158" s="11"/>
      <c r="BM158" s="11"/>
      <c r="BN158" s="3"/>
      <c r="BO158" s="3"/>
      <c r="BP158" s="3"/>
      <c r="BQ158" s="3"/>
      <c r="BR158" s="3"/>
      <c r="BS158" s="11"/>
      <c r="BT158" s="20"/>
      <c r="BU158" s="25"/>
      <c r="BV158" s="20"/>
      <c r="BW158" s="11"/>
      <c r="BX158" s="20"/>
      <c r="BY158" s="25"/>
      <c r="BZ158" s="20"/>
      <c r="CA158" s="25"/>
      <c r="CB158" s="25"/>
      <c r="CC158" s="25"/>
      <c r="CD158" s="25"/>
      <c r="CE158" s="25"/>
      <c r="CF158" s="20"/>
      <c r="CG158" s="25"/>
      <c r="CH158" s="25"/>
      <c r="CI158" s="25"/>
      <c r="CJ158" s="20"/>
      <c r="CK158" s="25"/>
      <c r="CL158" s="25"/>
    </row>
    <row r="159" spans="1:94" x14ac:dyDescent="0.25">
      <c r="A159" s="25"/>
      <c r="B159" s="25"/>
      <c r="C159" s="25"/>
      <c r="D159" s="25"/>
      <c r="E159" s="25"/>
      <c r="F159" s="25"/>
      <c r="G159" s="25"/>
      <c r="H159" s="25"/>
      <c r="I159" s="8"/>
      <c r="J159" s="32"/>
      <c r="K159" s="25"/>
      <c r="L159" s="8"/>
      <c r="M159" s="25"/>
      <c r="N159" s="25"/>
      <c r="O159" s="25"/>
      <c r="P159" s="25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3"/>
      <c r="BJ159" s="3"/>
      <c r="BK159" s="11"/>
      <c r="BL159" s="11"/>
      <c r="BM159" s="11"/>
      <c r="BN159" s="3"/>
      <c r="BO159" s="3"/>
      <c r="BP159" s="3"/>
      <c r="BQ159" s="3"/>
      <c r="BR159" s="3"/>
      <c r="BS159" s="11"/>
      <c r="BT159" s="20"/>
      <c r="BU159" s="25"/>
      <c r="BV159" s="20"/>
      <c r="BW159" s="11"/>
      <c r="BX159" s="20"/>
      <c r="BY159" s="25"/>
      <c r="BZ159" s="20"/>
      <c r="CA159" s="25"/>
      <c r="CB159" s="25"/>
      <c r="CC159" s="25"/>
      <c r="CD159" s="25"/>
      <c r="CE159" s="25"/>
      <c r="CF159" s="20"/>
      <c r="CG159" s="25"/>
      <c r="CH159" s="25"/>
      <c r="CI159" s="25"/>
      <c r="CJ159" s="20"/>
      <c r="CK159" s="25"/>
      <c r="CL159" s="25"/>
    </row>
    <row r="160" spans="1:94" x14ac:dyDescent="0.25">
      <c r="A160" s="25"/>
      <c r="B160" s="25"/>
      <c r="C160" s="25"/>
      <c r="D160" s="25"/>
      <c r="E160" s="25"/>
      <c r="F160" s="25"/>
      <c r="G160" s="25"/>
      <c r="H160" s="25"/>
      <c r="I160" s="8"/>
      <c r="J160" s="32"/>
      <c r="K160" s="25"/>
      <c r="L160" s="8"/>
      <c r="M160" s="25"/>
      <c r="N160" s="25"/>
      <c r="O160" s="25"/>
      <c r="P160" s="25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3"/>
      <c r="BJ160" s="3"/>
      <c r="BK160" s="11"/>
      <c r="BL160" s="11"/>
      <c r="BM160" s="11"/>
      <c r="BN160" s="3"/>
      <c r="BO160" s="3"/>
      <c r="BP160" s="3"/>
      <c r="BQ160" s="3"/>
      <c r="BR160" s="3"/>
      <c r="BS160" s="11"/>
      <c r="BT160" s="20"/>
      <c r="BU160" s="25"/>
      <c r="BV160" s="20"/>
      <c r="BW160" s="11"/>
      <c r="BX160" s="20"/>
      <c r="BY160" s="25"/>
      <c r="BZ160" s="20"/>
      <c r="CA160" s="25"/>
      <c r="CB160" s="25"/>
      <c r="CC160" s="25"/>
      <c r="CD160" s="25"/>
      <c r="CE160" s="25"/>
      <c r="CF160" s="20"/>
      <c r="CG160" s="25"/>
      <c r="CH160" s="25"/>
      <c r="CI160" s="25"/>
      <c r="CJ160" s="20"/>
      <c r="CK160" s="25"/>
      <c r="CL160" s="25"/>
    </row>
    <row r="161" spans="1:90" x14ac:dyDescent="0.25">
      <c r="A161" s="25"/>
      <c r="B161" s="25"/>
      <c r="C161" s="25"/>
      <c r="D161" s="25"/>
      <c r="E161" s="25"/>
      <c r="F161" s="25"/>
      <c r="G161" s="25"/>
      <c r="H161" s="25"/>
      <c r="I161" s="8"/>
      <c r="J161" s="32"/>
      <c r="K161" s="25"/>
      <c r="L161" s="8"/>
      <c r="M161" s="25"/>
      <c r="N161" s="25"/>
      <c r="O161" s="25"/>
      <c r="P161" s="25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3"/>
      <c r="BJ161" s="3"/>
      <c r="BK161" s="11"/>
      <c r="BL161" s="11"/>
      <c r="BM161" s="11"/>
      <c r="BN161" s="3"/>
      <c r="BO161" s="3"/>
      <c r="BP161" s="3"/>
      <c r="BQ161" s="3"/>
      <c r="BR161" s="3"/>
      <c r="BS161" s="11"/>
      <c r="BT161" s="20"/>
      <c r="BU161" s="25"/>
      <c r="BV161" s="20"/>
      <c r="BW161" s="11"/>
      <c r="BX161" s="20"/>
      <c r="BY161" s="25"/>
      <c r="BZ161" s="20"/>
      <c r="CA161" s="25"/>
      <c r="CB161" s="25"/>
      <c r="CC161" s="25"/>
      <c r="CD161" s="25"/>
      <c r="CE161" s="25"/>
      <c r="CF161" s="20"/>
      <c r="CG161" s="25"/>
      <c r="CH161" s="25"/>
      <c r="CI161" s="25"/>
      <c r="CJ161" s="20"/>
      <c r="CK161" s="25"/>
      <c r="CL161" s="25"/>
    </row>
    <row r="162" spans="1:90" x14ac:dyDescent="0.25">
      <c r="A162" s="25"/>
      <c r="B162" s="25"/>
      <c r="C162" s="25"/>
      <c r="D162" s="25"/>
      <c r="E162" s="25"/>
      <c r="F162" s="25"/>
      <c r="G162" s="25"/>
      <c r="H162" s="25"/>
      <c r="I162" s="8"/>
      <c r="J162" s="32"/>
      <c r="K162" s="25"/>
      <c r="L162" s="8"/>
      <c r="M162" s="25"/>
      <c r="N162" s="25"/>
      <c r="O162" s="25"/>
      <c r="P162" s="25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3"/>
      <c r="BJ162" s="3"/>
      <c r="BK162" s="11"/>
      <c r="BL162" s="11"/>
      <c r="BM162" s="11"/>
      <c r="BN162" s="3"/>
      <c r="BO162" s="3"/>
      <c r="BP162" s="3"/>
      <c r="BQ162" s="3"/>
      <c r="BR162" s="3"/>
      <c r="BS162" s="11"/>
      <c r="BT162" s="20"/>
      <c r="BU162" s="25"/>
      <c r="BV162" s="20"/>
      <c r="BW162" s="11"/>
      <c r="BX162" s="20"/>
      <c r="BY162" s="25"/>
      <c r="BZ162" s="20"/>
      <c r="CA162" s="25"/>
      <c r="CB162" s="25"/>
      <c r="CC162" s="25"/>
      <c r="CD162" s="25"/>
      <c r="CE162" s="25"/>
      <c r="CF162" s="20"/>
      <c r="CG162" s="25"/>
      <c r="CH162" s="25"/>
      <c r="CI162" s="25"/>
      <c r="CJ162" s="20"/>
      <c r="CK162" s="25"/>
      <c r="CL162" s="25"/>
    </row>
    <row r="163" spans="1:90" x14ac:dyDescent="0.25">
      <c r="A163" s="25"/>
      <c r="B163" s="25"/>
      <c r="C163" s="25"/>
      <c r="D163" s="25"/>
      <c r="E163" s="25"/>
      <c r="F163" s="25"/>
      <c r="G163" s="25"/>
      <c r="H163" s="25"/>
      <c r="I163" s="8"/>
      <c r="J163" s="32"/>
      <c r="K163" s="25"/>
      <c r="L163" s="8"/>
      <c r="M163" s="25"/>
      <c r="N163" s="25"/>
      <c r="O163" s="25"/>
      <c r="P163" s="25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3"/>
      <c r="BJ163" s="3"/>
      <c r="BK163" s="11"/>
      <c r="BL163" s="11"/>
      <c r="BM163" s="11"/>
      <c r="BN163" s="3"/>
      <c r="BO163" s="3"/>
      <c r="BP163" s="3"/>
      <c r="BQ163" s="3"/>
      <c r="BR163" s="3"/>
      <c r="BS163" s="11"/>
      <c r="BT163" s="20"/>
      <c r="BU163" s="25"/>
      <c r="BV163" s="20"/>
      <c r="BW163" s="11"/>
      <c r="BX163" s="20"/>
      <c r="BY163" s="25"/>
      <c r="BZ163" s="20"/>
      <c r="CA163" s="25"/>
      <c r="CB163" s="25"/>
      <c r="CC163" s="25"/>
      <c r="CD163" s="25"/>
      <c r="CE163" s="25"/>
      <c r="CF163" s="20"/>
      <c r="CG163" s="25"/>
      <c r="CH163" s="25"/>
      <c r="CI163" s="25"/>
      <c r="CJ163" s="20"/>
      <c r="CK163" s="25"/>
      <c r="CL163" s="25"/>
    </row>
    <row r="164" spans="1:90" x14ac:dyDescent="0.25">
      <c r="A164" s="25"/>
      <c r="B164" s="25"/>
      <c r="C164" s="25"/>
      <c r="D164" s="25"/>
      <c r="E164" s="25"/>
      <c r="F164" s="25"/>
      <c r="G164" s="25"/>
      <c r="H164" s="25"/>
      <c r="I164" s="8"/>
      <c r="J164" s="32"/>
      <c r="K164" s="25"/>
      <c r="L164" s="8"/>
      <c r="M164" s="25"/>
      <c r="N164" s="25"/>
      <c r="O164" s="25"/>
      <c r="P164" s="25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3"/>
      <c r="BJ164" s="3"/>
      <c r="BK164" s="11"/>
      <c r="BL164" s="11"/>
      <c r="BM164" s="11"/>
      <c r="BN164" s="3"/>
      <c r="BO164" s="3"/>
      <c r="BP164" s="3"/>
      <c r="BQ164" s="3"/>
      <c r="BR164" s="3"/>
      <c r="BS164" s="11"/>
      <c r="BT164" s="20"/>
      <c r="BU164" s="25"/>
      <c r="BV164" s="20"/>
      <c r="BW164" s="11"/>
      <c r="BX164" s="20"/>
      <c r="BY164" s="25"/>
      <c r="BZ164" s="20"/>
      <c r="CA164" s="25"/>
      <c r="CB164" s="25"/>
      <c r="CC164" s="25"/>
      <c r="CD164" s="25"/>
      <c r="CE164" s="25"/>
      <c r="CF164" s="20"/>
      <c r="CG164" s="25"/>
      <c r="CH164" s="25"/>
      <c r="CI164" s="25"/>
      <c r="CJ164" s="20"/>
      <c r="CK164" s="25"/>
      <c r="CL164" s="25"/>
    </row>
    <row r="165" spans="1:90" x14ac:dyDescent="0.25">
      <c r="A165" s="25"/>
      <c r="B165" s="25"/>
      <c r="C165" s="25"/>
      <c r="D165" s="25"/>
      <c r="E165" s="25"/>
      <c r="F165" s="25"/>
      <c r="G165" s="25"/>
      <c r="H165" s="25"/>
      <c r="I165" s="8"/>
      <c r="J165" s="32"/>
      <c r="K165" s="25"/>
      <c r="L165" s="8"/>
      <c r="M165" s="25"/>
      <c r="N165" s="25"/>
      <c r="O165" s="25"/>
      <c r="P165" s="25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3"/>
      <c r="BJ165" s="3"/>
      <c r="BK165" s="11"/>
      <c r="BL165" s="11"/>
      <c r="BM165" s="11"/>
      <c r="BN165" s="3"/>
      <c r="BO165" s="3"/>
      <c r="BP165" s="3"/>
      <c r="BQ165" s="3"/>
      <c r="BR165" s="3"/>
      <c r="BS165" s="11"/>
      <c r="BT165" s="20"/>
      <c r="BU165" s="25"/>
      <c r="BV165" s="20"/>
      <c r="BW165" s="11"/>
      <c r="BX165" s="20"/>
      <c r="BY165" s="25"/>
      <c r="BZ165" s="20"/>
      <c r="CA165" s="25"/>
      <c r="CB165" s="25"/>
      <c r="CC165" s="25"/>
      <c r="CD165" s="25"/>
      <c r="CE165" s="25"/>
      <c r="CF165" s="20"/>
      <c r="CG165" s="25"/>
      <c r="CH165" s="25"/>
      <c r="CI165" s="25"/>
      <c r="CJ165" s="20"/>
      <c r="CK165" s="25"/>
      <c r="CL165" s="25"/>
    </row>
    <row r="166" spans="1:90" x14ac:dyDescent="0.25">
      <c r="A166" s="25"/>
      <c r="B166" s="25"/>
      <c r="C166" s="25"/>
      <c r="D166" s="25"/>
      <c r="E166" s="25"/>
      <c r="F166" s="25"/>
      <c r="G166" s="25"/>
      <c r="H166" s="25"/>
      <c r="I166" s="8"/>
      <c r="J166" s="32"/>
      <c r="K166" s="25"/>
      <c r="L166" s="8"/>
      <c r="M166" s="25"/>
      <c r="N166" s="25"/>
      <c r="O166" s="25"/>
      <c r="P166" s="25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3"/>
      <c r="BJ166" s="3"/>
      <c r="BK166" s="11"/>
      <c r="BL166" s="11"/>
      <c r="BM166" s="11"/>
      <c r="BN166" s="3"/>
      <c r="BO166" s="3"/>
      <c r="BP166" s="3"/>
      <c r="BQ166" s="3"/>
      <c r="BR166" s="3"/>
      <c r="BS166" s="11"/>
      <c r="BT166" s="20"/>
      <c r="BU166" s="25"/>
      <c r="BV166" s="20"/>
      <c r="BW166" s="11"/>
      <c r="BX166" s="20"/>
      <c r="BY166" s="25"/>
      <c r="BZ166" s="20"/>
      <c r="CA166" s="25"/>
      <c r="CB166" s="25"/>
      <c r="CC166" s="25"/>
      <c r="CD166" s="25"/>
      <c r="CE166" s="25"/>
      <c r="CF166" s="20"/>
      <c r="CG166" s="25"/>
      <c r="CH166" s="25"/>
      <c r="CI166" s="25"/>
      <c r="CJ166" s="20"/>
      <c r="CK166" s="25"/>
      <c r="CL166" s="25"/>
    </row>
    <row r="167" spans="1:90" x14ac:dyDescent="0.25">
      <c r="A167" s="25"/>
      <c r="B167" s="25"/>
      <c r="C167" s="25"/>
      <c r="D167" s="25"/>
      <c r="E167" s="25"/>
      <c r="F167" s="25"/>
      <c r="G167" s="25"/>
      <c r="H167" s="25"/>
      <c r="I167" s="8"/>
      <c r="J167" s="32"/>
      <c r="K167" s="25"/>
      <c r="L167" s="8"/>
      <c r="M167" s="25"/>
      <c r="N167" s="25"/>
      <c r="O167" s="25"/>
      <c r="P167" s="25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3"/>
      <c r="BJ167" s="3"/>
      <c r="BK167" s="11"/>
      <c r="BL167" s="11"/>
      <c r="BM167" s="11"/>
      <c r="BN167" s="3"/>
      <c r="BO167" s="3"/>
      <c r="BP167" s="3"/>
      <c r="BQ167" s="3"/>
      <c r="BR167" s="3"/>
      <c r="BS167" s="11"/>
      <c r="BT167" s="20"/>
      <c r="BU167" s="25"/>
      <c r="BV167" s="20"/>
      <c r="BW167" s="11"/>
      <c r="BX167" s="20"/>
      <c r="BY167" s="25"/>
      <c r="BZ167" s="20"/>
      <c r="CA167" s="25"/>
      <c r="CB167" s="25"/>
      <c r="CC167" s="25"/>
      <c r="CD167" s="25"/>
      <c r="CE167" s="25"/>
      <c r="CF167" s="20"/>
      <c r="CG167" s="25"/>
      <c r="CH167" s="25"/>
      <c r="CI167" s="25"/>
      <c r="CJ167" s="20"/>
      <c r="CK167" s="25"/>
      <c r="CL167" s="25"/>
    </row>
    <row r="168" spans="1:90" x14ac:dyDescent="0.25">
      <c r="A168" s="25"/>
      <c r="B168" s="25"/>
      <c r="C168" s="25"/>
      <c r="D168" s="25"/>
      <c r="E168" s="25"/>
      <c r="F168" s="25"/>
      <c r="G168" s="25"/>
      <c r="H168" s="25"/>
      <c r="I168" s="8"/>
      <c r="J168" s="32"/>
      <c r="K168" s="25"/>
      <c r="L168" s="8"/>
      <c r="M168" s="25"/>
      <c r="N168" s="25"/>
      <c r="O168" s="25"/>
      <c r="P168" s="25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3"/>
      <c r="BJ168" s="3"/>
      <c r="BK168" s="11"/>
      <c r="BL168" s="11"/>
      <c r="BM168" s="11"/>
      <c r="BN168" s="3"/>
      <c r="BO168" s="3"/>
      <c r="BP168" s="3"/>
      <c r="BQ168" s="3"/>
      <c r="BR168" s="3"/>
      <c r="BS168" s="11"/>
      <c r="BT168" s="20"/>
      <c r="BU168" s="25"/>
      <c r="BV168" s="20"/>
      <c r="BW168" s="11"/>
      <c r="BX168" s="20"/>
      <c r="BY168" s="25"/>
      <c r="BZ168" s="20"/>
      <c r="CA168" s="25"/>
      <c r="CB168" s="25"/>
      <c r="CC168" s="25"/>
      <c r="CD168" s="25"/>
      <c r="CE168" s="25"/>
      <c r="CF168" s="20"/>
      <c r="CG168" s="25"/>
      <c r="CH168" s="25"/>
      <c r="CI168" s="25"/>
      <c r="CJ168" s="20"/>
      <c r="CK168" s="25"/>
      <c r="CL168" s="25"/>
    </row>
    <row r="169" spans="1:90" x14ac:dyDescent="0.25">
      <c r="A169" s="25"/>
      <c r="B169" s="25"/>
      <c r="C169" s="25"/>
      <c r="D169" s="25"/>
      <c r="E169" s="25"/>
      <c r="F169" s="25"/>
      <c r="G169" s="25"/>
      <c r="H169" s="25"/>
      <c r="I169" s="8"/>
      <c r="J169" s="32"/>
      <c r="K169" s="25"/>
      <c r="L169" s="8"/>
      <c r="M169" s="25"/>
      <c r="N169" s="25"/>
      <c r="O169" s="25"/>
      <c r="P169" s="25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3"/>
      <c r="BJ169" s="3"/>
      <c r="BK169" s="11"/>
      <c r="BL169" s="11"/>
      <c r="BM169" s="11"/>
      <c r="BN169" s="3"/>
      <c r="BO169" s="3"/>
      <c r="BP169" s="3"/>
      <c r="BQ169" s="3"/>
      <c r="BR169" s="3"/>
      <c r="BS169" s="11"/>
      <c r="BT169" s="20"/>
      <c r="BU169" s="25"/>
      <c r="BV169" s="20"/>
      <c r="BW169" s="11"/>
      <c r="BX169" s="20"/>
      <c r="BY169" s="25"/>
      <c r="BZ169" s="20"/>
      <c r="CA169" s="25"/>
      <c r="CB169" s="25"/>
      <c r="CC169" s="25"/>
      <c r="CD169" s="25"/>
      <c r="CE169" s="25"/>
      <c r="CF169" s="20"/>
      <c r="CG169" s="25"/>
      <c r="CH169" s="25"/>
      <c r="CI169" s="25"/>
      <c r="CJ169" s="20"/>
      <c r="CK169" s="25"/>
      <c r="CL169" s="25"/>
    </row>
    <row r="170" spans="1:90" x14ac:dyDescent="0.25">
      <c r="A170" s="25"/>
      <c r="B170" s="25"/>
      <c r="C170" s="25"/>
      <c r="D170" s="25"/>
      <c r="E170" s="25"/>
      <c r="F170" s="25"/>
      <c r="G170" s="25"/>
      <c r="H170" s="25"/>
      <c r="I170" s="8"/>
      <c r="J170" s="32"/>
      <c r="K170" s="25"/>
      <c r="L170" s="8"/>
      <c r="M170" s="25"/>
      <c r="N170" s="25"/>
      <c r="O170" s="25"/>
      <c r="P170" s="25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3"/>
      <c r="BJ170" s="3"/>
      <c r="BK170" s="11"/>
      <c r="BL170" s="11"/>
      <c r="BM170" s="11"/>
      <c r="BN170" s="3"/>
      <c r="BO170" s="3"/>
      <c r="BP170" s="3"/>
      <c r="BQ170" s="3"/>
      <c r="BR170" s="3"/>
      <c r="BS170" s="11"/>
      <c r="BT170" s="20"/>
      <c r="BU170" s="25"/>
      <c r="BV170" s="20"/>
      <c r="BW170" s="11"/>
      <c r="BX170" s="20"/>
      <c r="BY170" s="25"/>
      <c r="BZ170" s="20"/>
      <c r="CA170" s="25"/>
      <c r="CB170" s="25"/>
      <c r="CC170" s="25"/>
      <c r="CD170" s="25"/>
      <c r="CE170" s="25"/>
      <c r="CF170" s="20"/>
      <c r="CG170" s="25"/>
      <c r="CH170" s="25"/>
      <c r="CI170" s="25"/>
      <c r="CJ170" s="20"/>
      <c r="CK170" s="25"/>
      <c r="CL170" s="25"/>
    </row>
    <row r="171" spans="1:90" x14ac:dyDescent="0.25">
      <c r="A171" s="25"/>
      <c r="B171" s="25"/>
      <c r="C171" s="25"/>
      <c r="D171" s="25"/>
      <c r="E171" s="25"/>
      <c r="F171" s="25"/>
      <c r="G171" s="25"/>
      <c r="H171" s="25"/>
      <c r="I171" s="8"/>
      <c r="J171" s="32"/>
      <c r="K171" s="25"/>
      <c r="L171" s="8"/>
      <c r="M171" s="25"/>
      <c r="N171" s="25"/>
      <c r="O171" s="25"/>
      <c r="P171" s="25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3"/>
      <c r="BJ171" s="3"/>
      <c r="BK171" s="11"/>
      <c r="BL171" s="11"/>
      <c r="BM171" s="11"/>
      <c r="BN171" s="3"/>
      <c r="BO171" s="3"/>
      <c r="BP171" s="3"/>
      <c r="BQ171" s="3"/>
      <c r="BR171" s="3"/>
      <c r="BS171" s="11"/>
      <c r="BT171" s="20"/>
      <c r="BU171" s="25"/>
      <c r="BV171" s="20"/>
      <c r="BW171" s="11"/>
      <c r="BX171" s="20"/>
      <c r="BY171" s="25"/>
      <c r="BZ171" s="20"/>
      <c r="CA171" s="25"/>
      <c r="CB171" s="25"/>
      <c r="CC171" s="25"/>
      <c r="CD171" s="25"/>
      <c r="CE171" s="25"/>
      <c r="CF171" s="20"/>
      <c r="CG171" s="25"/>
      <c r="CH171" s="25"/>
      <c r="CI171" s="25"/>
      <c r="CJ171" s="20"/>
      <c r="CK171" s="25"/>
      <c r="CL171" s="25"/>
    </row>
    <row r="172" spans="1:90" x14ac:dyDescent="0.25">
      <c r="A172" s="25"/>
      <c r="B172" s="25"/>
      <c r="C172" s="25"/>
      <c r="D172" s="25"/>
      <c r="E172" s="25"/>
      <c r="F172" s="25"/>
      <c r="G172" s="25"/>
      <c r="H172" s="25"/>
      <c r="I172" s="8"/>
      <c r="J172" s="32"/>
      <c r="K172" s="25"/>
      <c r="L172" s="8"/>
      <c r="M172" s="25"/>
      <c r="N172" s="25"/>
      <c r="O172" s="25"/>
      <c r="P172" s="25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3"/>
      <c r="BJ172" s="3"/>
      <c r="BK172" s="11"/>
      <c r="BL172" s="11"/>
      <c r="BM172" s="11"/>
      <c r="BN172" s="3"/>
      <c r="BO172" s="3"/>
      <c r="BP172" s="3"/>
      <c r="BQ172" s="3"/>
      <c r="BR172" s="3"/>
      <c r="BS172" s="11"/>
      <c r="BT172" s="20"/>
      <c r="BU172" s="25"/>
      <c r="BV172" s="20"/>
      <c r="BW172" s="11"/>
      <c r="BX172" s="20"/>
      <c r="BY172" s="25"/>
      <c r="BZ172" s="20"/>
      <c r="CA172" s="25"/>
      <c r="CB172" s="25"/>
      <c r="CC172" s="25"/>
      <c r="CD172" s="25"/>
      <c r="CE172" s="25"/>
      <c r="CF172" s="20"/>
      <c r="CG172" s="25"/>
      <c r="CH172" s="25"/>
      <c r="CI172" s="25"/>
      <c r="CJ172" s="20"/>
      <c r="CK172" s="25"/>
      <c r="CL172" s="25"/>
    </row>
    <row r="173" spans="1:90" x14ac:dyDescent="0.25">
      <c r="A173" s="25"/>
      <c r="B173" s="25"/>
      <c r="C173" s="25"/>
      <c r="D173" s="25"/>
      <c r="E173" s="25"/>
      <c r="F173" s="25"/>
      <c r="G173" s="25"/>
      <c r="H173" s="25"/>
      <c r="I173" s="8"/>
      <c r="J173" s="32"/>
      <c r="K173" s="25"/>
      <c r="L173" s="8"/>
      <c r="M173" s="25"/>
      <c r="N173" s="25"/>
      <c r="O173" s="25"/>
      <c r="P173" s="25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3"/>
      <c r="BJ173" s="3"/>
      <c r="BK173" s="11"/>
      <c r="BL173" s="11"/>
      <c r="BM173" s="11"/>
      <c r="BN173" s="3"/>
      <c r="BO173" s="3"/>
      <c r="BP173" s="3"/>
      <c r="BQ173" s="3"/>
      <c r="BR173" s="3"/>
      <c r="BS173" s="11"/>
      <c r="BT173" s="20"/>
      <c r="BU173" s="25"/>
      <c r="BV173" s="20"/>
      <c r="BW173" s="11"/>
      <c r="BX173" s="20"/>
      <c r="BY173" s="25"/>
      <c r="BZ173" s="20"/>
      <c r="CA173" s="25"/>
      <c r="CB173" s="25"/>
      <c r="CC173" s="25"/>
      <c r="CD173" s="25"/>
      <c r="CE173" s="25"/>
      <c r="CF173" s="20"/>
      <c r="CG173" s="25"/>
      <c r="CH173" s="25"/>
      <c r="CI173" s="25"/>
      <c r="CJ173" s="20"/>
      <c r="CK173" s="25"/>
      <c r="CL173" s="25"/>
    </row>
    <row r="174" spans="1:90" x14ac:dyDescent="0.25">
      <c r="A174" s="25"/>
      <c r="B174" s="25"/>
      <c r="C174" s="25"/>
      <c r="D174" s="25"/>
      <c r="E174" s="25"/>
      <c r="F174" s="25"/>
      <c r="G174" s="25"/>
      <c r="H174" s="25"/>
      <c r="I174" s="8"/>
      <c r="J174" s="32"/>
      <c r="K174" s="25"/>
      <c r="L174" s="8"/>
      <c r="M174" s="25"/>
      <c r="N174" s="25"/>
      <c r="O174" s="25"/>
      <c r="P174" s="25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3"/>
      <c r="BJ174" s="3"/>
      <c r="BK174" s="11"/>
      <c r="BL174" s="11"/>
      <c r="BM174" s="11"/>
      <c r="BN174" s="3"/>
      <c r="BO174" s="3"/>
      <c r="BP174" s="3"/>
      <c r="BQ174" s="3"/>
      <c r="BR174" s="3"/>
      <c r="BS174" s="11"/>
      <c r="BT174" s="20"/>
      <c r="BU174" s="25"/>
      <c r="BV174" s="20"/>
      <c r="BW174" s="11"/>
      <c r="BX174" s="20"/>
      <c r="BY174" s="25"/>
      <c r="BZ174" s="20"/>
      <c r="CA174" s="25"/>
      <c r="CB174" s="25"/>
      <c r="CC174" s="25"/>
      <c r="CD174" s="25"/>
      <c r="CE174" s="25"/>
      <c r="CF174" s="20"/>
      <c r="CG174" s="25"/>
      <c r="CH174" s="25"/>
      <c r="CI174" s="25"/>
      <c r="CJ174" s="20"/>
      <c r="CK174" s="25"/>
      <c r="CL174" s="25"/>
    </row>
    <row r="175" spans="1:90" x14ac:dyDescent="0.25">
      <c r="A175" s="25"/>
      <c r="B175" s="25"/>
      <c r="C175" s="25"/>
      <c r="D175" s="25"/>
      <c r="E175" s="25"/>
      <c r="F175" s="25"/>
      <c r="G175" s="25"/>
      <c r="H175" s="25"/>
      <c r="I175" s="8"/>
      <c r="J175" s="32"/>
      <c r="K175" s="25"/>
      <c r="L175" s="8"/>
      <c r="M175" s="25"/>
      <c r="N175" s="25"/>
      <c r="O175" s="25"/>
      <c r="P175" s="25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3"/>
      <c r="BJ175" s="3"/>
      <c r="BK175" s="11"/>
      <c r="BL175" s="11"/>
      <c r="BM175" s="11"/>
      <c r="BN175" s="3"/>
      <c r="BO175" s="3"/>
      <c r="BP175" s="3"/>
      <c r="BQ175" s="3"/>
      <c r="BR175" s="3"/>
      <c r="BS175" s="11"/>
      <c r="BT175" s="20"/>
      <c r="BU175" s="25"/>
      <c r="BV175" s="20"/>
      <c r="BW175" s="11"/>
      <c r="BX175" s="20"/>
      <c r="BY175" s="25"/>
      <c r="BZ175" s="20"/>
      <c r="CA175" s="25"/>
      <c r="CB175" s="25"/>
      <c r="CC175" s="25"/>
      <c r="CD175" s="25"/>
      <c r="CE175" s="25"/>
      <c r="CF175" s="20"/>
      <c r="CG175" s="25"/>
      <c r="CH175" s="25"/>
      <c r="CI175" s="25"/>
      <c r="CJ175" s="20"/>
      <c r="CK175" s="25"/>
      <c r="CL175" s="25"/>
    </row>
    <row r="176" spans="1:90" x14ac:dyDescent="0.25">
      <c r="A176" s="25"/>
      <c r="B176" s="25"/>
      <c r="C176" s="25"/>
      <c r="D176" s="25"/>
      <c r="E176" s="25"/>
      <c r="F176" s="25"/>
      <c r="G176" s="25"/>
      <c r="H176" s="25"/>
      <c r="I176" s="8"/>
      <c r="J176" s="32"/>
      <c r="K176" s="25"/>
      <c r="L176" s="8"/>
      <c r="M176" s="25"/>
      <c r="N176" s="25"/>
      <c r="O176" s="25"/>
      <c r="P176" s="25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3"/>
      <c r="BJ176" s="3"/>
      <c r="BK176" s="11"/>
      <c r="BL176" s="11"/>
      <c r="BM176" s="11"/>
      <c r="BN176" s="3"/>
      <c r="BO176" s="3"/>
      <c r="BP176" s="3"/>
      <c r="BQ176" s="3"/>
      <c r="BR176" s="3"/>
      <c r="BS176" s="11"/>
      <c r="BT176" s="20"/>
      <c r="BU176" s="25"/>
      <c r="BV176" s="20"/>
      <c r="BW176" s="11"/>
      <c r="BX176" s="20"/>
      <c r="BY176" s="25"/>
      <c r="BZ176" s="20"/>
      <c r="CA176" s="25"/>
      <c r="CB176" s="25"/>
      <c r="CC176" s="25"/>
      <c r="CD176" s="25"/>
      <c r="CE176" s="25"/>
      <c r="CF176" s="20"/>
      <c r="CG176" s="25"/>
      <c r="CH176" s="25"/>
      <c r="CI176" s="25"/>
      <c r="CJ176" s="20"/>
      <c r="CK176" s="25"/>
      <c r="CL176" s="25"/>
    </row>
    <row r="177" spans="1:90" x14ac:dyDescent="0.25">
      <c r="A177" s="25"/>
      <c r="B177" s="25"/>
      <c r="C177" s="25"/>
      <c r="D177" s="25"/>
      <c r="E177" s="25"/>
      <c r="F177" s="25"/>
      <c r="G177" s="25"/>
      <c r="H177" s="25"/>
      <c r="I177" s="8"/>
      <c r="J177" s="32"/>
      <c r="K177" s="25"/>
      <c r="L177" s="8"/>
      <c r="M177" s="25"/>
      <c r="N177" s="25"/>
      <c r="O177" s="25"/>
      <c r="P177" s="25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3"/>
      <c r="BJ177" s="3"/>
      <c r="BK177" s="11"/>
      <c r="BL177" s="11"/>
      <c r="BM177" s="11"/>
      <c r="BN177" s="3"/>
      <c r="BO177" s="3"/>
      <c r="BP177" s="3"/>
      <c r="BQ177" s="3"/>
      <c r="BR177" s="3"/>
      <c r="BS177" s="11"/>
      <c r="BT177" s="20"/>
      <c r="BU177" s="25"/>
      <c r="BV177" s="20"/>
      <c r="BW177" s="11"/>
      <c r="BX177" s="20"/>
      <c r="BY177" s="25"/>
      <c r="BZ177" s="20"/>
      <c r="CA177" s="25"/>
      <c r="CB177" s="25"/>
      <c r="CC177" s="25"/>
      <c r="CD177" s="25"/>
      <c r="CE177" s="25"/>
      <c r="CF177" s="20"/>
      <c r="CG177" s="25"/>
      <c r="CH177" s="25"/>
      <c r="CI177" s="25"/>
      <c r="CJ177" s="20"/>
      <c r="CK177" s="25"/>
      <c r="CL177" s="25"/>
    </row>
    <row r="178" spans="1:90" x14ac:dyDescent="0.25">
      <c r="A178" s="25"/>
      <c r="B178" s="25"/>
      <c r="C178" s="25"/>
      <c r="D178" s="25"/>
      <c r="E178" s="25"/>
      <c r="F178" s="25"/>
      <c r="G178" s="25"/>
      <c r="H178" s="25"/>
      <c r="I178" s="8"/>
      <c r="J178" s="32"/>
      <c r="K178" s="25"/>
      <c r="L178" s="8"/>
      <c r="M178" s="25"/>
      <c r="N178" s="25"/>
      <c r="O178" s="25"/>
      <c r="P178" s="25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3"/>
      <c r="BJ178" s="3"/>
      <c r="BK178" s="11"/>
      <c r="BL178" s="11"/>
      <c r="BM178" s="11"/>
      <c r="BN178" s="3"/>
      <c r="BO178" s="3"/>
      <c r="BP178" s="3"/>
      <c r="BQ178" s="3"/>
      <c r="BR178" s="3"/>
      <c r="BS178" s="11"/>
      <c r="BT178" s="20"/>
      <c r="BU178" s="25"/>
      <c r="BV178" s="20"/>
      <c r="BW178" s="11"/>
      <c r="BX178" s="20"/>
      <c r="BY178" s="25"/>
      <c r="BZ178" s="20"/>
      <c r="CA178" s="25"/>
      <c r="CB178" s="25"/>
      <c r="CC178" s="25"/>
      <c r="CD178" s="25"/>
      <c r="CE178" s="25"/>
      <c r="CF178" s="20"/>
      <c r="CG178" s="25"/>
      <c r="CH178" s="25"/>
      <c r="CI178" s="25"/>
      <c r="CJ178" s="20"/>
      <c r="CK178" s="25"/>
      <c r="CL178" s="25"/>
    </row>
    <row r="179" spans="1:90" x14ac:dyDescent="0.25">
      <c r="A179" s="25"/>
      <c r="B179" s="25"/>
      <c r="C179" s="25"/>
      <c r="D179" s="25"/>
      <c r="E179" s="25"/>
      <c r="F179" s="25"/>
      <c r="G179" s="25"/>
      <c r="H179" s="25"/>
      <c r="I179" s="8"/>
      <c r="J179" s="32"/>
      <c r="K179" s="25"/>
      <c r="L179" s="8"/>
      <c r="M179" s="25"/>
      <c r="N179" s="25"/>
      <c r="O179" s="25"/>
      <c r="P179" s="25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3"/>
      <c r="BJ179" s="3"/>
      <c r="BK179" s="11"/>
      <c r="BL179" s="11"/>
      <c r="BM179" s="11"/>
      <c r="BN179" s="3"/>
      <c r="BO179" s="3"/>
      <c r="BP179" s="3"/>
      <c r="BQ179" s="3"/>
      <c r="BR179" s="3"/>
      <c r="BS179" s="11"/>
      <c r="BT179" s="20"/>
      <c r="BU179" s="25"/>
      <c r="BV179" s="20"/>
      <c r="BW179" s="11"/>
      <c r="BX179" s="20"/>
      <c r="BY179" s="25"/>
      <c r="BZ179" s="20"/>
      <c r="CA179" s="25"/>
      <c r="CB179" s="25"/>
      <c r="CC179" s="25"/>
      <c r="CD179" s="25"/>
      <c r="CE179" s="25"/>
      <c r="CF179" s="20"/>
      <c r="CG179" s="25"/>
      <c r="CH179" s="25"/>
      <c r="CI179" s="25"/>
      <c r="CJ179" s="20"/>
      <c r="CK179" s="25"/>
      <c r="CL179" s="25"/>
    </row>
    <row r="180" spans="1:90" x14ac:dyDescent="0.25">
      <c r="A180" s="25"/>
      <c r="B180" s="25"/>
      <c r="C180" s="25"/>
      <c r="D180" s="25"/>
      <c r="E180" s="25"/>
      <c r="F180" s="25"/>
      <c r="G180" s="25"/>
      <c r="H180" s="25"/>
      <c r="I180" s="8"/>
      <c r="J180" s="32"/>
      <c r="K180" s="25"/>
      <c r="L180" s="8"/>
      <c r="M180" s="25"/>
      <c r="N180" s="25"/>
      <c r="O180" s="25"/>
      <c r="P180" s="25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3"/>
      <c r="BJ180" s="3"/>
      <c r="BK180" s="11"/>
      <c r="BL180" s="11"/>
      <c r="BM180" s="11"/>
      <c r="BN180" s="3"/>
      <c r="BO180" s="3"/>
      <c r="BP180" s="3"/>
      <c r="BQ180" s="3"/>
      <c r="BR180" s="3"/>
      <c r="BS180" s="11"/>
      <c r="BT180" s="20"/>
      <c r="BU180" s="25"/>
      <c r="BV180" s="20"/>
      <c r="BW180" s="11"/>
      <c r="BX180" s="20"/>
      <c r="BY180" s="25"/>
      <c r="BZ180" s="20"/>
      <c r="CA180" s="25"/>
      <c r="CB180" s="25"/>
      <c r="CC180" s="25"/>
      <c r="CD180" s="25"/>
      <c r="CE180" s="25"/>
      <c r="CF180" s="20"/>
      <c r="CG180" s="25"/>
      <c r="CH180" s="25"/>
      <c r="CI180" s="25"/>
      <c r="CJ180" s="20"/>
      <c r="CK180" s="25"/>
      <c r="CL180" s="25"/>
    </row>
    <row r="181" spans="1:90" x14ac:dyDescent="0.25">
      <c r="A181" s="25"/>
      <c r="B181" s="25"/>
      <c r="C181" s="25"/>
      <c r="D181" s="25"/>
      <c r="E181" s="25"/>
      <c r="F181" s="25"/>
      <c r="G181" s="25"/>
      <c r="H181" s="25"/>
      <c r="I181" s="8"/>
      <c r="J181" s="32"/>
      <c r="K181" s="25"/>
      <c r="L181" s="8"/>
      <c r="M181" s="25"/>
      <c r="N181" s="25"/>
      <c r="O181" s="25"/>
      <c r="P181" s="25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3"/>
      <c r="BJ181" s="3"/>
      <c r="BK181" s="11"/>
      <c r="BL181" s="11"/>
      <c r="BM181" s="11"/>
      <c r="BN181" s="3"/>
      <c r="BO181" s="3"/>
      <c r="BP181" s="3"/>
      <c r="BQ181" s="3"/>
      <c r="BR181" s="3"/>
      <c r="BS181" s="11"/>
      <c r="BT181" s="20"/>
      <c r="BU181" s="25"/>
      <c r="BV181" s="20"/>
      <c r="BW181" s="11"/>
      <c r="BX181" s="20"/>
      <c r="BY181" s="25"/>
      <c r="BZ181" s="20"/>
      <c r="CA181" s="25"/>
      <c r="CB181" s="25"/>
      <c r="CC181" s="25"/>
      <c r="CD181" s="25"/>
      <c r="CE181" s="25"/>
      <c r="CF181" s="20"/>
      <c r="CG181" s="25"/>
      <c r="CH181" s="25"/>
      <c r="CI181" s="25"/>
      <c r="CJ181" s="20"/>
      <c r="CK181" s="25"/>
      <c r="CL181" s="25"/>
    </row>
    <row r="182" spans="1:90" x14ac:dyDescent="0.25">
      <c r="A182" s="25"/>
      <c r="B182" s="25"/>
      <c r="C182" s="25"/>
      <c r="D182" s="25"/>
      <c r="E182" s="25"/>
      <c r="F182" s="25"/>
      <c r="G182" s="25"/>
      <c r="H182" s="25"/>
      <c r="I182" s="8"/>
      <c r="J182" s="32"/>
      <c r="K182" s="25"/>
      <c r="L182" s="8"/>
      <c r="M182" s="25"/>
      <c r="N182" s="25"/>
      <c r="O182" s="25"/>
      <c r="P182" s="25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3"/>
      <c r="BJ182" s="3"/>
      <c r="BK182" s="11"/>
      <c r="BL182" s="11"/>
      <c r="BM182" s="11"/>
      <c r="BN182" s="3"/>
      <c r="BO182" s="3"/>
      <c r="BP182" s="3"/>
      <c r="BQ182" s="3"/>
      <c r="BR182" s="3"/>
      <c r="BS182" s="11"/>
      <c r="BT182" s="20"/>
      <c r="BU182" s="25"/>
      <c r="BV182" s="20"/>
      <c r="BW182" s="11"/>
      <c r="BX182" s="20"/>
      <c r="BY182" s="25"/>
      <c r="BZ182" s="20"/>
      <c r="CA182" s="25"/>
      <c r="CB182" s="25"/>
      <c r="CC182" s="25"/>
      <c r="CD182" s="25"/>
      <c r="CE182" s="25"/>
      <c r="CF182" s="20"/>
      <c r="CG182" s="25"/>
      <c r="CH182" s="25"/>
      <c r="CI182" s="25"/>
      <c r="CJ182" s="20"/>
      <c r="CK182" s="25"/>
      <c r="CL182" s="25"/>
    </row>
    <row r="183" spans="1:90" x14ac:dyDescent="0.25">
      <c r="A183" s="25"/>
      <c r="B183" s="25"/>
      <c r="C183" s="25"/>
      <c r="D183" s="25"/>
      <c r="E183" s="25"/>
      <c r="F183" s="25"/>
      <c r="G183" s="25"/>
      <c r="H183" s="25"/>
      <c r="I183" s="8"/>
      <c r="J183" s="32"/>
      <c r="K183" s="25"/>
      <c r="L183" s="8"/>
      <c r="M183" s="25"/>
      <c r="N183" s="25"/>
      <c r="O183" s="25"/>
      <c r="P183" s="25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3"/>
      <c r="BJ183" s="3"/>
      <c r="BK183" s="11"/>
      <c r="BL183" s="11"/>
      <c r="BM183" s="11"/>
      <c r="BN183" s="3"/>
      <c r="BO183" s="3"/>
      <c r="BP183" s="3"/>
      <c r="BQ183" s="3"/>
      <c r="BR183" s="3"/>
      <c r="BS183" s="11"/>
      <c r="BT183" s="20"/>
      <c r="BU183" s="25"/>
      <c r="BV183" s="20"/>
      <c r="BW183" s="11"/>
      <c r="BX183" s="20"/>
      <c r="BY183" s="25"/>
      <c r="BZ183" s="20"/>
      <c r="CA183" s="25"/>
      <c r="CB183" s="25"/>
      <c r="CC183" s="25"/>
      <c r="CD183" s="25"/>
      <c r="CE183" s="25"/>
      <c r="CF183" s="20"/>
      <c r="CG183" s="25"/>
      <c r="CH183" s="25"/>
      <c r="CI183" s="25"/>
      <c r="CJ183" s="20"/>
      <c r="CK183" s="25"/>
      <c r="CL183" s="25"/>
    </row>
    <row r="184" spans="1:90" x14ac:dyDescent="0.25">
      <c r="A184" s="25"/>
      <c r="B184" s="25"/>
      <c r="C184" s="25"/>
      <c r="D184" s="25"/>
      <c r="E184" s="25"/>
      <c r="F184" s="25"/>
      <c r="G184" s="25"/>
      <c r="H184" s="25"/>
      <c r="I184" s="8"/>
      <c r="J184" s="32"/>
      <c r="K184" s="25"/>
      <c r="L184" s="8"/>
      <c r="M184" s="25"/>
      <c r="N184" s="25"/>
      <c r="O184" s="25"/>
      <c r="P184" s="25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3"/>
      <c r="BJ184" s="3"/>
      <c r="BK184" s="11"/>
      <c r="BL184" s="11"/>
      <c r="BM184" s="11"/>
      <c r="BN184" s="3"/>
      <c r="BO184" s="3"/>
      <c r="BP184" s="3"/>
      <c r="BQ184" s="3"/>
      <c r="BR184" s="3"/>
      <c r="BS184" s="11"/>
      <c r="BT184" s="20"/>
      <c r="BU184" s="25"/>
      <c r="BV184" s="20"/>
      <c r="BW184" s="11"/>
      <c r="BX184" s="20"/>
      <c r="BY184" s="25"/>
      <c r="BZ184" s="20"/>
      <c r="CA184" s="25"/>
      <c r="CB184" s="25"/>
      <c r="CC184" s="25"/>
      <c r="CD184" s="25"/>
      <c r="CE184" s="25"/>
      <c r="CF184" s="20"/>
      <c r="CG184" s="25"/>
      <c r="CH184" s="25"/>
      <c r="CI184" s="25"/>
      <c r="CJ184" s="20"/>
      <c r="CK184" s="25"/>
      <c r="CL184" s="25"/>
    </row>
    <row r="185" spans="1:90" x14ac:dyDescent="0.25">
      <c r="A185" s="25"/>
      <c r="B185" s="25"/>
      <c r="C185" s="25"/>
      <c r="D185" s="25"/>
      <c r="E185" s="25"/>
      <c r="F185" s="25"/>
      <c r="G185" s="25"/>
      <c r="H185" s="25"/>
      <c r="I185" s="8"/>
      <c r="J185" s="32"/>
      <c r="K185" s="25"/>
      <c r="L185" s="8"/>
      <c r="M185" s="25"/>
      <c r="N185" s="25"/>
      <c r="O185" s="25"/>
      <c r="P185" s="25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3"/>
      <c r="BJ185" s="3"/>
      <c r="BK185" s="11"/>
      <c r="BL185" s="11"/>
      <c r="BM185" s="11"/>
      <c r="BN185" s="3"/>
      <c r="BO185" s="3"/>
      <c r="BP185" s="3"/>
      <c r="BQ185" s="3"/>
      <c r="BR185" s="3"/>
      <c r="BS185" s="11"/>
      <c r="BT185" s="20"/>
      <c r="BU185" s="25"/>
      <c r="BV185" s="20"/>
      <c r="BW185" s="11"/>
      <c r="BX185" s="20"/>
      <c r="BY185" s="25"/>
      <c r="BZ185" s="20"/>
      <c r="CA185" s="25"/>
      <c r="CB185" s="25"/>
      <c r="CC185" s="25"/>
      <c r="CD185" s="25"/>
      <c r="CE185" s="25"/>
      <c r="CF185" s="20"/>
      <c r="CG185" s="25"/>
      <c r="CH185" s="25"/>
      <c r="CI185" s="25"/>
      <c r="CJ185" s="20"/>
      <c r="CK185" s="25"/>
      <c r="CL185" s="25"/>
    </row>
    <row r="186" spans="1:90" x14ac:dyDescent="0.25">
      <c r="A186" s="25"/>
      <c r="B186" s="25"/>
      <c r="C186" s="25"/>
      <c r="D186" s="25"/>
      <c r="E186" s="25"/>
      <c r="F186" s="25"/>
      <c r="G186" s="25"/>
      <c r="H186" s="25"/>
      <c r="I186" s="8"/>
      <c r="J186" s="32"/>
      <c r="K186" s="25"/>
      <c r="L186" s="8"/>
      <c r="M186" s="25"/>
      <c r="N186" s="25"/>
      <c r="O186" s="25"/>
      <c r="P186" s="25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3"/>
      <c r="BJ186" s="3"/>
      <c r="BK186" s="11"/>
      <c r="BL186" s="11"/>
      <c r="BM186" s="11"/>
      <c r="BN186" s="3"/>
      <c r="BO186" s="3"/>
      <c r="BP186" s="3"/>
      <c r="BQ186" s="3"/>
      <c r="BR186" s="3"/>
      <c r="BS186" s="11"/>
      <c r="BT186" s="20"/>
      <c r="BU186" s="25"/>
      <c r="BV186" s="20"/>
      <c r="BW186" s="11"/>
      <c r="BX186" s="20"/>
      <c r="BY186" s="25"/>
      <c r="BZ186" s="20"/>
      <c r="CA186" s="25"/>
      <c r="CB186" s="25"/>
      <c r="CC186" s="25"/>
      <c r="CD186" s="25"/>
      <c r="CE186" s="25"/>
      <c r="CF186" s="20"/>
      <c r="CG186" s="25"/>
      <c r="CH186" s="25"/>
      <c r="CI186" s="25"/>
      <c r="CJ186" s="20"/>
      <c r="CK186" s="25"/>
      <c r="CL186" s="25"/>
    </row>
    <row r="187" spans="1:90" x14ac:dyDescent="0.25">
      <c r="A187" s="25"/>
      <c r="B187" s="25"/>
      <c r="C187" s="25"/>
      <c r="D187" s="25"/>
      <c r="E187" s="25"/>
      <c r="F187" s="25"/>
      <c r="G187" s="25"/>
      <c r="H187" s="25"/>
      <c r="I187" s="8"/>
      <c r="J187" s="32"/>
      <c r="K187" s="25"/>
      <c r="L187" s="8"/>
      <c r="M187" s="25"/>
      <c r="N187" s="25"/>
      <c r="O187" s="25"/>
      <c r="P187" s="25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3"/>
      <c r="BJ187" s="3"/>
      <c r="BK187" s="11"/>
      <c r="BL187" s="11"/>
      <c r="BM187" s="11"/>
      <c r="BN187" s="3"/>
      <c r="BO187" s="3"/>
      <c r="BP187" s="3"/>
      <c r="BQ187" s="3"/>
      <c r="BR187" s="3"/>
      <c r="BS187" s="11"/>
      <c r="BT187" s="20"/>
      <c r="BU187" s="25"/>
      <c r="BV187" s="20"/>
      <c r="BW187" s="11"/>
      <c r="BX187" s="20"/>
      <c r="BY187" s="25"/>
      <c r="BZ187" s="20"/>
      <c r="CA187" s="25"/>
      <c r="CB187" s="25"/>
      <c r="CC187" s="25"/>
      <c r="CD187" s="25"/>
      <c r="CE187" s="25"/>
      <c r="CF187" s="20"/>
      <c r="CG187" s="25"/>
      <c r="CH187" s="25"/>
      <c r="CI187" s="25"/>
      <c r="CJ187" s="20"/>
      <c r="CK187" s="25"/>
      <c r="CL187" s="25"/>
    </row>
    <row r="188" spans="1:90" x14ac:dyDescent="0.25">
      <c r="A188" s="25"/>
      <c r="B188" s="25"/>
      <c r="C188" s="25"/>
      <c r="D188" s="25"/>
      <c r="E188" s="25"/>
      <c r="F188" s="25"/>
      <c r="G188" s="25"/>
      <c r="H188" s="25"/>
      <c r="I188" s="8"/>
      <c r="J188" s="32"/>
      <c r="K188" s="25"/>
      <c r="L188" s="8"/>
      <c r="M188" s="25"/>
      <c r="N188" s="25"/>
      <c r="O188" s="25"/>
      <c r="P188" s="25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3"/>
      <c r="BJ188" s="3"/>
      <c r="BK188" s="11"/>
      <c r="BL188" s="11"/>
      <c r="BM188" s="11"/>
      <c r="BN188" s="3"/>
      <c r="BO188" s="3"/>
      <c r="BP188" s="3"/>
      <c r="BQ188" s="3"/>
      <c r="BR188" s="3"/>
      <c r="BS188" s="11"/>
      <c r="BT188" s="20"/>
      <c r="BU188" s="25"/>
      <c r="BV188" s="20"/>
      <c r="BW188" s="11"/>
      <c r="BX188" s="20"/>
      <c r="BY188" s="25"/>
      <c r="BZ188" s="20"/>
      <c r="CA188" s="25"/>
      <c r="CB188" s="25"/>
      <c r="CC188" s="25"/>
      <c r="CD188" s="25"/>
      <c r="CE188" s="25"/>
      <c r="CF188" s="20"/>
      <c r="CG188" s="25"/>
      <c r="CH188" s="25"/>
      <c r="CI188" s="25"/>
      <c r="CJ188" s="20"/>
      <c r="CK188" s="25"/>
      <c r="CL188" s="25"/>
    </row>
    <row r="189" spans="1:90" x14ac:dyDescent="0.25">
      <c r="A189" s="25"/>
      <c r="B189" s="25"/>
      <c r="C189" s="25"/>
      <c r="D189" s="25"/>
      <c r="E189" s="25"/>
      <c r="F189" s="25"/>
      <c r="G189" s="25"/>
      <c r="H189" s="25"/>
      <c r="I189" s="8"/>
      <c r="J189" s="32"/>
      <c r="K189" s="25"/>
      <c r="L189" s="8"/>
      <c r="M189" s="25"/>
      <c r="N189" s="25"/>
      <c r="O189" s="25"/>
      <c r="P189" s="25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3"/>
      <c r="BJ189" s="3"/>
      <c r="BK189" s="11"/>
      <c r="BL189" s="11"/>
      <c r="BM189" s="11"/>
      <c r="BN189" s="3"/>
      <c r="BO189" s="3"/>
      <c r="BP189" s="3"/>
      <c r="BQ189" s="3"/>
      <c r="BR189" s="3"/>
      <c r="BS189" s="11"/>
      <c r="BT189" s="20"/>
      <c r="BU189" s="25"/>
      <c r="BV189" s="20"/>
      <c r="BW189" s="11"/>
      <c r="BX189" s="20"/>
      <c r="BY189" s="25"/>
      <c r="BZ189" s="20"/>
      <c r="CA189" s="25"/>
      <c r="CB189" s="25"/>
      <c r="CC189" s="25"/>
      <c r="CD189" s="25"/>
      <c r="CE189" s="25"/>
      <c r="CF189" s="20"/>
      <c r="CG189" s="25"/>
      <c r="CH189" s="25"/>
      <c r="CI189" s="25"/>
      <c r="CJ189" s="20"/>
      <c r="CK189" s="25"/>
      <c r="CL189" s="25"/>
    </row>
    <row r="190" spans="1:90" x14ac:dyDescent="0.25">
      <c r="A190" s="25"/>
      <c r="B190" s="25"/>
      <c r="C190" s="25"/>
      <c r="D190" s="25"/>
      <c r="E190" s="25"/>
      <c r="F190" s="25"/>
      <c r="G190" s="25"/>
      <c r="H190" s="25"/>
      <c r="I190" s="8"/>
      <c r="J190" s="32"/>
      <c r="K190" s="25"/>
      <c r="L190" s="8"/>
      <c r="M190" s="25"/>
      <c r="N190" s="25"/>
      <c r="O190" s="25"/>
      <c r="P190" s="25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3"/>
      <c r="BJ190" s="3"/>
      <c r="BK190" s="11"/>
      <c r="BL190" s="11"/>
      <c r="BM190" s="11"/>
      <c r="BN190" s="3"/>
      <c r="BO190" s="3"/>
      <c r="BP190" s="3"/>
      <c r="BQ190" s="3"/>
      <c r="BR190" s="3"/>
      <c r="BS190" s="11"/>
      <c r="BT190" s="20"/>
      <c r="BU190" s="25"/>
      <c r="BV190" s="20"/>
      <c r="BW190" s="11"/>
      <c r="BX190" s="20"/>
      <c r="BY190" s="25"/>
      <c r="BZ190" s="20"/>
      <c r="CA190" s="25"/>
      <c r="CB190" s="25"/>
      <c r="CC190" s="25"/>
      <c r="CD190" s="25"/>
      <c r="CE190" s="25"/>
      <c r="CF190" s="20"/>
      <c r="CG190" s="25"/>
      <c r="CH190" s="25"/>
      <c r="CI190" s="25"/>
      <c r="CJ190" s="20"/>
      <c r="CK190" s="25"/>
      <c r="CL190" s="25"/>
    </row>
    <row r="191" spans="1:90" x14ac:dyDescent="0.25">
      <c r="A191" s="25"/>
      <c r="B191" s="25"/>
      <c r="C191" s="25"/>
      <c r="D191" s="25"/>
      <c r="E191" s="25"/>
      <c r="F191" s="25"/>
      <c r="G191" s="25"/>
      <c r="H191" s="25"/>
      <c r="I191" s="8"/>
      <c r="J191" s="32"/>
      <c r="K191" s="25"/>
      <c r="L191" s="8"/>
      <c r="M191" s="25"/>
      <c r="N191" s="25"/>
      <c r="O191" s="25"/>
      <c r="P191" s="25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3"/>
      <c r="BJ191" s="3"/>
      <c r="BK191" s="11"/>
      <c r="BL191" s="11"/>
      <c r="BM191" s="11"/>
      <c r="BN191" s="3"/>
      <c r="BO191" s="3"/>
      <c r="BP191" s="3"/>
      <c r="BQ191" s="3"/>
      <c r="BR191" s="3"/>
      <c r="BS191" s="11"/>
      <c r="BT191" s="20"/>
      <c r="BU191" s="25"/>
      <c r="BV191" s="20"/>
      <c r="BW191" s="11"/>
      <c r="BX191" s="20"/>
      <c r="BY191" s="25"/>
      <c r="BZ191" s="20"/>
      <c r="CA191" s="25"/>
      <c r="CB191" s="25"/>
      <c r="CC191" s="25"/>
      <c r="CD191" s="25"/>
      <c r="CE191" s="25"/>
      <c r="CF191" s="20"/>
      <c r="CG191" s="25"/>
      <c r="CH191" s="25"/>
      <c r="CI191" s="25"/>
      <c r="CJ191" s="20"/>
      <c r="CK191" s="25"/>
      <c r="CL191" s="25"/>
    </row>
    <row r="192" spans="1:90" x14ac:dyDescent="0.25">
      <c r="A192" s="25"/>
      <c r="B192" s="25"/>
      <c r="C192" s="25"/>
      <c r="D192" s="25"/>
      <c r="E192" s="25"/>
      <c r="F192" s="25"/>
      <c r="G192" s="25"/>
      <c r="H192" s="25"/>
      <c r="I192" s="8"/>
      <c r="J192" s="32"/>
      <c r="K192" s="25"/>
      <c r="L192" s="8"/>
      <c r="M192" s="25"/>
      <c r="N192" s="25"/>
      <c r="O192" s="25"/>
      <c r="P192" s="25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3"/>
      <c r="BJ192" s="3"/>
      <c r="BK192" s="11"/>
      <c r="BL192" s="11"/>
      <c r="BM192" s="11"/>
      <c r="BN192" s="3"/>
      <c r="BO192" s="3"/>
      <c r="BP192" s="3"/>
      <c r="BQ192" s="3"/>
      <c r="BR192" s="3"/>
      <c r="BS192" s="11"/>
      <c r="BT192" s="20"/>
      <c r="BU192" s="25"/>
      <c r="BV192" s="20"/>
      <c r="BW192" s="11"/>
      <c r="BX192" s="20"/>
      <c r="BY192" s="25"/>
      <c r="BZ192" s="20"/>
      <c r="CA192" s="25"/>
      <c r="CB192" s="25"/>
      <c r="CC192" s="25"/>
      <c r="CD192" s="25"/>
      <c r="CE192" s="25"/>
      <c r="CF192" s="20"/>
      <c r="CG192" s="25"/>
      <c r="CH192" s="25"/>
      <c r="CI192" s="25"/>
      <c r="CJ192" s="20"/>
      <c r="CK192" s="25"/>
      <c r="CL192" s="25"/>
    </row>
    <row r="193" spans="1:90" x14ac:dyDescent="0.25">
      <c r="A193" s="25"/>
      <c r="B193" s="25"/>
      <c r="C193" s="25"/>
      <c r="D193" s="25"/>
      <c r="E193" s="25"/>
      <c r="F193" s="25"/>
      <c r="G193" s="25"/>
      <c r="H193" s="25"/>
      <c r="I193" s="8"/>
      <c r="J193" s="32"/>
      <c r="K193" s="25"/>
      <c r="L193" s="8"/>
      <c r="M193" s="25"/>
      <c r="N193" s="25"/>
      <c r="O193" s="25"/>
      <c r="P193" s="25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3"/>
      <c r="BJ193" s="3"/>
      <c r="BK193" s="11"/>
      <c r="BL193" s="11"/>
      <c r="BM193" s="11"/>
      <c r="BN193" s="3"/>
      <c r="BO193" s="3"/>
      <c r="BP193" s="3"/>
      <c r="BQ193" s="3"/>
      <c r="BR193" s="3"/>
      <c r="BS193" s="11"/>
      <c r="BT193" s="20"/>
      <c r="BU193" s="25"/>
      <c r="BV193" s="20"/>
      <c r="BW193" s="11"/>
      <c r="BX193" s="20"/>
      <c r="BY193" s="25"/>
      <c r="BZ193" s="20"/>
      <c r="CA193" s="25"/>
      <c r="CB193" s="25"/>
      <c r="CC193" s="25"/>
      <c r="CD193" s="25"/>
      <c r="CE193" s="25"/>
      <c r="CF193" s="20"/>
      <c r="CG193" s="25"/>
      <c r="CH193" s="25"/>
      <c r="CI193" s="25"/>
      <c r="CJ193" s="20"/>
      <c r="CK193" s="25"/>
      <c r="CL193" s="25"/>
    </row>
    <row r="194" spans="1:90" x14ac:dyDescent="0.25">
      <c r="A194" s="25"/>
      <c r="B194" s="25"/>
      <c r="C194" s="25"/>
      <c r="D194" s="25"/>
      <c r="E194" s="25"/>
      <c r="F194" s="25"/>
      <c r="G194" s="25"/>
      <c r="H194" s="25"/>
      <c r="I194" s="8"/>
      <c r="J194" s="32"/>
      <c r="K194" s="25"/>
      <c r="L194" s="8"/>
      <c r="M194" s="25"/>
      <c r="N194" s="25"/>
      <c r="O194" s="25"/>
      <c r="P194" s="25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3"/>
      <c r="BJ194" s="3"/>
      <c r="BK194" s="11"/>
      <c r="BL194" s="11"/>
      <c r="BM194" s="11"/>
      <c r="BN194" s="3"/>
      <c r="BO194" s="3"/>
      <c r="BP194" s="3"/>
      <c r="BQ194" s="3"/>
      <c r="BR194" s="3"/>
      <c r="BS194" s="11"/>
      <c r="BT194" s="20"/>
      <c r="BU194" s="25"/>
      <c r="BV194" s="20"/>
      <c r="BW194" s="11"/>
      <c r="BX194" s="20"/>
      <c r="BY194" s="25"/>
      <c r="BZ194" s="20"/>
      <c r="CA194" s="25"/>
      <c r="CB194" s="25"/>
      <c r="CC194" s="25"/>
      <c r="CD194" s="25"/>
      <c r="CE194" s="25"/>
      <c r="CF194" s="20"/>
      <c r="CG194" s="25"/>
      <c r="CH194" s="25"/>
      <c r="CI194" s="25"/>
      <c r="CJ194" s="20"/>
      <c r="CK194" s="25"/>
      <c r="CL194" s="25"/>
    </row>
    <row r="195" spans="1:90" x14ac:dyDescent="0.25">
      <c r="A195" s="25"/>
      <c r="B195" s="25"/>
      <c r="C195" s="25"/>
      <c r="D195" s="25"/>
      <c r="E195" s="25"/>
      <c r="F195" s="25"/>
      <c r="G195" s="25"/>
      <c r="H195" s="25"/>
      <c r="I195" s="8"/>
      <c r="J195" s="32"/>
      <c r="K195" s="25"/>
      <c r="L195" s="8"/>
      <c r="M195" s="25"/>
      <c r="N195" s="25"/>
      <c r="O195" s="25"/>
      <c r="P195" s="25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3"/>
      <c r="BJ195" s="3"/>
      <c r="BK195" s="11"/>
      <c r="BL195" s="11"/>
      <c r="BM195" s="11"/>
      <c r="BN195" s="3"/>
      <c r="BO195" s="3"/>
      <c r="BP195" s="3"/>
      <c r="BQ195" s="3"/>
      <c r="BR195" s="3"/>
      <c r="BS195" s="11"/>
      <c r="BT195" s="20"/>
      <c r="BU195" s="25"/>
      <c r="BV195" s="20"/>
      <c r="BW195" s="11"/>
      <c r="BX195" s="20"/>
      <c r="BY195" s="25"/>
      <c r="BZ195" s="20"/>
      <c r="CA195" s="25"/>
      <c r="CB195" s="25"/>
      <c r="CC195" s="25"/>
      <c r="CD195" s="25"/>
      <c r="CE195" s="25"/>
      <c r="CF195" s="20"/>
      <c r="CG195" s="25"/>
      <c r="CH195" s="25"/>
      <c r="CI195" s="25"/>
      <c r="CJ195" s="20"/>
      <c r="CK195" s="25"/>
      <c r="CL195" s="25"/>
    </row>
    <row r="196" spans="1:90" x14ac:dyDescent="0.25">
      <c r="A196" s="25"/>
      <c r="B196" s="25"/>
      <c r="C196" s="25"/>
      <c r="D196" s="25"/>
      <c r="E196" s="25"/>
      <c r="F196" s="25"/>
      <c r="G196" s="25"/>
      <c r="H196" s="25"/>
      <c r="I196" s="8"/>
      <c r="J196" s="32"/>
      <c r="K196" s="25"/>
      <c r="L196" s="8"/>
      <c r="M196" s="25"/>
      <c r="N196" s="25"/>
      <c r="O196" s="25"/>
      <c r="P196" s="25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3"/>
      <c r="BJ196" s="3"/>
      <c r="BK196" s="11"/>
      <c r="BL196" s="11"/>
      <c r="BM196" s="11"/>
      <c r="BN196" s="3"/>
      <c r="BO196" s="3"/>
      <c r="BP196" s="3"/>
      <c r="BQ196" s="3"/>
      <c r="BR196" s="3"/>
      <c r="BS196" s="11"/>
      <c r="BT196" s="20"/>
      <c r="BU196" s="25"/>
      <c r="BV196" s="20"/>
      <c r="BW196" s="11"/>
      <c r="BX196" s="20"/>
      <c r="BY196" s="25"/>
      <c r="BZ196" s="20"/>
      <c r="CA196" s="25"/>
      <c r="CB196" s="25"/>
      <c r="CC196" s="25"/>
      <c r="CD196" s="25"/>
      <c r="CE196" s="25"/>
      <c r="CF196" s="20"/>
      <c r="CG196" s="25"/>
      <c r="CH196" s="25"/>
      <c r="CI196" s="25"/>
      <c r="CJ196" s="20"/>
      <c r="CK196" s="25"/>
      <c r="CL196" s="25"/>
    </row>
    <row r="197" spans="1:90" x14ac:dyDescent="0.25">
      <c r="A197" s="25"/>
      <c r="B197" s="25"/>
      <c r="C197" s="25"/>
      <c r="D197" s="25"/>
      <c r="E197" s="25"/>
      <c r="F197" s="25"/>
      <c r="G197" s="25"/>
      <c r="H197" s="25"/>
      <c r="I197" s="8"/>
      <c r="J197" s="32"/>
      <c r="K197" s="25"/>
      <c r="L197" s="8"/>
      <c r="M197" s="25"/>
      <c r="N197" s="25"/>
      <c r="O197" s="25"/>
      <c r="P197" s="25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3"/>
      <c r="BJ197" s="3"/>
      <c r="BK197" s="11"/>
      <c r="BL197" s="11"/>
      <c r="BM197" s="11"/>
      <c r="BN197" s="3"/>
      <c r="BO197" s="3"/>
      <c r="BP197" s="3"/>
      <c r="BQ197" s="3"/>
      <c r="BR197" s="3"/>
      <c r="BS197" s="11"/>
      <c r="BT197" s="20"/>
      <c r="BU197" s="25"/>
      <c r="BV197" s="20"/>
      <c r="BW197" s="11"/>
      <c r="BX197" s="20"/>
      <c r="BY197" s="25"/>
      <c r="BZ197" s="20"/>
      <c r="CA197" s="25"/>
      <c r="CB197" s="25"/>
      <c r="CC197" s="25"/>
      <c r="CD197" s="25"/>
      <c r="CE197" s="25"/>
      <c r="CF197" s="20"/>
      <c r="CG197" s="25"/>
      <c r="CH197" s="25"/>
      <c r="CI197" s="25"/>
      <c r="CJ197" s="20"/>
      <c r="CK197" s="25"/>
      <c r="CL197" s="25"/>
    </row>
    <row r="198" spans="1:90" x14ac:dyDescent="0.25">
      <c r="A198" s="25"/>
      <c r="B198" s="25"/>
      <c r="C198" s="25"/>
      <c r="D198" s="25"/>
      <c r="E198" s="25"/>
      <c r="F198" s="25"/>
      <c r="G198" s="25"/>
      <c r="H198" s="25"/>
      <c r="I198" s="8"/>
      <c r="J198" s="32"/>
      <c r="K198" s="25"/>
      <c r="L198" s="8"/>
      <c r="M198" s="25"/>
      <c r="N198" s="25"/>
      <c r="O198" s="25"/>
      <c r="P198" s="25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3"/>
      <c r="BJ198" s="3"/>
      <c r="BK198" s="11"/>
      <c r="BL198" s="11"/>
      <c r="BM198" s="11"/>
      <c r="BN198" s="3"/>
      <c r="BO198" s="3"/>
      <c r="BP198" s="3"/>
      <c r="BQ198" s="3"/>
      <c r="BR198" s="3"/>
      <c r="BS198" s="11"/>
      <c r="BT198" s="20"/>
      <c r="BU198" s="25"/>
      <c r="BV198" s="20"/>
      <c r="BW198" s="11"/>
      <c r="BX198" s="20"/>
      <c r="BY198" s="25"/>
      <c r="BZ198" s="20"/>
      <c r="CA198" s="25"/>
      <c r="CB198" s="25"/>
      <c r="CC198" s="25"/>
      <c r="CD198" s="25"/>
      <c r="CE198" s="25"/>
      <c r="CF198" s="20"/>
      <c r="CG198" s="25"/>
      <c r="CH198" s="25"/>
      <c r="CI198" s="25"/>
      <c r="CJ198" s="20"/>
      <c r="CK198" s="25"/>
      <c r="CL198" s="25"/>
    </row>
    <row r="199" spans="1:90" x14ac:dyDescent="0.25">
      <c r="A199" s="25"/>
      <c r="B199" s="25"/>
      <c r="C199" s="25"/>
      <c r="D199" s="25"/>
      <c r="E199" s="25"/>
      <c r="F199" s="25"/>
      <c r="G199" s="25"/>
      <c r="H199" s="25"/>
      <c r="I199" s="8"/>
      <c r="J199" s="32"/>
      <c r="K199" s="25"/>
      <c r="L199" s="8"/>
      <c r="M199" s="25"/>
      <c r="N199" s="25"/>
      <c r="O199" s="25"/>
      <c r="P199" s="25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3"/>
      <c r="BJ199" s="3"/>
      <c r="BK199" s="11"/>
      <c r="BL199" s="11"/>
      <c r="BM199" s="11"/>
      <c r="BN199" s="3"/>
      <c r="BO199" s="3"/>
      <c r="BP199" s="3"/>
      <c r="BQ199" s="3"/>
      <c r="BR199" s="3"/>
      <c r="BS199" s="11"/>
      <c r="BT199" s="20"/>
      <c r="BU199" s="25"/>
      <c r="BV199" s="20"/>
      <c r="BW199" s="11"/>
      <c r="BX199" s="20"/>
      <c r="BY199" s="25"/>
      <c r="BZ199" s="20"/>
      <c r="CA199" s="25"/>
      <c r="CB199" s="25"/>
      <c r="CC199" s="25"/>
      <c r="CD199" s="25"/>
      <c r="CE199" s="25"/>
      <c r="CF199" s="20"/>
      <c r="CG199" s="25"/>
      <c r="CH199" s="25"/>
      <c r="CI199" s="25"/>
      <c r="CJ199" s="20"/>
      <c r="CK199" s="25"/>
      <c r="CL199" s="25"/>
    </row>
    <row r="200" spans="1:90" x14ac:dyDescent="0.25">
      <c r="A200" s="25"/>
      <c r="B200" s="25"/>
      <c r="C200" s="25"/>
      <c r="D200" s="25"/>
      <c r="E200" s="25"/>
      <c r="F200" s="25"/>
      <c r="G200" s="25"/>
      <c r="H200" s="25"/>
      <c r="I200" s="8"/>
      <c r="J200" s="32"/>
      <c r="K200" s="25"/>
      <c r="L200" s="8"/>
      <c r="M200" s="25"/>
      <c r="N200" s="25"/>
      <c r="O200" s="25"/>
      <c r="P200" s="25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3"/>
      <c r="BJ200" s="3"/>
      <c r="BK200" s="11"/>
      <c r="BL200" s="11"/>
      <c r="BM200" s="11"/>
      <c r="BN200" s="3"/>
      <c r="BO200" s="3"/>
      <c r="BP200" s="3"/>
      <c r="BQ200" s="3"/>
      <c r="BR200" s="3"/>
      <c r="BS200" s="11"/>
      <c r="BT200" s="20"/>
      <c r="BU200" s="25"/>
      <c r="BV200" s="20"/>
      <c r="BW200" s="11"/>
      <c r="BX200" s="20"/>
      <c r="BY200" s="25"/>
      <c r="BZ200" s="20"/>
      <c r="CA200" s="25"/>
      <c r="CB200" s="25"/>
      <c r="CC200" s="25"/>
      <c r="CD200" s="25"/>
      <c r="CE200" s="25"/>
      <c r="CF200" s="20"/>
      <c r="CG200" s="25"/>
      <c r="CH200" s="25"/>
      <c r="CI200" s="25"/>
      <c r="CJ200" s="20"/>
      <c r="CK200" s="25"/>
      <c r="CL200" s="25"/>
    </row>
    <row r="201" spans="1:90" x14ac:dyDescent="0.25">
      <c r="A201" s="25"/>
      <c r="B201" s="25"/>
      <c r="C201" s="25"/>
      <c r="D201" s="25"/>
      <c r="E201" s="25"/>
      <c r="F201" s="25"/>
      <c r="G201" s="25"/>
      <c r="H201" s="25"/>
      <c r="I201" s="8"/>
      <c r="J201" s="32"/>
      <c r="K201" s="25"/>
      <c r="L201" s="8"/>
      <c r="M201" s="25"/>
      <c r="N201" s="25"/>
      <c r="O201" s="25"/>
      <c r="P201" s="25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3"/>
      <c r="BJ201" s="3"/>
      <c r="BK201" s="11"/>
      <c r="BL201" s="11"/>
      <c r="BM201" s="11"/>
      <c r="BN201" s="3"/>
      <c r="BO201" s="3"/>
      <c r="BP201" s="3"/>
      <c r="BQ201" s="3"/>
      <c r="BR201" s="3"/>
      <c r="BS201" s="11"/>
      <c r="BT201" s="20"/>
      <c r="BU201" s="25"/>
      <c r="BV201" s="20"/>
      <c r="BW201" s="11"/>
      <c r="BX201" s="20"/>
      <c r="BY201" s="25"/>
      <c r="BZ201" s="20"/>
      <c r="CA201" s="25"/>
      <c r="CB201" s="25"/>
      <c r="CC201" s="25"/>
      <c r="CD201" s="25"/>
      <c r="CE201" s="25"/>
      <c r="CF201" s="20"/>
      <c r="CG201" s="25"/>
      <c r="CH201" s="25"/>
      <c r="CI201" s="25"/>
      <c r="CJ201" s="20"/>
      <c r="CK201" s="25"/>
      <c r="CL201" s="25"/>
    </row>
    <row r="202" spans="1:90" x14ac:dyDescent="0.25">
      <c r="A202" s="25"/>
      <c r="B202" s="25"/>
      <c r="C202" s="25"/>
      <c r="D202" s="25"/>
      <c r="E202" s="25"/>
      <c r="F202" s="25"/>
      <c r="G202" s="25"/>
      <c r="H202" s="25"/>
      <c r="I202" s="8"/>
      <c r="J202" s="32"/>
      <c r="K202" s="25"/>
      <c r="L202" s="8"/>
      <c r="M202" s="25"/>
      <c r="N202" s="25"/>
      <c r="O202" s="25"/>
      <c r="P202" s="25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3"/>
      <c r="BJ202" s="3"/>
      <c r="BK202" s="11"/>
      <c r="BL202" s="11"/>
      <c r="BM202" s="11"/>
      <c r="BN202" s="3"/>
      <c r="BO202" s="3"/>
      <c r="BP202" s="3"/>
      <c r="BQ202" s="3"/>
      <c r="BR202" s="3"/>
      <c r="BS202" s="11"/>
      <c r="BT202" s="20"/>
      <c r="BU202" s="25"/>
      <c r="BV202" s="20"/>
      <c r="BW202" s="11"/>
      <c r="BX202" s="20"/>
      <c r="BY202" s="25"/>
      <c r="BZ202" s="20"/>
      <c r="CA202" s="25"/>
      <c r="CB202" s="25"/>
      <c r="CC202" s="25"/>
      <c r="CD202" s="25"/>
      <c r="CE202" s="25"/>
      <c r="CF202" s="20"/>
      <c r="CG202" s="25"/>
      <c r="CH202" s="25"/>
      <c r="CI202" s="25"/>
      <c r="CJ202" s="20"/>
      <c r="CK202" s="25"/>
      <c r="CL202" s="25"/>
    </row>
    <row r="203" spans="1:90" x14ac:dyDescent="0.25">
      <c r="A203" s="25"/>
      <c r="B203" s="25"/>
      <c r="C203" s="25"/>
      <c r="D203" s="25"/>
      <c r="E203" s="25"/>
      <c r="F203" s="25"/>
      <c r="G203" s="25"/>
      <c r="H203" s="25"/>
      <c r="I203" s="8"/>
      <c r="J203" s="32"/>
      <c r="K203" s="25"/>
      <c r="L203" s="8"/>
      <c r="M203" s="25"/>
      <c r="N203" s="25"/>
      <c r="O203" s="25"/>
      <c r="P203" s="25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3"/>
      <c r="BJ203" s="3"/>
      <c r="BK203" s="11"/>
      <c r="BL203" s="11"/>
      <c r="BM203" s="11"/>
      <c r="BN203" s="3"/>
      <c r="BO203" s="3"/>
      <c r="BP203" s="3"/>
      <c r="BQ203" s="3"/>
      <c r="BR203" s="3"/>
      <c r="BS203" s="11"/>
      <c r="BT203" s="20"/>
      <c r="BU203" s="25"/>
      <c r="BV203" s="20"/>
      <c r="BW203" s="11"/>
      <c r="BX203" s="20"/>
      <c r="BY203" s="25"/>
      <c r="BZ203" s="20"/>
      <c r="CA203" s="25"/>
      <c r="CB203" s="25"/>
      <c r="CC203" s="25"/>
      <c r="CD203" s="25"/>
      <c r="CE203" s="25"/>
      <c r="CF203" s="20"/>
      <c r="CG203" s="25"/>
      <c r="CH203" s="25"/>
      <c r="CI203" s="25"/>
      <c r="CJ203" s="20"/>
      <c r="CK203" s="25"/>
      <c r="CL203" s="25"/>
    </row>
    <row r="204" spans="1:90" x14ac:dyDescent="0.25">
      <c r="A204" s="25"/>
      <c r="B204" s="25"/>
      <c r="C204" s="25"/>
      <c r="D204" s="25"/>
      <c r="E204" s="25"/>
      <c r="F204" s="25"/>
      <c r="G204" s="25"/>
      <c r="H204" s="25"/>
      <c r="I204" s="8"/>
      <c r="J204" s="32"/>
      <c r="K204" s="25"/>
      <c r="L204" s="8"/>
      <c r="M204" s="25"/>
      <c r="N204" s="25"/>
      <c r="O204" s="25"/>
      <c r="P204" s="25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3"/>
      <c r="BJ204" s="3"/>
      <c r="BK204" s="11"/>
      <c r="BL204" s="11"/>
      <c r="BM204" s="11"/>
      <c r="BN204" s="3"/>
      <c r="BO204" s="3"/>
      <c r="BP204" s="3"/>
      <c r="BQ204" s="3"/>
      <c r="BR204" s="3"/>
      <c r="BS204" s="11"/>
      <c r="BT204" s="20"/>
      <c r="BU204" s="25"/>
      <c r="BV204" s="20"/>
      <c r="BW204" s="11"/>
      <c r="BX204" s="20"/>
      <c r="BY204" s="25"/>
      <c r="BZ204" s="20"/>
      <c r="CA204" s="25"/>
      <c r="CB204" s="25"/>
      <c r="CC204" s="25"/>
      <c r="CD204" s="25"/>
      <c r="CE204" s="25"/>
      <c r="CF204" s="20"/>
      <c r="CG204" s="25"/>
      <c r="CH204" s="25"/>
      <c r="CI204" s="25"/>
      <c r="CJ204" s="20"/>
      <c r="CK204" s="25"/>
      <c r="CL204" s="25"/>
    </row>
    <row r="205" spans="1:90" x14ac:dyDescent="0.25">
      <c r="A205" s="25"/>
      <c r="B205" s="25"/>
      <c r="C205" s="25"/>
      <c r="D205" s="25"/>
      <c r="E205" s="25"/>
      <c r="F205" s="25"/>
      <c r="G205" s="25"/>
      <c r="H205" s="25"/>
      <c r="I205" s="8"/>
      <c r="J205" s="32"/>
      <c r="K205" s="25"/>
      <c r="L205" s="8"/>
      <c r="M205" s="25"/>
      <c r="N205" s="25"/>
      <c r="O205" s="25"/>
      <c r="P205" s="25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3"/>
      <c r="BJ205" s="3"/>
      <c r="BK205" s="11"/>
      <c r="BL205" s="11"/>
      <c r="BM205" s="11"/>
      <c r="BN205" s="3"/>
      <c r="BO205" s="3"/>
      <c r="BP205" s="3"/>
      <c r="BQ205" s="3"/>
      <c r="BR205" s="3"/>
      <c r="BS205" s="11"/>
      <c r="BT205" s="20"/>
      <c r="BU205" s="25"/>
      <c r="BV205" s="20"/>
      <c r="BW205" s="11"/>
      <c r="BX205" s="20"/>
      <c r="BY205" s="25"/>
      <c r="BZ205" s="20"/>
      <c r="CA205" s="25"/>
      <c r="CB205" s="25"/>
      <c r="CC205" s="25"/>
      <c r="CD205" s="25"/>
      <c r="CE205" s="25"/>
      <c r="CF205" s="20"/>
      <c r="CG205" s="25"/>
      <c r="CH205" s="25"/>
      <c r="CI205" s="25"/>
      <c r="CJ205" s="20"/>
      <c r="CK205" s="25"/>
      <c r="CL205" s="25"/>
    </row>
    <row r="206" spans="1:90" x14ac:dyDescent="0.25">
      <c r="A206" s="25"/>
      <c r="B206" s="25"/>
      <c r="C206" s="25"/>
      <c r="D206" s="25"/>
      <c r="E206" s="25"/>
      <c r="F206" s="25"/>
      <c r="G206" s="25"/>
      <c r="H206" s="25"/>
      <c r="I206" s="8"/>
      <c r="J206" s="32"/>
      <c r="K206" s="25"/>
      <c r="L206" s="8"/>
      <c r="M206" s="25"/>
      <c r="N206" s="25"/>
      <c r="O206" s="25"/>
      <c r="P206" s="25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3"/>
      <c r="BJ206" s="3"/>
      <c r="BK206" s="11"/>
      <c r="BL206" s="11"/>
      <c r="BM206" s="11"/>
      <c r="BN206" s="3"/>
      <c r="BO206" s="3"/>
      <c r="BP206" s="3"/>
      <c r="BQ206" s="3"/>
      <c r="BR206" s="3"/>
      <c r="BS206" s="11"/>
      <c r="BT206" s="20"/>
      <c r="BU206" s="25"/>
      <c r="BV206" s="20"/>
      <c r="BW206" s="11"/>
      <c r="BX206" s="20"/>
      <c r="BY206" s="25"/>
      <c r="BZ206" s="20"/>
      <c r="CA206" s="25"/>
      <c r="CB206" s="25"/>
      <c r="CC206" s="25"/>
      <c r="CD206" s="25"/>
      <c r="CE206" s="25"/>
      <c r="CF206" s="20"/>
      <c r="CG206" s="25"/>
      <c r="CH206" s="25"/>
      <c r="CI206" s="25"/>
      <c r="CJ206" s="20"/>
      <c r="CK206" s="25"/>
      <c r="CL206" s="25"/>
    </row>
    <row r="207" spans="1:90" x14ac:dyDescent="0.25">
      <c r="A207" s="25"/>
      <c r="B207" s="25"/>
      <c r="C207" s="25"/>
      <c r="D207" s="25"/>
      <c r="E207" s="25"/>
      <c r="F207" s="25"/>
      <c r="G207" s="25"/>
      <c r="H207" s="25"/>
      <c r="I207" s="8"/>
      <c r="J207" s="32"/>
      <c r="K207" s="25"/>
      <c r="L207" s="8"/>
      <c r="M207" s="25"/>
      <c r="N207" s="25"/>
      <c r="O207" s="25"/>
      <c r="P207" s="25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3"/>
      <c r="BJ207" s="3"/>
      <c r="BK207" s="11"/>
      <c r="BL207" s="11"/>
      <c r="BM207" s="11"/>
      <c r="BN207" s="3"/>
      <c r="BO207" s="3"/>
      <c r="BP207" s="3"/>
      <c r="BQ207" s="3"/>
      <c r="BR207" s="3"/>
      <c r="BS207" s="11"/>
      <c r="BT207" s="20"/>
      <c r="BU207" s="25"/>
      <c r="BV207" s="20"/>
      <c r="BW207" s="11"/>
      <c r="BX207" s="20"/>
      <c r="BY207" s="25"/>
      <c r="BZ207" s="20"/>
      <c r="CA207" s="25"/>
      <c r="CB207" s="25"/>
      <c r="CC207" s="25"/>
      <c r="CD207" s="25"/>
      <c r="CE207" s="25"/>
      <c r="CF207" s="20"/>
      <c r="CG207" s="25"/>
      <c r="CH207" s="25"/>
      <c r="CI207" s="25"/>
      <c r="CJ207" s="20"/>
      <c r="CK207" s="25"/>
      <c r="CL207" s="25"/>
    </row>
    <row r="208" spans="1:90" x14ac:dyDescent="0.25">
      <c r="A208" s="25"/>
      <c r="B208" s="25"/>
      <c r="C208" s="25"/>
      <c r="D208" s="25"/>
      <c r="E208" s="25"/>
      <c r="F208" s="25"/>
      <c r="G208" s="25"/>
      <c r="H208" s="25"/>
      <c r="I208" s="8"/>
      <c r="J208" s="32"/>
      <c r="K208" s="25"/>
      <c r="L208" s="8"/>
      <c r="M208" s="25"/>
      <c r="N208" s="25"/>
      <c r="O208" s="25"/>
      <c r="P208" s="25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3"/>
      <c r="BJ208" s="3"/>
      <c r="BK208" s="11"/>
      <c r="BL208" s="11"/>
      <c r="BM208" s="11"/>
      <c r="BN208" s="3"/>
      <c r="BO208" s="3"/>
      <c r="BP208" s="3"/>
      <c r="BQ208" s="3"/>
      <c r="BR208" s="3"/>
      <c r="BS208" s="11"/>
      <c r="BT208" s="20"/>
      <c r="BU208" s="25"/>
      <c r="BV208" s="20"/>
      <c r="BW208" s="11"/>
      <c r="BX208" s="20"/>
      <c r="BY208" s="25"/>
      <c r="BZ208" s="20"/>
      <c r="CA208" s="25"/>
      <c r="CB208" s="25"/>
      <c r="CC208" s="25"/>
      <c r="CD208" s="25"/>
      <c r="CE208" s="25"/>
      <c r="CF208" s="20"/>
      <c r="CG208" s="25"/>
      <c r="CH208" s="25"/>
      <c r="CI208" s="25"/>
      <c r="CJ208" s="20"/>
      <c r="CK208" s="25"/>
      <c r="CL208" s="25"/>
    </row>
    <row r="209" spans="1:90" x14ac:dyDescent="0.25">
      <c r="A209" s="25"/>
      <c r="B209" s="25"/>
      <c r="C209" s="25"/>
      <c r="D209" s="25"/>
      <c r="E209" s="25"/>
      <c r="F209" s="25"/>
      <c r="G209" s="25"/>
      <c r="H209" s="25"/>
      <c r="I209" s="8"/>
      <c r="J209" s="32"/>
      <c r="K209" s="25"/>
      <c r="L209" s="8"/>
      <c r="M209" s="25"/>
      <c r="N209" s="25"/>
      <c r="O209" s="25"/>
      <c r="P209" s="25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3"/>
      <c r="BJ209" s="3"/>
      <c r="BK209" s="11"/>
      <c r="BL209" s="11"/>
      <c r="BM209" s="11"/>
      <c r="BN209" s="3"/>
      <c r="BO209" s="3"/>
      <c r="BP209" s="3"/>
      <c r="BQ209" s="3"/>
      <c r="BR209" s="3"/>
      <c r="BS209" s="11"/>
      <c r="BT209" s="20"/>
      <c r="BU209" s="25"/>
      <c r="BV209" s="20"/>
      <c r="BW209" s="11"/>
      <c r="BX209" s="20"/>
      <c r="BY209" s="25"/>
      <c r="BZ209" s="20"/>
      <c r="CA209" s="25"/>
      <c r="CB209" s="25"/>
      <c r="CC209" s="25"/>
      <c r="CD209" s="25"/>
      <c r="CE209" s="25"/>
      <c r="CF209" s="20"/>
      <c r="CG209" s="25"/>
      <c r="CH209" s="25"/>
      <c r="CI209" s="25"/>
      <c r="CJ209" s="20"/>
      <c r="CK209" s="25"/>
      <c r="CL209" s="25"/>
    </row>
    <row r="210" spans="1:90" x14ac:dyDescent="0.25">
      <c r="A210" s="25"/>
      <c r="B210" s="25"/>
      <c r="C210" s="25"/>
      <c r="D210" s="25"/>
      <c r="E210" s="25"/>
      <c r="F210" s="25"/>
      <c r="G210" s="25"/>
      <c r="H210" s="25"/>
      <c r="I210" s="8"/>
      <c r="J210" s="32"/>
      <c r="K210" s="25"/>
      <c r="L210" s="8"/>
      <c r="M210" s="25"/>
      <c r="N210" s="25"/>
      <c r="O210" s="25"/>
      <c r="P210" s="25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3"/>
      <c r="BJ210" s="3"/>
      <c r="BK210" s="11"/>
      <c r="BL210" s="11"/>
      <c r="BM210" s="11"/>
      <c r="BN210" s="3"/>
      <c r="BO210" s="3"/>
      <c r="BP210" s="3"/>
      <c r="BQ210" s="3"/>
      <c r="BR210" s="3"/>
      <c r="BS210" s="11"/>
      <c r="BT210" s="20"/>
      <c r="BU210" s="25"/>
      <c r="BV210" s="20"/>
      <c r="BW210" s="11"/>
      <c r="BX210" s="20"/>
      <c r="BY210" s="25"/>
      <c r="BZ210" s="20"/>
      <c r="CA210" s="25"/>
      <c r="CB210" s="25"/>
      <c r="CC210" s="25"/>
      <c r="CD210" s="25"/>
      <c r="CE210" s="25"/>
      <c r="CF210" s="20"/>
      <c r="CG210" s="25"/>
      <c r="CH210" s="25"/>
      <c r="CI210" s="25"/>
      <c r="CJ210" s="20"/>
      <c r="CK210" s="25"/>
      <c r="CL210" s="25"/>
    </row>
    <row r="211" spans="1:90" x14ac:dyDescent="0.25">
      <c r="A211" s="25"/>
      <c r="B211" s="25"/>
      <c r="C211" s="25"/>
      <c r="D211" s="25"/>
      <c r="E211" s="25"/>
      <c r="F211" s="25"/>
      <c r="G211" s="25"/>
      <c r="H211" s="25"/>
      <c r="I211" s="8"/>
      <c r="J211" s="32"/>
      <c r="K211" s="25"/>
      <c r="L211" s="8"/>
      <c r="M211" s="25"/>
      <c r="N211" s="25"/>
      <c r="O211" s="25"/>
      <c r="P211" s="25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3"/>
      <c r="BJ211" s="3"/>
      <c r="BK211" s="11"/>
      <c r="BL211" s="11"/>
      <c r="BM211" s="11"/>
      <c r="BN211" s="3"/>
      <c r="BO211" s="3"/>
      <c r="BP211" s="3"/>
      <c r="BQ211" s="3"/>
      <c r="BR211" s="3"/>
      <c r="BS211" s="11"/>
      <c r="BT211" s="20"/>
      <c r="BU211" s="25"/>
      <c r="BV211" s="20"/>
      <c r="BW211" s="11"/>
      <c r="BX211" s="20"/>
      <c r="BY211" s="25"/>
      <c r="BZ211" s="20"/>
      <c r="CA211" s="25"/>
      <c r="CB211" s="25"/>
      <c r="CC211" s="25"/>
      <c r="CD211" s="25"/>
      <c r="CE211" s="25"/>
      <c r="CF211" s="20"/>
      <c r="CG211" s="25"/>
      <c r="CH211" s="25"/>
      <c r="CI211" s="25"/>
      <c r="CJ211" s="20"/>
      <c r="CK211" s="25"/>
      <c r="CL211" s="25"/>
    </row>
    <row r="212" spans="1:90" x14ac:dyDescent="0.25">
      <c r="A212" s="25"/>
      <c r="B212" s="25"/>
      <c r="C212" s="25"/>
      <c r="D212" s="25"/>
      <c r="E212" s="25"/>
      <c r="F212" s="25"/>
      <c r="G212" s="25"/>
      <c r="H212" s="25"/>
      <c r="I212" s="8"/>
      <c r="J212" s="32"/>
      <c r="K212" s="25"/>
      <c r="L212" s="8"/>
      <c r="M212" s="25"/>
      <c r="N212" s="25"/>
      <c r="O212" s="25"/>
      <c r="P212" s="25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3"/>
      <c r="BJ212" s="3"/>
      <c r="BK212" s="11"/>
      <c r="BL212" s="11"/>
      <c r="BM212" s="11"/>
      <c r="BN212" s="3"/>
      <c r="BO212" s="3"/>
      <c r="BP212" s="3"/>
      <c r="BQ212" s="3"/>
      <c r="BR212" s="3"/>
      <c r="BS212" s="11"/>
      <c r="BT212" s="20"/>
      <c r="BU212" s="25"/>
      <c r="BV212" s="20"/>
      <c r="BW212" s="11"/>
      <c r="BX212" s="20"/>
      <c r="BY212" s="25"/>
      <c r="BZ212" s="20"/>
      <c r="CA212" s="25"/>
      <c r="CB212" s="25"/>
      <c r="CC212" s="25"/>
      <c r="CD212" s="25"/>
      <c r="CE212" s="25"/>
      <c r="CF212" s="20"/>
      <c r="CG212" s="25"/>
      <c r="CH212" s="25"/>
      <c r="CI212" s="25"/>
      <c r="CJ212" s="20"/>
      <c r="CK212" s="25"/>
      <c r="CL212" s="25"/>
    </row>
    <row r="213" spans="1:90" x14ac:dyDescent="0.25">
      <c r="A213" s="25"/>
      <c r="B213" s="25"/>
      <c r="C213" s="25"/>
      <c r="D213" s="25"/>
      <c r="E213" s="25"/>
      <c r="F213" s="25"/>
      <c r="G213" s="25"/>
      <c r="H213" s="25"/>
      <c r="I213" s="8"/>
      <c r="J213" s="32"/>
      <c r="K213" s="25"/>
      <c r="L213" s="8"/>
      <c r="M213" s="25"/>
      <c r="N213" s="25"/>
      <c r="O213" s="25"/>
      <c r="P213" s="25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3"/>
      <c r="BJ213" s="3"/>
      <c r="BK213" s="11"/>
      <c r="BL213" s="11"/>
      <c r="BM213" s="11"/>
      <c r="BN213" s="3"/>
      <c r="BO213" s="3"/>
      <c r="BP213" s="3"/>
      <c r="BQ213" s="3"/>
      <c r="BR213" s="3"/>
      <c r="BS213" s="11"/>
      <c r="BT213" s="20"/>
      <c r="BU213" s="25"/>
      <c r="BV213" s="20"/>
      <c r="BW213" s="11"/>
      <c r="BX213" s="20"/>
      <c r="BY213" s="25"/>
      <c r="BZ213" s="20"/>
      <c r="CA213" s="25"/>
      <c r="CB213" s="25"/>
      <c r="CC213" s="25"/>
      <c r="CD213" s="25"/>
      <c r="CE213" s="25"/>
      <c r="CF213" s="20"/>
      <c r="CG213" s="25"/>
      <c r="CH213" s="25"/>
      <c r="CI213" s="25"/>
      <c r="CJ213" s="20"/>
      <c r="CK213" s="25"/>
      <c r="CL213" s="25"/>
    </row>
    <row r="214" spans="1:90" x14ac:dyDescent="0.25">
      <c r="A214" s="25"/>
      <c r="B214" s="25"/>
      <c r="C214" s="25"/>
      <c r="D214" s="25"/>
      <c r="E214" s="25"/>
      <c r="F214" s="25"/>
      <c r="G214" s="25"/>
      <c r="H214" s="25"/>
      <c r="I214" s="8"/>
      <c r="J214" s="32"/>
      <c r="K214" s="25"/>
      <c r="L214" s="8"/>
      <c r="M214" s="25"/>
      <c r="N214" s="25"/>
      <c r="O214" s="25"/>
      <c r="P214" s="25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3"/>
      <c r="BJ214" s="3"/>
      <c r="BK214" s="11"/>
      <c r="BL214" s="11"/>
      <c r="BM214" s="11"/>
      <c r="BN214" s="3"/>
      <c r="BO214" s="3"/>
      <c r="BP214" s="3"/>
      <c r="BQ214" s="3"/>
      <c r="BR214" s="3"/>
      <c r="BS214" s="11"/>
      <c r="BT214" s="20"/>
      <c r="BU214" s="25"/>
      <c r="BV214" s="20"/>
      <c r="BW214" s="11"/>
      <c r="BX214" s="20"/>
      <c r="BY214" s="25"/>
      <c r="BZ214" s="20"/>
      <c r="CA214" s="25"/>
      <c r="CB214" s="25"/>
      <c r="CC214" s="25"/>
      <c r="CD214" s="25"/>
      <c r="CE214" s="25"/>
      <c r="CF214" s="20"/>
      <c r="CG214" s="25"/>
      <c r="CH214" s="25"/>
      <c r="CI214" s="25"/>
      <c r="CJ214" s="20"/>
      <c r="CK214" s="25"/>
      <c r="CL214" s="25"/>
    </row>
    <row r="215" spans="1:90" x14ac:dyDescent="0.25">
      <c r="A215" s="25"/>
      <c r="B215" s="25"/>
      <c r="C215" s="25"/>
      <c r="D215" s="25"/>
      <c r="E215" s="25"/>
      <c r="F215" s="25"/>
      <c r="G215" s="25"/>
      <c r="H215" s="25"/>
      <c r="I215" s="8"/>
      <c r="J215" s="32"/>
      <c r="K215" s="25"/>
      <c r="L215" s="8"/>
      <c r="M215" s="25"/>
      <c r="N215" s="25"/>
      <c r="O215" s="25"/>
      <c r="P215" s="25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3"/>
      <c r="BJ215" s="3"/>
      <c r="BK215" s="11"/>
      <c r="BL215" s="11"/>
      <c r="BM215" s="11"/>
      <c r="BN215" s="3"/>
      <c r="BO215" s="3"/>
      <c r="BP215" s="3"/>
      <c r="BQ215" s="3"/>
      <c r="BR215" s="3"/>
      <c r="BS215" s="11"/>
      <c r="BT215" s="20"/>
      <c r="BU215" s="25"/>
      <c r="BV215" s="20"/>
      <c r="BW215" s="11"/>
      <c r="BX215" s="20"/>
      <c r="BY215" s="25"/>
      <c r="BZ215" s="20"/>
      <c r="CA215" s="25"/>
      <c r="CB215" s="25"/>
      <c r="CC215" s="25"/>
      <c r="CD215" s="25"/>
      <c r="CE215" s="25"/>
      <c r="CF215" s="20"/>
      <c r="CG215" s="25"/>
      <c r="CH215" s="25"/>
      <c r="CI215" s="25"/>
      <c r="CJ215" s="20"/>
      <c r="CK215" s="25"/>
      <c r="CL215" s="25"/>
    </row>
    <row r="216" spans="1:90" x14ac:dyDescent="0.25">
      <c r="A216" s="25"/>
      <c r="B216" s="25"/>
      <c r="C216" s="25"/>
      <c r="D216" s="25"/>
      <c r="E216" s="25"/>
      <c r="F216" s="25"/>
      <c r="G216" s="25"/>
      <c r="H216" s="25"/>
      <c r="I216" s="8"/>
      <c r="J216" s="32"/>
      <c r="K216" s="25"/>
      <c r="L216" s="8"/>
      <c r="M216" s="25"/>
      <c r="N216" s="25"/>
      <c r="O216" s="25"/>
      <c r="P216" s="25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3"/>
      <c r="BJ216" s="3"/>
      <c r="BK216" s="11"/>
      <c r="BL216" s="11"/>
      <c r="BM216" s="11"/>
      <c r="BN216" s="3"/>
      <c r="BO216" s="3"/>
      <c r="BP216" s="3"/>
      <c r="BQ216" s="3"/>
      <c r="BR216" s="3"/>
      <c r="BS216" s="11"/>
      <c r="BT216" s="20"/>
      <c r="BU216" s="25"/>
      <c r="BV216" s="20"/>
      <c r="BW216" s="11"/>
      <c r="BX216" s="20"/>
      <c r="BY216" s="25"/>
      <c r="BZ216" s="20"/>
      <c r="CA216" s="25"/>
      <c r="CB216" s="25"/>
      <c r="CC216" s="25"/>
      <c r="CD216" s="25"/>
      <c r="CE216" s="25"/>
      <c r="CF216" s="20"/>
      <c r="CG216" s="25"/>
      <c r="CH216" s="25"/>
      <c r="CI216" s="25"/>
      <c r="CJ216" s="20"/>
      <c r="CK216" s="25"/>
      <c r="CL216" s="25"/>
    </row>
    <row r="217" spans="1:90" x14ac:dyDescent="0.25">
      <c r="A217" s="25"/>
      <c r="B217" s="25"/>
      <c r="C217" s="25"/>
      <c r="D217" s="25"/>
      <c r="E217" s="25"/>
      <c r="F217" s="25"/>
      <c r="G217" s="25"/>
      <c r="H217" s="25"/>
      <c r="I217" s="8"/>
      <c r="J217" s="32"/>
      <c r="K217" s="25"/>
      <c r="L217" s="8"/>
      <c r="M217" s="25"/>
      <c r="N217" s="25"/>
      <c r="O217" s="25"/>
      <c r="P217" s="25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3"/>
      <c r="BJ217" s="3"/>
      <c r="BK217" s="11"/>
      <c r="BL217" s="11"/>
      <c r="BM217" s="11"/>
      <c r="BN217" s="3"/>
      <c r="BO217" s="3"/>
      <c r="BP217" s="3"/>
      <c r="BQ217" s="3"/>
      <c r="BR217" s="3"/>
      <c r="BS217" s="11"/>
      <c r="BT217" s="20"/>
      <c r="BU217" s="25"/>
      <c r="BV217" s="20"/>
      <c r="BW217" s="11"/>
      <c r="BX217" s="20"/>
      <c r="BY217" s="25"/>
      <c r="BZ217" s="20"/>
      <c r="CA217" s="25"/>
      <c r="CB217" s="25"/>
      <c r="CC217" s="25"/>
      <c r="CD217" s="25"/>
      <c r="CE217" s="25"/>
      <c r="CF217" s="20"/>
      <c r="CG217" s="25"/>
      <c r="CH217" s="25"/>
      <c r="CI217" s="25"/>
      <c r="CJ217" s="20"/>
      <c r="CK217" s="25"/>
      <c r="CL217" s="25"/>
    </row>
    <row r="218" spans="1:90" x14ac:dyDescent="0.25">
      <c r="A218" s="25"/>
      <c r="B218" s="25"/>
      <c r="C218" s="25"/>
      <c r="D218" s="25"/>
      <c r="E218" s="25"/>
      <c r="F218" s="25"/>
      <c r="G218" s="25"/>
      <c r="H218" s="25"/>
      <c r="I218" s="8"/>
      <c r="J218" s="32"/>
      <c r="K218" s="25"/>
      <c r="L218" s="8"/>
      <c r="M218" s="25"/>
      <c r="N218" s="25"/>
      <c r="O218" s="25"/>
      <c r="P218" s="25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3"/>
      <c r="BJ218" s="3"/>
      <c r="BK218" s="11"/>
      <c r="BL218" s="11"/>
      <c r="BM218" s="11"/>
      <c r="BN218" s="3"/>
      <c r="BO218" s="3"/>
      <c r="BP218" s="3"/>
      <c r="BQ218" s="3"/>
      <c r="BR218" s="3"/>
      <c r="BS218" s="11"/>
      <c r="BT218" s="20"/>
      <c r="BU218" s="25"/>
      <c r="BV218" s="20"/>
      <c r="BW218" s="11"/>
      <c r="BX218" s="20"/>
      <c r="BY218" s="25"/>
      <c r="BZ218" s="20"/>
      <c r="CA218" s="25"/>
      <c r="CB218" s="25"/>
      <c r="CC218" s="25"/>
      <c r="CD218" s="25"/>
      <c r="CE218" s="25"/>
      <c r="CF218" s="20"/>
      <c r="CG218" s="25"/>
      <c r="CH218" s="25"/>
      <c r="CI218" s="25"/>
      <c r="CJ218" s="20"/>
      <c r="CK218" s="25"/>
      <c r="CL218" s="25"/>
    </row>
    <row r="219" spans="1:90" x14ac:dyDescent="0.25">
      <c r="A219" s="25"/>
      <c r="B219" s="25"/>
      <c r="C219" s="25"/>
      <c r="D219" s="25"/>
      <c r="E219" s="25"/>
      <c r="F219" s="25"/>
      <c r="G219" s="25"/>
      <c r="H219" s="25"/>
      <c r="I219" s="8"/>
      <c r="J219" s="32"/>
      <c r="K219" s="25"/>
      <c r="L219" s="8"/>
      <c r="M219" s="25"/>
      <c r="N219" s="25"/>
      <c r="O219" s="25"/>
      <c r="P219" s="25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3"/>
      <c r="BJ219" s="3"/>
      <c r="BK219" s="11"/>
      <c r="BL219" s="11"/>
      <c r="BM219" s="11"/>
      <c r="BN219" s="3"/>
      <c r="BO219" s="3"/>
      <c r="BP219" s="3"/>
      <c r="BQ219" s="3"/>
      <c r="BR219" s="3"/>
      <c r="BS219" s="11"/>
      <c r="BT219" s="20"/>
      <c r="BU219" s="25"/>
      <c r="BV219" s="20"/>
      <c r="BW219" s="11"/>
      <c r="BX219" s="20"/>
      <c r="BY219" s="25"/>
      <c r="BZ219" s="20"/>
      <c r="CA219" s="25"/>
      <c r="CB219" s="25"/>
      <c r="CC219" s="25"/>
      <c r="CD219" s="25"/>
      <c r="CE219" s="25"/>
      <c r="CF219" s="20"/>
      <c r="CG219" s="25"/>
      <c r="CH219" s="25"/>
      <c r="CI219" s="25"/>
      <c r="CJ219" s="20"/>
      <c r="CK219" s="25"/>
      <c r="CL219" s="25"/>
    </row>
    <row r="220" spans="1:90" x14ac:dyDescent="0.25">
      <c r="A220" s="25"/>
      <c r="B220" s="25"/>
      <c r="C220" s="25"/>
      <c r="D220" s="25"/>
      <c r="E220" s="25"/>
      <c r="F220" s="25"/>
      <c r="G220" s="25"/>
      <c r="H220" s="25"/>
      <c r="I220" s="8"/>
      <c r="J220" s="32"/>
      <c r="K220" s="25"/>
      <c r="L220" s="8"/>
      <c r="M220" s="25"/>
      <c r="N220" s="25"/>
      <c r="O220" s="25"/>
      <c r="P220" s="25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3"/>
      <c r="BJ220" s="3"/>
      <c r="BK220" s="11"/>
      <c r="BL220" s="11"/>
      <c r="BM220" s="11"/>
      <c r="BN220" s="3"/>
      <c r="BO220" s="3"/>
      <c r="BP220" s="3"/>
      <c r="BQ220" s="3"/>
      <c r="BR220" s="3"/>
      <c r="BS220" s="11"/>
      <c r="BT220" s="20"/>
      <c r="BU220" s="25"/>
      <c r="BV220" s="20"/>
      <c r="BW220" s="11"/>
      <c r="BX220" s="20"/>
      <c r="BY220" s="25"/>
      <c r="BZ220" s="20"/>
      <c r="CA220" s="25"/>
      <c r="CB220" s="25"/>
      <c r="CC220" s="25"/>
      <c r="CD220" s="25"/>
      <c r="CE220" s="25"/>
      <c r="CF220" s="20"/>
      <c r="CG220" s="25"/>
      <c r="CH220" s="25"/>
      <c r="CI220" s="25"/>
      <c r="CJ220" s="20"/>
      <c r="CK220" s="25"/>
      <c r="CL220" s="25"/>
    </row>
    <row r="221" spans="1:90" x14ac:dyDescent="0.25">
      <c r="A221" s="25"/>
      <c r="B221" s="25"/>
      <c r="C221" s="25"/>
      <c r="D221" s="25"/>
      <c r="E221" s="25"/>
      <c r="F221" s="25"/>
      <c r="G221" s="25"/>
      <c r="H221" s="25"/>
      <c r="I221" s="8"/>
      <c r="J221" s="32"/>
      <c r="K221" s="25"/>
      <c r="L221" s="8"/>
      <c r="M221" s="25"/>
      <c r="N221" s="25"/>
      <c r="O221" s="25"/>
      <c r="P221" s="25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3"/>
      <c r="BJ221" s="3"/>
      <c r="BK221" s="11"/>
      <c r="BL221" s="11"/>
      <c r="BM221" s="11"/>
      <c r="BN221" s="3"/>
      <c r="BO221" s="3"/>
      <c r="BP221" s="3"/>
      <c r="BQ221" s="3"/>
      <c r="BR221" s="3"/>
      <c r="BS221" s="11"/>
      <c r="BT221" s="20"/>
      <c r="BU221" s="25"/>
      <c r="BV221" s="20"/>
      <c r="BW221" s="11"/>
      <c r="BX221" s="20"/>
      <c r="BY221" s="25"/>
      <c r="BZ221" s="20"/>
      <c r="CA221" s="25"/>
      <c r="CB221" s="25"/>
      <c r="CC221" s="25"/>
      <c r="CD221" s="25"/>
      <c r="CE221" s="25"/>
      <c r="CF221" s="20"/>
      <c r="CG221" s="25"/>
      <c r="CH221" s="25"/>
      <c r="CI221" s="25"/>
      <c r="CJ221" s="20"/>
      <c r="CK221" s="25"/>
      <c r="CL221" s="25"/>
    </row>
    <row r="222" spans="1:90" x14ac:dyDescent="0.25">
      <c r="A222" s="25"/>
      <c r="B222" s="25"/>
      <c r="C222" s="25"/>
      <c r="D222" s="25"/>
      <c r="E222" s="25"/>
      <c r="F222" s="25"/>
      <c r="G222" s="25"/>
      <c r="H222" s="25"/>
      <c r="I222" s="8"/>
      <c r="J222" s="32"/>
      <c r="K222" s="25"/>
      <c r="L222" s="8"/>
      <c r="M222" s="25"/>
      <c r="N222" s="25"/>
      <c r="O222" s="25"/>
      <c r="P222" s="25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3"/>
      <c r="BJ222" s="3"/>
      <c r="BK222" s="11"/>
      <c r="BL222" s="11"/>
      <c r="BM222" s="11"/>
      <c r="BN222" s="3"/>
      <c r="BO222" s="3"/>
      <c r="BP222" s="3"/>
      <c r="BQ222" s="3"/>
      <c r="BR222" s="3"/>
      <c r="BS222" s="11"/>
      <c r="BT222" s="20"/>
      <c r="BU222" s="25"/>
      <c r="BV222" s="20"/>
      <c r="BW222" s="11"/>
      <c r="BX222" s="20"/>
      <c r="BY222" s="25"/>
      <c r="BZ222" s="20"/>
      <c r="CA222" s="25"/>
      <c r="CB222" s="25"/>
      <c r="CC222" s="25"/>
      <c r="CD222" s="25"/>
      <c r="CE222" s="25"/>
      <c r="CF222" s="20"/>
      <c r="CG222" s="25"/>
      <c r="CH222" s="25"/>
      <c r="CI222" s="25"/>
      <c r="CJ222" s="20"/>
      <c r="CK222" s="25"/>
      <c r="CL222" s="25"/>
    </row>
    <row r="223" spans="1:90" x14ac:dyDescent="0.25">
      <c r="A223" s="25"/>
      <c r="B223" s="25"/>
      <c r="C223" s="25"/>
      <c r="D223" s="25"/>
      <c r="E223" s="25"/>
      <c r="F223" s="25"/>
      <c r="G223" s="25"/>
      <c r="H223" s="25"/>
      <c r="I223" s="8"/>
      <c r="J223" s="32"/>
      <c r="K223" s="25"/>
      <c r="L223" s="8"/>
      <c r="M223" s="25"/>
      <c r="N223" s="25"/>
      <c r="O223" s="25"/>
      <c r="P223" s="25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3"/>
      <c r="BJ223" s="3"/>
      <c r="BK223" s="11"/>
      <c r="BL223" s="11"/>
      <c r="BM223" s="11"/>
      <c r="BN223" s="3"/>
      <c r="BO223" s="3"/>
      <c r="BP223" s="3"/>
      <c r="BQ223" s="3"/>
      <c r="BR223" s="3"/>
      <c r="BS223" s="11"/>
      <c r="BT223" s="20"/>
      <c r="BU223" s="25"/>
      <c r="BV223" s="20"/>
      <c r="BW223" s="11"/>
      <c r="BX223" s="20"/>
      <c r="BY223" s="25"/>
      <c r="BZ223" s="20"/>
      <c r="CA223" s="25"/>
      <c r="CB223" s="25"/>
      <c r="CC223" s="25"/>
      <c r="CD223" s="25"/>
      <c r="CE223" s="25"/>
      <c r="CF223" s="20"/>
      <c r="CG223" s="25"/>
      <c r="CH223" s="25"/>
      <c r="CI223" s="25"/>
      <c r="CJ223" s="20"/>
      <c r="CK223" s="25"/>
      <c r="CL223" s="25"/>
    </row>
    <row r="224" spans="1:90" x14ac:dyDescent="0.25">
      <c r="A224" s="25"/>
      <c r="B224" s="25"/>
      <c r="C224" s="25"/>
      <c r="D224" s="25"/>
      <c r="E224" s="25"/>
      <c r="F224" s="25"/>
      <c r="G224" s="25"/>
      <c r="H224" s="25"/>
      <c r="I224" s="8"/>
      <c r="J224" s="32"/>
      <c r="K224" s="25"/>
      <c r="L224" s="8"/>
      <c r="M224" s="25"/>
      <c r="N224" s="25"/>
      <c r="O224" s="25"/>
      <c r="P224" s="25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3"/>
      <c r="BJ224" s="3"/>
      <c r="BK224" s="11"/>
      <c r="BL224" s="11"/>
      <c r="BM224" s="11"/>
      <c r="BN224" s="3"/>
      <c r="BO224" s="3"/>
      <c r="BP224" s="3"/>
      <c r="BQ224" s="3"/>
      <c r="BR224" s="3"/>
      <c r="BS224" s="11"/>
      <c r="BT224" s="20"/>
      <c r="BU224" s="25"/>
      <c r="BV224" s="20"/>
      <c r="BW224" s="11"/>
      <c r="BX224" s="20"/>
      <c r="BY224" s="25"/>
      <c r="BZ224" s="20"/>
      <c r="CA224" s="25"/>
      <c r="CB224" s="25"/>
      <c r="CC224" s="25"/>
      <c r="CD224" s="25"/>
      <c r="CE224" s="25"/>
      <c r="CF224" s="20"/>
      <c r="CG224" s="25"/>
      <c r="CH224" s="25"/>
      <c r="CI224" s="25"/>
      <c r="CJ224" s="20"/>
      <c r="CK224" s="25"/>
      <c r="CL224" s="25"/>
    </row>
    <row r="225" spans="1:90" x14ac:dyDescent="0.25">
      <c r="A225" s="25"/>
      <c r="B225" s="25"/>
      <c r="C225" s="25"/>
      <c r="D225" s="25"/>
      <c r="E225" s="25"/>
      <c r="F225" s="25"/>
      <c r="G225" s="25"/>
      <c r="H225" s="25"/>
      <c r="I225" s="8"/>
      <c r="J225" s="32"/>
      <c r="K225" s="25"/>
      <c r="L225" s="8"/>
      <c r="M225" s="25"/>
      <c r="N225" s="25"/>
      <c r="O225" s="25"/>
      <c r="P225" s="25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3"/>
      <c r="BJ225" s="3"/>
      <c r="BK225" s="11"/>
      <c r="BL225" s="11"/>
      <c r="BM225" s="11"/>
      <c r="BN225" s="3"/>
      <c r="BO225" s="3"/>
      <c r="BP225" s="3"/>
      <c r="BQ225" s="3"/>
      <c r="BR225" s="3"/>
      <c r="BS225" s="11"/>
      <c r="BT225" s="20"/>
      <c r="BU225" s="25"/>
      <c r="BV225" s="20"/>
      <c r="BW225" s="11"/>
      <c r="BX225" s="20"/>
      <c r="BY225" s="25"/>
      <c r="BZ225" s="20"/>
      <c r="CA225" s="25"/>
      <c r="CB225" s="25"/>
      <c r="CC225" s="25"/>
      <c r="CD225" s="25"/>
      <c r="CE225" s="25"/>
      <c r="CF225" s="20"/>
      <c r="CG225" s="25"/>
      <c r="CH225" s="25"/>
      <c r="CI225" s="25"/>
      <c r="CJ225" s="20"/>
      <c r="CK225" s="25"/>
      <c r="CL225" s="25"/>
    </row>
    <row r="226" spans="1:90" x14ac:dyDescent="0.25">
      <c r="A226" s="25"/>
      <c r="B226" s="25"/>
      <c r="C226" s="25"/>
      <c r="D226" s="25"/>
      <c r="E226" s="25"/>
      <c r="F226" s="25"/>
      <c r="G226" s="25"/>
      <c r="H226" s="25"/>
      <c r="I226" s="8"/>
      <c r="J226" s="32"/>
      <c r="K226" s="25"/>
      <c r="L226" s="8"/>
      <c r="M226" s="25"/>
      <c r="N226" s="25"/>
      <c r="O226" s="25"/>
      <c r="P226" s="25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3"/>
      <c r="BJ226" s="3"/>
      <c r="BK226" s="11"/>
      <c r="BL226" s="11"/>
      <c r="BM226" s="11"/>
      <c r="BN226" s="3"/>
      <c r="BO226" s="3"/>
      <c r="BP226" s="3"/>
      <c r="BQ226" s="3"/>
      <c r="BR226" s="3"/>
      <c r="BS226" s="11"/>
      <c r="BT226" s="20"/>
      <c r="BU226" s="25"/>
      <c r="BV226" s="20"/>
      <c r="BW226" s="11"/>
      <c r="BX226" s="20"/>
      <c r="BY226" s="25"/>
      <c r="BZ226" s="20"/>
      <c r="CA226" s="25"/>
      <c r="CB226" s="25"/>
      <c r="CC226" s="25"/>
      <c r="CD226" s="25"/>
      <c r="CE226" s="25"/>
      <c r="CF226" s="20"/>
      <c r="CG226" s="25"/>
      <c r="CH226" s="25"/>
      <c r="CI226" s="25"/>
      <c r="CJ226" s="20"/>
      <c r="CK226" s="25"/>
      <c r="CL226" s="25"/>
    </row>
    <row r="227" spans="1:90" x14ac:dyDescent="0.25">
      <c r="A227" s="25"/>
      <c r="B227" s="25"/>
      <c r="C227" s="25"/>
      <c r="D227" s="25"/>
      <c r="E227" s="25"/>
      <c r="F227" s="25"/>
      <c r="G227" s="25"/>
      <c r="H227" s="25"/>
      <c r="I227" s="8"/>
      <c r="J227" s="32"/>
      <c r="K227" s="25"/>
      <c r="L227" s="8"/>
      <c r="M227" s="25"/>
      <c r="N227" s="25"/>
      <c r="O227" s="25"/>
      <c r="P227" s="25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3"/>
      <c r="BJ227" s="3"/>
      <c r="BK227" s="11"/>
      <c r="BL227" s="11"/>
      <c r="BM227" s="11"/>
      <c r="BN227" s="3"/>
      <c r="BO227" s="3"/>
      <c r="BP227" s="3"/>
      <c r="BQ227" s="3"/>
      <c r="BR227" s="3"/>
      <c r="BS227" s="11"/>
      <c r="BT227" s="20"/>
      <c r="BU227" s="25"/>
      <c r="BV227" s="20"/>
      <c r="BW227" s="11"/>
      <c r="BX227" s="20"/>
      <c r="BY227" s="25"/>
      <c r="BZ227" s="20"/>
      <c r="CA227" s="25"/>
      <c r="CB227" s="25"/>
      <c r="CC227" s="25"/>
      <c r="CD227" s="25"/>
      <c r="CE227" s="25"/>
      <c r="CF227" s="20"/>
      <c r="CG227" s="25"/>
      <c r="CH227" s="25"/>
      <c r="CI227" s="25"/>
      <c r="CJ227" s="20"/>
      <c r="CK227" s="25"/>
      <c r="CL227" s="25"/>
    </row>
    <row r="228" spans="1:90" x14ac:dyDescent="0.25">
      <c r="A228" s="25"/>
      <c r="B228" s="25"/>
      <c r="C228" s="25"/>
      <c r="D228" s="25"/>
      <c r="E228" s="25"/>
      <c r="F228" s="25"/>
      <c r="G228" s="25"/>
      <c r="H228" s="25"/>
      <c r="I228" s="8"/>
      <c r="J228" s="32"/>
      <c r="K228" s="25"/>
      <c r="L228" s="8"/>
      <c r="M228" s="25"/>
      <c r="N228" s="25"/>
      <c r="O228" s="25"/>
      <c r="P228" s="25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3"/>
      <c r="BJ228" s="3"/>
      <c r="BK228" s="11"/>
      <c r="BL228" s="11"/>
      <c r="BM228" s="11"/>
      <c r="BN228" s="3"/>
      <c r="BO228" s="3"/>
      <c r="BP228" s="3"/>
      <c r="BQ228" s="3"/>
      <c r="BR228" s="3"/>
      <c r="BS228" s="11"/>
      <c r="BT228" s="20"/>
      <c r="BU228" s="25"/>
      <c r="BV228" s="20"/>
      <c r="BW228" s="11"/>
      <c r="BX228" s="20"/>
      <c r="BY228" s="25"/>
      <c r="BZ228" s="20"/>
      <c r="CA228" s="25"/>
      <c r="CB228" s="25"/>
      <c r="CC228" s="25"/>
      <c r="CD228" s="25"/>
      <c r="CE228" s="25"/>
      <c r="CF228" s="20"/>
      <c r="CG228" s="25"/>
      <c r="CH228" s="25"/>
      <c r="CI228" s="25"/>
      <c r="CJ228" s="20"/>
      <c r="CK228" s="25"/>
      <c r="CL228" s="25"/>
    </row>
    <row r="229" spans="1:90" x14ac:dyDescent="0.25">
      <c r="A229" s="25"/>
      <c r="B229" s="25"/>
      <c r="C229" s="25"/>
      <c r="D229" s="25"/>
      <c r="E229" s="25"/>
      <c r="F229" s="25"/>
      <c r="G229" s="25"/>
      <c r="H229" s="25"/>
      <c r="I229" s="8"/>
      <c r="J229" s="32"/>
      <c r="K229" s="25"/>
      <c r="L229" s="8"/>
      <c r="M229" s="25"/>
      <c r="N229" s="25"/>
      <c r="O229" s="25"/>
      <c r="P229" s="25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3"/>
      <c r="BJ229" s="3"/>
      <c r="BK229" s="11"/>
      <c r="BL229" s="11"/>
      <c r="BM229" s="11"/>
      <c r="BN229" s="3"/>
      <c r="BO229" s="3"/>
      <c r="BP229" s="3"/>
      <c r="BQ229" s="3"/>
      <c r="BR229" s="3"/>
      <c r="BS229" s="11"/>
      <c r="BT229" s="20"/>
      <c r="BU229" s="25"/>
      <c r="BV229" s="20"/>
      <c r="BW229" s="11"/>
      <c r="BX229" s="20"/>
      <c r="BY229" s="25"/>
      <c r="BZ229" s="20"/>
      <c r="CA229" s="25"/>
      <c r="CB229" s="25"/>
      <c r="CC229" s="25"/>
      <c r="CD229" s="25"/>
      <c r="CE229" s="25"/>
      <c r="CF229" s="20"/>
      <c r="CG229" s="25"/>
      <c r="CH229" s="25"/>
      <c r="CI229" s="25"/>
      <c r="CJ229" s="20"/>
      <c r="CK229" s="25"/>
      <c r="CL229" s="25"/>
    </row>
    <row r="230" spans="1:90" x14ac:dyDescent="0.25">
      <c r="A230" s="25"/>
      <c r="B230" s="25"/>
      <c r="C230" s="25"/>
      <c r="D230" s="25"/>
      <c r="E230" s="25"/>
      <c r="F230" s="25"/>
      <c r="G230" s="25"/>
      <c r="H230" s="25"/>
      <c r="I230" s="8"/>
      <c r="J230" s="32"/>
      <c r="K230" s="25"/>
      <c r="L230" s="8"/>
      <c r="M230" s="25"/>
      <c r="N230" s="25"/>
      <c r="O230" s="25"/>
      <c r="P230" s="25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3"/>
      <c r="BJ230" s="3"/>
      <c r="BK230" s="11"/>
      <c r="BL230" s="11"/>
      <c r="BM230" s="11"/>
      <c r="BN230" s="3"/>
      <c r="BO230" s="3"/>
      <c r="BP230" s="3"/>
      <c r="BQ230" s="3"/>
      <c r="BR230" s="3"/>
      <c r="BS230" s="11"/>
      <c r="BT230" s="20"/>
      <c r="BU230" s="25"/>
      <c r="BV230" s="20"/>
      <c r="BW230" s="11"/>
      <c r="BX230" s="20"/>
      <c r="BY230" s="25"/>
      <c r="BZ230" s="20"/>
      <c r="CA230" s="25"/>
      <c r="CB230" s="25"/>
      <c r="CC230" s="25"/>
      <c r="CD230" s="25"/>
      <c r="CE230" s="25"/>
      <c r="CF230" s="20"/>
      <c r="CG230" s="25"/>
      <c r="CH230" s="25"/>
      <c r="CI230" s="25"/>
      <c r="CJ230" s="20"/>
      <c r="CK230" s="25"/>
      <c r="CL230" s="25"/>
    </row>
    <row r="231" spans="1:90" x14ac:dyDescent="0.25">
      <c r="A231" s="25"/>
      <c r="B231" s="25"/>
      <c r="C231" s="25"/>
      <c r="D231" s="25"/>
      <c r="E231" s="25"/>
      <c r="F231" s="25"/>
      <c r="G231" s="25"/>
      <c r="H231" s="25"/>
      <c r="I231" s="8"/>
      <c r="J231" s="32"/>
      <c r="K231" s="25"/>
      <c r="L231" s="8"/>
      <c r="M231" s="25"/>
      <c r="N231" s="25"/>
      <c r="O231" s="25"/>
      <c r="P231" s="25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3"/>
      <c r="BJ231" s="3"/>
      <c r="BK231" s="11"/>
      <c r="BL231" s="11"/>
      <c r="BM231" s="11"/>
      <c r="BN231" s="3"/>
      <c r="BO231" s="3"/>
      <c r="BP231" s="3"/>
      <c r="BQ231" s="3"/>
      <c r="BR231" s="3"/>
      <c r="BS231" s="11"/>
      <c r="BT231" s="20"/>
      <c r="BU231" s="25"/>
      <c r="BV231" s="20"/>
      <c r="BW231" s="11"/>
      <c r="BX231" s="20"/>
      <c r="BY231" s="25"/>
      <c r="BZ231" s="20"/>
      <c r="CA231" s="25"/>
      <c r="CB231" s="25"/>
      <c r="CC231" s="25"/>
      <c r="CD231" s="25"/>
      <c r="CE231" s="25"/>
      <c r="CF231" s="20"/>
      <c r="CG231" s="25"/>
      <c r="CH231" s="25"/>
      <c r="CI231" s="25"/>
      <c r="CJ231" s="20"/>
      <c r="CK231" s="25"/>
      <c r="CL231" s="25"/>
    </row>
    <row r="232" spans="1:90" x14ac:dyDescent="0.25">
      <c r="A232" s="25"/>
      <c r="B232" s="25"/>
      <c r="C232" s="25"/>
      <c r="D232" s="25"/>
      <c r="E232" s="25"/>
      <c r="F232" s="25"/>
      <c r="G232" s="25"/>
      <c r="H232" s="25"/>
      <c r="I232" s="8"/>
      <c r="J232" s="32"/>
      <c r="K232" s="25"/>
      <c r="L232" s="8"/>
      <c r="M232" s="25"/>
      <c r="N232" s="25"/>
      <c r="O232" s="25"/>
      <c r="P232" s="25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3"/>
      <c r="BJ232" s="3"/>
      <c r="BK232" s="11"/>
      <c r="BL232" s="11"/>
      <c r="BM232" s="11"/>
      <c r="BN232" s="3"/>
      <c r="BO232" s="3"/>
      <c r="BP232" s="3"/>
      <c r="BQ232" s="3"/>
      <c r="BR232" s="3"/>
      <c r="BS232" s="11"/>
      <c r="BT232" s="20"/>
      <c r="BU232" s="25"/>
      <c r="BV232" s="20"/>
      <c r="BW232" s="11"/>
      <c r="BX232" s="20"/>
      <c r="BY232" s="25"/>
      <c r="BZ232" s="20"/>
      <c r="CA232" s="25"/>
      <c r="CB232" s="25"/>
      <c r="CC232" s="25"/>
      <c r="CD232" s="25"/>
      <c r="CE232" s="25"/>
      <c r="CF232" s="20"/>
      <c r="CG232" s="25"/>
      <c r="CH232" s="25"/>
      <c r="CI232" s="25"/>
      <c r="CJ232" s="20"/>
      <c r="CK232" s="25"/>
      <c r="CL232" s="25"/>
    </row>
    <row r="233" spans="1:90" x14ac:dyDescent="0.25">
      <c r="A233" s="25"/>
      <c r="B233" s="25"/>
      <c r="C233" s="25"/>
      <c r="D233" s="25"/>
      <c r="E233" s="25"/>
      <c r="F233" s="25"/>
      <c r="G233" s="25"/>
      <c r="H233" s="25"/>
      <c r="I233" s="8"/>
      <c r="J233" s="32"/>
      <c r="K233" s="25"/>
      <c r="L233" s="8"/>
      <c r="M233" s="25"/>
      <c r="N233" s="25"/>
      <c r="O233" s="25"/>
      <c r="P233" s="25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3"/>
      <c r="BJ233" s="3"/>
      <c r="BK233" s="11"/>
      <c r="BL233" s="11"/>
      <c r="BM233" s="11"/>
      <c r="BN233" s="3"/>
      <c r="BO233" s="3"/>
      <c r="BP233" s="3"/>
      <c r="BQ233" s="3"/>
      <c r="BR233" s="3"/>
      <c r="BS233" s="11"/>
      <c r="BT233" s="20"/>
      <c r="BU233" s="25"/>
      <c r="BV233" s="20"/>
      <c r="BW233" s="11"/>
      <c r="BX233" s="20"/>
      <c r="BY233" s="25"/>
      <c r="BZ233" s="20"/>
      <c r="CA233" s="25"/>
      <c r="CB233" s="25"/>
      <c r="CC233" s="25"/>
      <c r="CD233" s="25"/>
      <c r="CE233" s="25"/>
      <c r="CF233" s="20"/>
      <c r="CG233" s="25"/>
      <c r="CH233" s="25"/>
      <c r="CI233" s="25"/>
      <c r="CJ233" s="20"/>
      <c r="CK233" s="25"/>
      <c r="CL233" s="25"/>
    </row>
    <row r="234" spans="1:90" x14ac:dyDescent="0.25">
      <c r="A234" s="25"/>
      <c r="B234" s="25"/>
      <c r="C234" s="25"/>
      <c r="D234" s="25"/>
      <c r="E234" s="25"/>
      <c r="F234" s="25"/>
      <c r="G234" s="25"/>
      <c r="H234" s="25"/>
      <c r="I234" s="8"/>
      <c r="J234" s="32"/>
      <c r="K234" s="25"/>
      <c r="L234" s="8"/>
      <c r="M234" s="25"/>
      <c r="N234" s="25"/>
      <c r="O234" s="25"/>
      <c r="P234" s="25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3"/>
      <c r="BJ234" s="3"/>
      <c r="BK234" s="11"/>
      <c r="BL234" s="11"/>
      <c r="BM234" s="11"/>
      <c r="BN234" s="3"/>
      <c r="BO234" s="3"/>
      <c r="BP234" s="3"/>
      <c r="BQ234" s="3"/>
      <c r="BR234" s="3"/>
      <c r="BS234" s="11"/>
      <c r="BT234" s="20"/>
      <c r="BU234" s="25"/>
      <c r="BV234" s="20"/>
      <c r="BW234" s="11"/>
      <c r="BX234" s="20"/>
      <c r="BY234" s="25"/>
      <c r="BZ234" s="20"/>
      <c r="CA234" s="25"/>
      <c r="CB234" s="25"/>
      <c r="CC234" s="25"/>
      <c r="CD234" s="25"/>
      <c r="CE234" s="25"/>
      <c r="CF234" s="20"/>
      <c r="CG234" s="25"/>
      <c r="CH234" s="25"/>
      <c r="CI234" s="25"/>
      <c r="CJ234" s="20"/>
      <c r="CK234" s="25"/>
      <c r="CL234" s="25"/>
    </row>
    <row r="235" spans="1:90" x14ac:dyDescent="0.25">
      <c r="A235" s="25"/>
      <c r="B235" s="25"/>
      <c r="C235" s="25"/>
      <c r="D235" s="25"/>
      <c r="E235" s="25"/>
      <c r="F235" s="25"/>
      <c r="G235" s="25"/>
      <c r="H235" s="25"/>
      <c r="I235" s="8"/>
      <c r="J235" s="32"/>
      <c r="K235" s="25"/>
      <c r="L235" s="8"/>
      <c r="M235" s="25"/>
      <c r="N235" s="25"/>
      <c r="O235" s="25"/>
      <c r="P235" s="25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3"/>
      <c r="BJ235" s="3"/>
      <c r="BK235" s="11"/>
      <c r="BL235" s="11"/>
      <c r="BM235" s="11"/>
      <c r="BN235" s="3"/>
      <c r="BO235" s="3"/>
      <c r="BP235" s="3"/>
      <c r="BQ235" s="3"/>
      <c r="BR235" s="3"/>
      <c r="BS235" s="11"/>
      <c r="BT235" s="20"/>
      <c r="BU235" s="25"/>
      <c r="BV235" s="20"/>
      <c r="BW235" s="11"/>
      <c r="BX235" s="20"/>
      <c r="BY235" s="25"/>
      <c r="BZ235" s="20"/>
      <c r="CA235" s="25"/>
      <c r="CB235" s="25"/>
      <c r="CC235" s="25"/>
      <c r="CD235" s="25"/>
      <c r="CE235" s="25"/>
      <c r="CF235" s="20"/>
      <c r="CG235" s="25"/>
      <c r="CH235" s="25"/>
      <c r="CI235" s="25"/>
      <c r="CJ235" s="20"/>
      <c r="CK235" s="25"/>
      <c r="CL235" s="25"/>
    </row>
    <row r="236" spans="1:90" x14ac:dyDescent="0.25">
      <c r="A236" s="25"/>
      <c r="B236" s="25"/>
      <c r="C236" s="25"/>
      <c r="D236" s="25"/>
      <c r="E236" s="25"/>
      <c r="F236" s="25"/>
      <c r="G236" s="25"/>
      <c r="H236" s="25"/>
      <c r="I236" s="8"/>
      <c r="J236" s="32"/>
      <c r="K236" s="25"/>
      <c r="L236" s="8"/>
      <c r="M236" s="25"/>
      <c r="N236" s="25"/>
      <c r="O236" s="25"/>
      <c r="P236" s="25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3"/>
      <c r="BJ236" s="3"/>
      <c r="BK236" s="11"/>
      <c r="BL236" s="11"/>
      <c r="BM236" s="11"/>
      <c r="BN236" s="3"/>
      <c r="BO236" s="3"/>
      <c r="BP236" s="3"/>
      <c r="BQ236" s="3"/>
      <c r="BR236" s="3"/>
      <c r="BS236" s="11"/>
      <c r="BT236" s="20"/>
      <c r="BU236" s="25"/>
      <c r="BV236" s="20"/>
      <c r="BW236" s="11"/>
      <c r="BX236" s="20"/>
      <c r="BY236" s="25"/>
      <c r="BZ236" s="20"/>
      <c r="CA236" s="25"/>
      <c r="CB236" s="25"/>
      <c r="CC236" s="25"/>
      <c r="CD236" s="25"/>
      <c r="CE236" s="25"/>
      <c r="CF236" s="20"/>
      <c r="CG236" s="25"/>
      <c r="CH236" s="25"/>
      <c r="CI236" s="25"/>
      <c r="CJ236" s="20"/>
      <c r="CK236" s="25"/>
      <c r="CL236" s="25"/>
    </row>
    <row r="237" spans="1:90" x14ac:dyDescent="0.25">
      <c r="A237" s="25"/>
      <c r="B237" s="25"/>
      <c r="C237" s="25"/>
      <c r="D237" s="25"/>
      <c r="E237" s="25"/>
      <c r="F237" s="25"/>
      <c r="G237" s="25"/>
      <c r="H237" s="25"/>
      <c r="I237" s="8"/>
      <c r="J237" s="32"/>
      <c r="K237" s="25"/>
      <c r="L237" s="8"/>
      <c r="M237" s="25"/>
      <c r="N237" s="25"/>
      <c r="O237" s="25"/>
      <c r="P237" s="25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3"/>
      <c r="BJ237" s="3"/>
      <c r="BK237" s="11"/>
      <c r="BL237" s="11"/>
      <c r="BM237" s="11"/>
      <c r="BN237" s="3"/>
      <c r="BO237" s="3"/>
      <c r="BP237" s="3"/>
      <c r="BQ237" s="3"/>
      <c r="BR237" s="3"/>
      <c r="BS237" s="11"/>
      <c r="BT237" s="20"/>
      <c r="BU237" s="25"/>
      <c r="BV237" s="20"/>
      <c r="BW237" s="11"/>
      <c r="BX237" s="20"/>
      <c r="BY237" s="25"/>
      <c r="BZ237" s="20"/>
      <c r="CA237" s="25"/>
      <c r="CB237" s="25"/>
      <c r="CC237" s="25"/>
      <c r="CD237" s="25"/>
      <c r="CE237" s="25"/>
      <c r="CF237" s="20"/>
      <c r="CG237" s="25"/>
      <c r="CH237" s="25"/>
      <c r="CI237" s="25"/>
      <c r="CJ237" s="20"/>
      <c r="CK237" s="25"/>
      <c r="CL237" s="25"/>
    </row>
    <row r="238" spans="1:90" x14ac:dyDescent="0.25">
      <c r="A238" s="25"/>
      <c r="B238" s="25"/>
      <c r="C238" s="25"/>
      <c r="D238" s="25"/>
      <c r="E238" s="25"/>
      <c r="F238" s="25"/>
      <c r="G238" s="25"/>
      <c r="H238" s="25"/>
      <c r="I238" s="8"/>
      <c r="J238" s="32"/>
      <c r="K238" s="25"/>
      <c r="L238" s="8"/>
      <c r="M238" s="25"/>
      <c r="N238" s="25"/>
      <c r="O238" s="25"/>
      <c r="P238" s="25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3"/>
      <c r="BJ238" s="3"/>
      <c r="BK238" s="11"/>
      <c r="BL238" s="11"/>
      <c r="BM238" s="11"/>
      <c r="BN238" s="3"/>
      <c r="BO238" s="3"/>
      <c r="BP238" s="3"/>
      <c r="BQ238" s="3"/>
      <c r="BR238" s="3"/>
      <c r="BS238" s="11"/>
      <c r="BT238" s="20"/>
      <c r="BU238" s="25"/>
      <c r="BV238" s="20"/>
      <c r="BW238" s="11"/>
      <c r="BX238" s="20"/>
      <c r="BY238" s="25"/>
      <c r="BZ238" s="20"/>
      <c r="CA238" s="25"/>
      <c r="CB238" s="25"/>
      <c r="CC238" s="25"/>
      <c r="CD238" s="25"/>
      <c r="CE238" s="25"/>
      <c r="CF238" s="20"/>
      <c r="CG238" s="25"/>
      <c r="CH238" s="25"/>
      <c r="CI238" s="25"/>
      <c r="CJ238" s="20"/>
      <c r="CK238" s="25"/>
      <c r="CL238" s="25"/>
    </row>
    <row r="239" spans="1:90" x14ac:dyDescent="0.25">
      <c r="A239" s="25"/>
      <c r="B239" s="25"/>
      <c r="C239" s="25"/>
      <c r="D239" s="25"/>
      <c r="E239" s="25"/>
      <c r="F239" s="25"/>
      <c r="G239" s="25"/>
      <c r="H239" s="25"/>
      <c r="I239" s="8"/>
      <c r="J239" s="32"/>
      <c r="K239" s="25"/>
      <c r="L239" s="8"/>
      <c r="M239" s="25"/>
      <c r="N239" s="25"/>
      <c r="O239" s="25"/>
      <c r="P239" s="25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3"/>
      <c r="BJ239" s="3"/>
      <c r="BK239" s="11"/>
      <c r="BL239" s="11"/>
      <c r="BM239" s="11"/>
      <c r="BN239" s="3"/>
      <c r="BO239" s="3"/>
      <c r="BP239" s="3"/>
      <c r="BQ239" s="3"/>
      <c r="BR239" s="3"/>
      <c r="BS239" s="11"/>
      <c r="BT239" s="20"/>
      <c r="BU239" s="25"/>
      <c r="BV239" s="20"/>
      <c r="BW239" s="11"/>
      <c r="BX239" s="20"/>
      <c r="BY239" s="25"/>
      <c r="BZ239" s="20"/>
      <c r="CA239" s="25"/>
      <c r="CB239" s="25"/>
      <c r="CC239" s="25"/>
      <c r="CD239" s="25"/>
      <c r="CE239" s="25"/>
      <c r="CF239" s="20"/>
      <c r="CG239" s="25"/>
      <c r="CH239" s="25"/>
      <c r="CI239" s="25"/>
      <c r="CJ239" s="20"/>
      <c r="CK239" s="25"/>
      <c r="CL239" s="25"/>
    </row>
    <row r="240" spans="1:90" x14ac:dyDescent="0.25">
      <c r="A240" s="25"/>
      <c r="B240" s="25"/>
      <c r="C240" s="25"/>
      <c r="D240" s="25"/>
      <c r="E240" s="25"/>
      <c r="F240" s="25"/>
      <c r="G240" s="25"/>
      <c r="H240" s="25"/>
      <c r="I240" s="8"/>
      <c r="J240" s="32"/>
      <c r="K240" s="25"/>
      <c r="L240" s="8"/>
      <c r="M240" s="25"/>
      <c r="N240" s="25"/>
      <c r="O240" s="25"/>
      <c r="P240" s="25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3"/>
      <c r="BJ240" s="3"/>
      <c r="BK240" s="11"/>
      <c r="BL240" s="11"/>
      <c r="BM240" s="11"/>
      <c r="BN240" s="3"/>
      <c r="BO240" s="3"/>
      <c r="BP240" s="3"/>
      <c r="BQ240" s="3"/>
      <c r="BR240" s="3"/>
      <c r="BS240" s="11"/>
      <c r="BT240" s="20"/>
      <c r="BU240" s="25"/>
      <c r="BV240" s="20"/>
      <c r="BW240" s="11"/>
      <c r="BX240" s="20"/>
      <c r="BY240" s="25"/>
      <c r="BZ240" s="20"/>
      <c r="CA240" s="25"/>
      <c r="CB240" s="25"/>
      <c r="CC240" s="25"/>
      <c r="CD240" s="25"/>
      <c r="CE240" s="25"/>
      <c r="CF240" s="20"/>
      <c r="CG240" s="25"/>
      <c r="CH240" s="25"/>
      <c r="CI240" s="25"/>
      <c r="CJ240" s="20"/>
      <c r="CK240" s="25"/>
      <c r="CL240" s="25"/>
    </row>
    <row r="241" spans="1:90" x14ac:dyDescent="0.25">
      <c r="A241" s="25"/>
      <c r="B241" s="25"/>
      <c r="C241" s="25"/>
      <c r="D241" s="25"/>
      <c r="E241" s="25"/>
      <c r="F241" s="25"/>
      <c r="G241" s="25"/>
      <c r="H241" s="25"/>
      <c r="I241" s="8"/>
      <c r="J241" s="32"/>
      <c r="K241" s="25"/>
      <c r="L241" s="8"/>
      <c r="M241" s="25"/>
      <c r="N241" s="25"/>
      <c r="O241" s="25"/>
      <c r="P241" s="25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3"/>
      <c r="BJ241" s="3"/>
      <c r="BK241" s="11"/>
      <c r="BL241" s="11"/>
      <c r="BM241" s="11"/>
      <c r="BN241" s="3"/>
      <c r="BO241" s="3"/>
      <c r="BP241" s="3"/>
      <c r="BQ241" s="3"/>
      <c r="BR241" s="3"/>
      <c r="BS241" s="11"/>
      <c r="BT241" s="20"/>
      <c r="BU241" s="25"/>
      <c r="BV241" s="20"/>
      <c r="BW241" s="11"/>
      <c r="BX241" s="20"/>
      <c r="BY241" s="25"/>
      <c r="BZ241" s="20"/>
      <c r="CA241" s="25"/>
      <c r="CB241" s="25"/>
      <c r="CC241" s="25"/>
      <c r="CD241" s="25"/>
      <c r="CE241" s="25"/>
      <c r="CF241" s="20"/>
      <c r="CG241" s="25"/>
      <c r="CH241" s="25"/>
      <c r="CI241" s="25"/>
      <c r="CJ241" s="20"/>
      <c r="CK241" s="25"/>
      <c r="CL241" s="25"/>
    </row>
    <row r="242" spans="1:90" x14ac:dyDescent="0.25">
      <c r="A242" s="25"/>
      <c r="B242" s="25"/>
      <c r="C242" s="25"/>
      <c r="D242" s="25"/>
      <c r="E242" s="25"/>
      <c r="F242" s="25"/>
      <c r="G242" s="25"/>
      <c r="H242" s="25"/>
      <c r="I242" s="8"/>
      <c r="J242" s="32"/>
      <c r="K242" s="25"/>
      <c r="L242" s="8"/>
      <c r="M242" s="25"/>
      <c r="N242" s="25"/>
      <c r="O242" s="25"/>
      <c r="P242" s="25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3"/>
      <c r="BJ242" s="3"/>
      <c r="BK242" s="11"/>
      <c r="BL242" s="11"/>
      <c r="BM242" s="11"/>
      <c r="BN242" s="3"/>
      <c r="BO242" s="3"/>
      <c r="BP242" s="3"/>
      <c r="BQ242" s="3"/>
      <c r="BR242" s="3"/>
      <c r="BS242" s="11"/>
      <c r="BT242" s="20"/>
      <c r="BU242" s="25"/>
      <c r="BV242" s="20"/>
      <c r="BW242" s="11"/>
      <c r="BX242" s="20"/>
      <c r="BY242" s="25"/>
      <c r="BZ242" s="20"/>
      <c r="CA242" s="25"/>
      <c r="CB242" s="25"/>
      <c r="CC242" s="25"/>
      <c r="CD242" s="25"/>
      <c r="CE242" s="25"/>
      <c r="CF242" s="20"/>
      <c r="CG242" s="25"/>
      <c r="CH242" s="25"/>
      <c r="CI242" s="25"/>
      <c r="CJ242" s="20"/>
      <c r="CK242" s="25"/>
      <c r="CL242" s="25"/>
    </row>
    <row r="243" spans="1:90" x14ac:dyDescent="0.25">
      <c r="A243" s="25"/>
      <c r="B243" s="25"/>
      <c r="C243" s="25"/>
      <c r="D243" s="25"/>
      <c r="E243" s="25"/>
      <c r="F243" s="25"/>
      <c r="G243" s="25"/>
      <c r="H243" s="25"/>
      <c r="I243" s="8"/>
      <c r="J243" s="32"/>
      <c r="K243" s="25"/>
      <c r="L243" s="8"/>
      <c r="M243" s="25"/>
      <c r="N243" s="25"/>
      <c r="O243" s="25"/>
      <c r="P243" s="25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3"/>
      <c r="BJ243" s="3"/>
      <c r="BK243" s="11"/>
      <c r="BL243" s="11"/>
      <c r="BM243" s="11"/>
      <c r="BN243" s="3"/>
      <c r="BO243" s="3"/>
      <c r="BP243" s="3"/>
      <c r="BQ243" s="3"/>
      <c r="BR243" s="3"/>
      <c r="BS243" s="11"/>
      <c r="BT243" s="20"/>
      <c r="BU243" s="25"/>
      <c r="BV243" s="20"/>
      <c r="BW243" s="11"/>
      <c r="BX243" s="20"/>
      <c r="BY243" s="25"/>
      <c r="BZ243" s="20"/>
      <c r="CA243" s="25"/>
      <c r="CB243" s="25"/>
      <c r="CC243" s="25"/>
      <c r="CD243" s="25"/>
      <c r="CE243" s="25"/>
      <c r="CF243" s="20"/>
      <c r="CG243" s="25"/>
      <c r="CH243" s="25"/>
      <c r="CI243" s="25"/>
      <c r="CJ243" s="20"/>
      <c r="CK243" s="25"/>
      <c r="CL243" s="25"/>
    </row>
    <row r="244" spans="1:90" x14ac:dyDescent="0.25">
      <c r="A244" s="25"/>
      <c r="B244" s="25"/>
      <c r="C244" s="25"/>
      <c r="D244" s="25"/>
      <c r="E244" s="25"/>
      <c r="F244" s="25"/>
      <c r="G244" s="25"/>
      <c r="H244" s="25"/>
      <c r="I244" s="8"/>
      <c r="J244" s="32"/>
      <c r="K244" s="25"/>
      <c r="L244" s="8"/>
      <c r="M244" s="25"/>
      <c r="N244" s="25"/>
      <c r="O244" s="25"/>
      <c r="P244" s="25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3"/>
      <c r="BJ244" s="3"/>
      <c r="BK244" s="11"/>
      <c r="BL244" s="11"/>
      <c r="BM244" s="11"/>
      <c r="BN244" s="3"/>
      <c r="BO244" s="3"/>
      <c r="BP244" s="3"/>
      <c r="BQ244" s="3"/>
      <c r="BR244" s="3"/>
      <c r="BS244" s="11"/>
      <c r="BT244" s="20"/>
      <c r="BU244" s="25"/>
      <c r="BV244" s="20"/>
      <c r="BW244" s="11"/>
      <c r="BX244" s="20"/>
      <c r="BY244" s="25"/>
      <c r="BZ244" s="20"/>
      <c r="CA244" s="25"/>
      <c r="CB244" s="25"/>
      <c r="CC244" s="25"/>
      <c r="CD244" s="25"/>
      <c r="CE244" s="25"/>
      <c r="CF244" s="20"/>
      <c r="CG244" s="25"/>
      <c r="CH244" s="25"/>
      <c r="CI244" s="25"/>
      <c r="CJ244" s="20"/>
      <c r="CK244" s="25"/>
      <c r="CL244" s="25"/>
    </row>
    <row r="245" spans="1:90" x14ac:dyDescent="0.25">
      <c r="A245" s="25"/>
      <c r="B245" s="25"/>
      <c r="C245" s="25"/>
      <c r="D245" s="25"/>
      <c r="E245" s="25"/>
      <c r="F245" s="25"/>
      <c r="G245" s="25"/>
      <c r="H245" s="25"/>
      <c r="I245" s="8"/>
      <c r="J245" s="32"/>
      <c r="K245" s="25"/>
      <c r="L245" s="8"/>
      <c r="M245" s="25"/>
      <c r="N245" s="25"/>
      <c r="O245" s="25"/>
      <c r="P245" s="25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3"/>
      <c r="BJ245" s="3"/>
      <c r="BK245" s="11"/>
      <c r="BL245" s="11"/>
      <c r="BM245" s="11"/>
      <c r="BN245" s="3"/>
      <c r="BO245" s="3"/>
      <c r="BP245" s="3"/>
      <c r="BQ245" s="3"/>
      <c r="BR245" s="3"/>
      <c r="BS245" s="11"/>
      <c r="BT245" s="20"/>
      <c r="BU245" s="25"/>
      <c r="BV245" s="20"/>
      <c r="BW245" s="11"/>
      <c r="BX245" s="20"/>
      <c r="BY245" s="25"/>
      <c r="BZ245" s="20"/>
      <c r="CA245" s="25"/>
      <c r="CB245" s="25"/>
      <c r="CC245" s="25"/>
      <c r="CD245" s="25"/>
      <c r="CE245" s="25"/>
      <c r="CF245" s="20"/>
      <c r="CG245" s="25"/>
      <c r="CH245" s="25"/>
      <c r="CI245" s="25"/>
      <c r="CJ245" s="20"/>
      <c r="CK245" s="25"/>
      <c r="CL245" s="25"/>
    </row>
    <row r="246" spans="1:90" x14ac:dyDescent="0.25">
      <c r="A246" s="25"/>
      <c r="B246" s="25"/>
      <c r="C246" s="25"/>
      <c r="D246" s="25"/>
      <c r="E246" s="25"/>
      <c r="F246" s="25"/>
      <c r="G246" s="25"/>
      <c r="H246" s="25"/>
      <c r="I246" s="8"/>
      <c r="J246" s="32"/>
      <c r="K246" s="25"/>
      <c r="L246" s="8"/>
      <c r="M246" s="25"/>
      <c r="N246" s="25"/>
      <c r="O246" s="25"/>
      <c r="P246" s="25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3"/>
      <c r="BJ246" s="3"/>
      <c r="BK246" s="11"/>
      <c r="BL246" s="11"/>
      <c r="BM246" s="11"/>
      <c r="BN246" s="3"/>
      <c r="BO246" s="3"/>
      <c r="BP246" s="3"/>
      <c r="BQ246" s="3"/>
      <c r="BR246" s="3"/>
      <c r="BS246" s="11"/>
      <c r="BT246" s="20"/>
      <c r="BU246" s="25"/>
      <c r="BV246" s="20"/>
      <c r="BW246" s="11"/>
      <c r="BX246" s="20"/>
      <c r="BY246" s="25"/>
      <c r="BZ246" s="20"/>
      <c r="CA246" s="25"/>
      <c r="CB246" s="25"/>
      <c r="CC246" s="25"/>
      <c r="CD246" s="25"/>
      <c r="CE246" s="25"/>
      <c r="CF246" s="20"/>
      <c r="CG246" s="25"/>
      <c r="CH246" s="25"/>
      <c r="CI246" s="25"/>
      <c r="CJ246" s="20"/>
      <c r="CK246" s="25"/>
      <c r="CL246" s="25"/>
    </row>
    <row r="247" spans="1:90" x14ac:dyDescent="0.25">
      <c r="A247" s="25"/>
      <c r="B247" s="25"/>
      <c r="C247" s="25"/>
      <c r="D247" s="25"/>
      <c r="E247" s="25"/>
      <c r="F247" s="25"/>
      <c r="G247" s="25"/>
      <c r="H247" s="25"/>
      <c r="I247" s="8"/>
      <c r="J247" s="32"/>
      <c r="K247" s="25"/>
      <c r="L247" s="8"/>
      <c r="M247" s="25"/>
      <c r="N247" s="25"/>
      <c r="O247" s="25"/>
      <c r="P247" s="25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3"/>
      <c r="BJ247" s="3"/>
      <c r="BK247" s="11"/>
      <c r="BL247" s="11"/>
      <c r="BM247" s="11"/>
      <c r="BN247" s="3"/>
      <c r="BO247" s="3"/>
      <c r="BP247" s="3"/>
      <c r="BQ247" s="3"/>
      <c r="BR247" s="3"/>
      <c r="BS247" s="11"/>
      <c r="BT247" s="20"/>
      <c r="BU247" s="25"/>
      <c r="BV247" s="20"/>
      <c r="BW247" s="11"/>
      <c r="BX247" s="20"/>
      <c r="BY247" s="25"/>
      <c r="BZ247" s="20"/>
      <c r="CA247" s="25"/>
      <c r="CB247" s="25"/>
      <c r="CC247" s="25"/>
      <c r="CD247" s="25"/>
      <c r="CE247" s="25"/>
      <c r="CF247" s="20"/>
      <c r="CG247" s="25"/>
      <c r="CH247" s="25"/>
      <c r="CI247" s="25"/>
      <c r="CJ247" s="20"/>
      <c r="CK247" s="25"/>
      <c r="CL247" s="25"/>
    </row>
    <row r="248" spans="1:90" x14ac:dyDescent="0.25">
      <c r="A248" s="25"/>
      <c r="B248" s="25"/>
      <c r="C248" s="25"/>
      <c r="D248" s="25"/>
      <c r="E248" s="25"/>
      <c r="F248" s="25"/>
      <c r="G248" s="25"/>
      <c r="H248" s="25"/>
      <c r="I248" s="8"/>
      <c r="J248" s="32"/>
      <c r="K248" s="25"/>
      <c r="L248" s="8"/>
      <c r="M248" s="25"/>
      <c r="N248" s="25"/>
      <c r="O248" s="25"/>
      <c r="P248" s="25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3"/>
      <c r="BJ248" s="3"/>
      <c r="BK248" s="11"/>
      <c r="BL248" s="11"/>
      <c r="BM248" s="11"/>
      <c r="BN248" s="3"/>
      <c r="BO248" s="3"/>
      <c r="BP248" s="3"/>
      <c r="BQ248" s="3"/>
      <c r="BR248" s="3"/>
      <c r="BS248" s="11"/>
      <c r="BT248" s="20"/>
      <c r="BU248" s="25"/>
      <c r="BV248" s="20"/>
      <c r="BW248" s="11"/>
      <c r="BX248" s="20"/>
      <c r="BY248" s="25"/>
      <c r="BZ248" s="20"/>
      <c r="CA248" s="25"/>
      <c r="CB248" s="25"/>
      <c r="CC248" s="25"/>
      <c r="CD248" s="25"/>
      <c r="CE248" s="25"/>
      <c r="CF248" s="20"/>
      <c r="CG248" s="25"/>
      <c r="CH248" s="25"/>
      <c r="CI248" s="25"/>
      <c r="CJ248" s="20"/>
      <c r="CK248" s="25"/>
      <c r="CL248" s="25"/>
    </row>
    <row r="249" spans="1:90" x14ac:dyDescent="0.25">
      <c r="A249" s="25"/>
      <c r="B249" s="25"/>
      <c r="C249" s="25"/>
      <c r="D249" s="25"/>
      <c r="E249" s="25"/>
      <c r="F249" s="25"/>
      <c r="G249" s="25"/>
      <c r="H249" s="25"/>
      <c r="I249" s="8"/>
      <c r="J249" s="32"/>
      <c r="K249" s="25"/>
      <c r="L249" s="8"/>
      <c r="M249" s="25"/>
      <c r="N249" s="25"/>
      <c r="O249" s="25"/>
      <c r="P249" s="25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3"/>
      <c r="BJ249" s="3"/>
      <c r="BK249" s="11"/>
      <c r="BL249" s="11"/>
      <c r="BM249" s="11"/>
      <c r="BN249" s="3"/>
      <c r="BO249" s="3"/>
      <c r="BP249" s="3"/>
      <c r="BQ249" s="3"/>
      <c r="BR249" s="3"/>
      <c r="BS249" s="11"/>
      <c r="BT249" s="20"/>
      <c r="BU249" s="25"/>
      <c r="BV249" s="20"/>
      <c r="BW249" s="11"/>
      <c r="BX249" s="20"/>
      <c r="BY249" s="25"/>
      <c r="BZ249" s="20"/>
      <c r="CA249" s="25"/>
      <c r="CB249" s="25"/>
      <c r="CC249" s="25"/>
      <c r="CD249" s="25"/>
      <c r="CE249" s="25"/>
      <c r="CF249" s="20"/>
      <c r="CG249" s="25"/>
      <c r="CH249" s="25"/>
      <c r="CI249" s="25"/>
      <c r="CJ249" s="20"/>
      <c r="CK249" s="25"/>
      <c r="CL249" s="25"/>
    </row>
    <row r="250" spans="1:90" x14ac:dyDescent="0.25">
      <c r="A250" s="25"/>
      <c r="B250" s="25"/>
      <c r="C250" s="25"/>
      <c r="D250" s="25"/>
      <c r="E250" s="25"/>
      <c r="F250" s="25"/>
      <c r="G250" s="25"/>
      <c r="H250" s="25"/>
      <c r="I250" s="8"/>
      <c r="J250" s="32"/>
      <c r="K250" s="25"/>
      <c r="L250" s="8"/>
      <c r="M250" s="25"/>
      <c r="N250" s="25"/>
      <c r="O250" s="25"/>
      <c r="P250" s="25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3"/>
      <c r="BJ250" s="3"/>
      <c r="BK250" s="11"/>
      <c r="BL250" s="11"/>
      <c r="BM250" s="11"/>
      <c r="BN250" s="3"/>
      <c r="BO250" s="3"/>
      <c r="BP250" s="3"/>
      <c r="BQ250" s="3"/>
      <c r="BR250" s="3"/>
      <c r="BS250" s="11"/>
      <c r="BT250" s="20"/>
      <c r="BU250" s="25"/>
      <c r="BV250" s="20"/>
      <c r="BW250" s="11"/>
      <c r="BX250" s="20"/>
      <c r="BY250" s="25"/>
      <c r="BZ250" s="20"/>
      <c r="CA250" s="25"/>
      <c r="CB250" s="25"/>
      <c r="CC250" s="25"/>
      <c r="CD250" s="25"/>
      <c r="CE250" s="25"/>
      <c r="CF250" s="20"/>
      <c r="CG250" s="25"/>
      <c r="CH250" s="25"/>
      <c r="CI250" s="25"/>
      <c r="CJ250" s="20"/>
      <c r="CK250" s="25"/>
      <c r="CL250" s="25"/>
    </row>
    <row r="251" spans="1:90" x14ac:dyDescent="0.25">
      <c r="A251" s="25"/>
      <c r="B251" s="25"/>
      <c r="C251" s="25"/>
      <c r="D251" s="25"/>
      <c r="E251" s="25"/>
      <c r="F251" s="25"/>
      <c r="G251" s="25"/>
      <c r="H251" s="25"/>
      <c r="I251" s="8"/>
      <c r="J251" s="32"/>
      <c r="K251" s="25"/>
      <c r="L251" s="8"/>
      <c r="M251" s="25"/>
      <c r="N251" s="25"/>
      <c r="O251" s="25"/>
      <c r="P251" s="25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3"/>
      <c r="BJ251" s="3"/>
      <c r="BK251" s="11"/>
      <c r="BL251" s="11"/>
      <c r="BM251" s="11"/>
      <c r="BN251" s="3"/>
      <c r="BO251" s="3"/>
      <c r="BP251" s="3"/>
      <c r="BQ251" s="3"/>
      <c r="BR251" s="3"/>
      <c r="BS251" s="11"/>
      <c r="BT251" s="20"/>
      <c r="BU251" s="25"/>
      <c r="BV251" s="20"/>
      <c r="BW251" s="11"/>
      <c r="BX251" s="20"/>
      <c r="BY251" s="25"/>
      <c r="BZ251" s="20"/>
      <c r="CA251" s="25"/>
      <c r="CB251" s="25"/>
      <c r="CC251" s="25"/>
      <c r="CD251" s="25"/>
      <c r="CE251" s="25"/>
      <c r="CF251" s="20"/>
      <c r="CG251" s="25"/>
      <c r="CH251" s="25"/>
      <c r="CI251" s="25"/>
      <c r="CJ251" s="20"/>
      <c r="CK251" s="25"/>
      <c r="CL251" s="25"/>
    </row>
    <row r="252" spans="1:90" x14ac:dyDescent="0.25">
      <c r="A252" s="25"/>
      <c r="B252" s="25"/>
      <c r="C252" s="25"/>
      <c r="D252" s="25"/>
      <c r="E252" s="25"/>
      <c r="F252" s="25"/>
      <c r="G252" s="25"/>
      <c r="H252" s="25"/>
      <c r="I252" s="8"/>
      <c r="J252" s="32"/>
      <c r="K252" s="25"/>
      <c r="L252" s="8"/>
      <c r="M252" s="25"/>
      <c r="N252" s="25"/>
      <c r="O252" s="25"/>
      <c r="P252" s="25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3"/>
      <c r="BJ252" s="3"/>
      <c r="BK252" s="11"/>
      <c r="BL252" s="11"/>
      <c r="BM252" s="11"/>
      <c r="BN252" s="3"/>
      <c r="BO252" s="3"/>
      <c r="BP252" s="3"/>
      <c r="BQ252" s="3"/>
      <c r="BR252" s="3"/>
      <c r="BS252" s="11"/>
      <c r="BT252" s="20"/>
      <c r="BU252" s="25"/>
      <c r="BV252" s="20"/>
      <c r="BW252" s="11"/>
      <c r="BX252" s="20"/>
      <c r="BY252" s="25"/>
      <c r="BZ252" s="20"/>
      <c r="CA252" s="25"/>
      <c r="CB252" s="25"/>
      <c r="CC252" s="25"/>
      <c r="CD252" s="25"/>
      <c r="CE252" s="25"/>
      <c r="CF252" s="20"/>
      <c r="CG252" s="25"/>
      <c r="CH252" s="25"/>
      <c r="CI252" s="25"/>
      <c r="CJ252" s="20"/>
      <c r="CK252" s="25"/>
      <c r="CL252" s="25"/>
    </row>
    <row r="253" spans="1:90" x14ac:dyDescent="0.25">
      <c r="A253" s="25"/>
      <c r="B253" s="25"/>
      <c r="C253" s="25"/>
      <c r="D253" s="25"/>
      <c r="E253" s="25"/>
      <c r="F253" s="25"/>
      <c r="G253" s="25"/>
      <c r="H253" s="25"/>
      <c r="I253" s="8"/>
      <c r="J253" s="32"/>
      <c r="K253" s="25"/>
      <c r="L253" s="8"/>
      <c r="M253" s="25"/>
      <c r="N253" s="25"/>
      <c r="O253" s="25"/>
      <c r="P253" s="25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3"/>
      <c r="BJ253" s="3"/>
      <c r="BK253" s="11"/>
      <c r="BL253" s="11"/>
      <c r="BM253" s="11"/>
      <c r="BN253" s="3"/>
      <c r="BO253" s="3"/>
      <c r="BP253" s="3"/>
      <c r="BQ253" s="3"/>
      <c r="BR253" s="3"/>
      <c r="BS253" s="11"/>
      <c r="BT253" s="20"/>
      <c r="BU253" s="25"/>
      <c r="BV253" s="20"/>
      <c r="BW253" s="11"/>
      <c r="BX253" s="20"/>
      <c r="BY253" s="25"/>
      <c r="BZ253" s="20"/>
      <c r="CA253" s="25"/>
      <c r="CB253" s="25"/>
      <c r="CC253" s="25"/>
      <c r="CD253" s="25"/>
      <c r="CE253" s="25"/>
      <c r="CF253" s="20"/>
      <c r="CG253" s="25"/>
      <c r="CH253" s="25"/>
      <c r="CI253" s="25"/>
      <c r="CJ253" s="20"/>
      <c r="CK253" s="25"/>
      <c r="CL253" s="25"/>
    </row>
    <row r="254" spans="1:90" x14ac:dyDescent="0.25">
      <c r="A254" s="25"/>
      <c r="B254" s="25"/>
      <c r="C254" s="25"/>
      <c r="D254" s="25"/>
      <c r="E254" s="25"/>
      <c r="F254" s="25"/>
      <c r="G254" s="25"/>
      <c r="H254" s="25"/>
      <c r="I254" s="8"/>
      <c r="J254" s="32"/>
      <c r="K254" s="25"/>
      <c r="L254" s="8"/>
      <c r="M254" s="25"/>
      <c r="N254" s="25"/>
      <c r="O254" s="25"/>
      <c r="P254" s="25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3"/>
      <c r="BJ254" s="3"/>
      <c r="BK254" s="11"/>
      <c r="BL254" s="11"/>
      <c r="BM254" s="11"/>
      <c r="BN254" s="3"/>
      <c r="BO254" s="3"/>
      <c r="BP254" s="3"/>
      <c r="BQ254" s="3"/>
      <c r="BR254" s="3"/>
      <c r="BS254" s="11"/>
      <c r="BT254" s="20"/>
      <c r="BU254" s="25"/>
      <c r="BV254" s="20"/>
      <c r="BW254" s="11"/>
      <c r="BX254" s="20"/>
      <c r="BY254" s="25"/>
      <c r="BZ254" s="20"/>
      <c r="CA254" s="25"/>
      <c r="CB254" s="25"/>
      <c r="CC254" s="25"/>
      <c r="CD254" s="25"/>
      <c r="CE254" s="25"/>
      <c r="CF254" s="20"/>
      <c r="CG254" s="25"/>
      <c r="CH254" s="25"/>
      <c r="CI254" s="25"/>
      <c r="CJ254" s="20"/>
      <c r="CK254" s="25"/>
      <c r="CL254" s="25"/>
    </row>
    <row r="255" spans="1:90" x14ac:dyDescent="0.25">
      <c r="A255" s="25"/>
      <c r="B255" s="25"/>
      <c r="C255" s="25"/>
      <c r="D255" s="25"/>
      <c r="E255" s="25"/>
      <c r="F255" s="25"/>
      <c r="G255" s="25"/>
      <c r="H255" s="25"/>
      <c r="I255" s="8"/>
      <c r="J255" s="32"/>
      <c r="K255" s="25"/>
      <c r="L255" s="8"/>
      <c r="M255" s="25"/>
      <c r="N255" s="25"/>
      <c r="O255" s="25"/>
      <c r="P255" s="25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3"/>
      <c r="BJ255" s="3"/>
      <c r="BK255" s="11"/>
      <c r="BL255" s="11"/>
      <c r="BM255" s="11"/>
      <c r="BN255" s="3"/>
      <c r="BO255" s="3"/>
      <c r="BP255" s="3"/>
      <c r="BQ255" s="3"/>
      <c r="BR255" s="3"/>
      <c r="BS255" s="11"/>
      <c r="BT255" s="20"/>
      <c r="BU255" s="25"/>
      <c r="BV255" s="20"/>
      <c r="BW255" s="11"/>
      <c r="BX255" s="20"/>
      <c r="BY255" s="25"/>
      <c r="BZ255" s="20"/>
      <c r="CA255" s="25"/>
      <c r="CB255" s="25"/>
      <c r="CC255" s="25"/>
      <c r="CD255" s="25"/>
      <c r="CE255" s="25"/>
      <c r="CF255" s="20"/>
      <c r="CG255" s="25"/>
      <c r="CH255" s="25"/>
      <c r="CI255" s="25"/>
      <c r="CJ255" s="20"/>
      <c r="CK255" s="25"/>
      <c r="CL255" s="25"/>
    </row>
    <row r="256" spans="1:90" x14ac:dyDescent="0.25">
      <c r="A256" s="25"/>
      <c r="B256" s="25"/>
      <c r="C256" s="25"/>
      <c r="D256" s="25"/>
      <c r="E256" s="25"/>
      <c r="F256" s="25"/>
      <c r="G256" s="25"/>
      <c r="H256" s="25"/>
      <c r="I256" s="8"/>
      <c r="J256" s="32"/>
      <c r="K256" s="25"/>
      <c r="L256" s="8"/>
      <c r="M256" s="25"/>
      <c r="N256" s="25"/>
      <c r="O256" s="25"/>
      <c r="P256" s="25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3"/>
      <c r="BJ256" s="3"/>
      <c r="BK256" s="11"/>
      <c r="BL256" s="11"/>
      <c r="BM256" s="11"/>
      <c r="BN256" s="3"/>
      <c r="BO256" s="3"/>
      <c r="BP256" s="3"/>
      <c r="BQ256" s="3"/>
      <c r="BR256" s="3"/>
      <c r="BS256" s="11"/>
      <c r="BT256" s="20"/>
      <c r="BU256" s="25"/>
      <c r="BV256" s="20"/>
      <c r="BW256" s="11"/>
      <c r="BX256" s="20"/>
      <c r="BY256" s="25"/>
      <c r="BZ256" s="20"/>
      <c r="CA256" s="25"/>
      <c r="CB256" s="25"/>
      <c r="CC256" s="25"/>
      <c r="CD256" s="25"/>
      <c r="CE256" s="25"/>
      <c r="CF256" s="20"/>
      <c r="CG256" s="25"/>
      <c r="CH256" s="25"/>
      <c r="CI256" s="25"/>
      <c r="CJ256" s="20"/>
      <c r="CK256" s="25"/>
      <c r="CL256" s="25"/>
    </row>
    <row r="257" spans="1:90" x14ac:dyDescent="0.25">
      <c r="A257" s="25"/>
      <c r="B257" s="25"/>
      <c r="C257" s="25"/>
      <c r="D257" s="25"/>
      <c r="E257" s="25"/>
      <c r="F257" s="25"/>
      <c r="G257" s="25"/>
      <c r="H257" s="25"/>
      <c r="I257" s="8"/>
      <c r="J257" s="32"/>
      <c r="K257" s="25"/>
      <c r="L257" s="8"/>
      <c r="M257" s="25"/>
      <c r="N257" s="25"/>
      <c r="O257" s="25"/>
      <c r="P257" s="25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3"/>
      <c r="BJ257" s="3"/>
      <c r="BK257" s="11"/>
      <c r="BL257" s="11"/>
      <c r="BM257" s="11"/>
      <c r="BN257" s="3"/>
      <c r="BO257" s="3"/>
      <c r="BP257" s="3"/>
      <c r="BQ257" s="3"/>
      <c r="BR257" s="3"/>
      <c r="BS257" s="11"/>
      <c r="BT257" s="20"/>
      <c r="BU257" s="25"/>
      <c r="BV257" s="20"/>
      <c r="BW257" s="11"/>
      <c r="BX257" s="20"/>
      <c r="BY257" s="25"/>
      <c r="BZ257" s="20"/>
      <c r="CA257" s="25"/>
      <c r="CB257" s="25"/>
      <c r="CC257" s="25"/>
      <c r="CD257" s="25"/>
      <c r="CE257" s="25"/>
      <c r="CF257" s="20"/>
      <c r="CG257" s="25"/>
      <c r="CH257" s="25"/>
      <c r="CI257" s="25"/>
      <c r="CJ257" s="20"/>
      <c r="CK257" s="25"/>
      <c r="CL257" s="25"/>
    </row>
    <row r="258" spans="1:90" x14ac:dyDescent="0.25">
      <c r="A258" s="25"/>
      <c r="B258" s="25"/>
      <c r="C258" s="25"/>
      <c r="D258" s="25"/>
      <c r="E258" s="25"/>
      <c r="F258" s="25"/>
      <c r="G258" s="25"/>
      <c r="H258" s="25"/>
      <c r="I258" s="8"/>
      <c r="J258" s="32"/>
      <c r="K258" s="25"/>
      <c r="L258" s="8"/>
      <c r="M258" s="25"/>
      <c r="N258" s="25"/>
      <c r="O258" s="25"/>
      <c r="P258" s="25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3"/>
      <c r="BJ258" s="3"/>
      <c r="BK258" s="11"/>
      <c r="BL258" s="11"/>
      <c r="BM258" s="11"/>
      <c r="BN258" s="3"/>
      <c r="BO258" s="3"/>
      <c r="BP258" s="3"/>
      <c r="BQ258" s="3"/>
      <c r="BR258" s="3"/>
      <c r="BS258" s="11"/>
      <c r="BT258" s="20"/>
      <c r="BU258" s="25"/>
      <c r="BV258" s="20"/>
      <c r="BW258" s="11"/>
      <c r="BX258" s="20"/>
      <c r="BY258" s="25"/>
      <c r="BZ258" s="20"/>
      <c r="CA258" s="25"/>
      <c r="CB258" s="25"/>
      <c r="CC258" s="25"/>
      <c r="CD258" s="25"/>
      <c r="CE258" s="25"/>
      <c r="CF258" s="20"/>
      <c r="CG258" s="25"/>
      <c r="CH258" s="25"/>
      <c r="CI258" s="25"/>
      <c r="CJ258" s="20"/>
      <c r="CK258" s="25"/>
      <c r="CL258" s="25"/>
    </row>
    <row r="259" spans="1:90" x14ac:dyDescent="0.25">
      <c r="A259" s="25"/>
      <c r="B259" s="25"/>
      <c r="C259" s="25"/>
      <c r="D259" s="25"/>
      <c r="E259" s="25"/>
      <c r="F259" s="25"/>
      <c r="G259" s="25"/>
      <c r="H259" s="25"/>
      <c r="I259" s="8"/>
      <c r="J259" s="32"/>
      <c r="K259" s="25"/>
      <c r="L259" s="8"/>
      <c r="M259" s="25"/>
      <c r="N259" s="25"/>
      <c r="O259" s="25"/>
      <c r="P259" s="25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3"/>
      <c r="BJ259" s="3"/>
      <c r="BK259" s="11"/>
      <c r="BL259" s="11"/>
      <c r="BM259" s="11"/>
      <c r="BN259" s="3"/>
      <c r="BO259" s="3"/>
      <c r="BP259" s="3"/>
      <c r="BQ259" s="3"/>
      <c r="BR259" s="3"/>
      <c r="BS259" s="11"/>
      <c r="BT259" s="20"/>
      <c r="BU259" s="25"/>
      <c r="BV259" s="20"/>
      <c r="BW259" s="11"/>
      <c r="BX259" s="20"/>
      <c r="BY259" s="25"/>
      <c r="BZ259" s="20"/>
      <c r="CA259" s="25"/>
      <c r="CB259" s="25"/>
      <c r="CC259" s="25"/>
      <c r="CD259" s="25"/>
      <c r="CE259" s="25"/>
      <c r="CF259" s="20"/>
      <c r="CG259" s="25"/>
      <c r="CH259" s="25"/>
      <c r="CI259" s="25"/>
      <c r="CJ259" s="20"/>
      <c r="CK259" s="25"/>
      <c r="CL259" s="25"/>
    </row>
    <row r="260" spans="1:90" x14ac:dyDescent="0.25">
      <c r="A260" s="25"/>
      <c r="B260" s="25"/>
      <c r="C260" s="25"/>
      <c r="D260" s="25"/>
      <c r="E260" s="25"/>
      <c r="F260" s="25"/>
      <c r="G260" s="25"/>
      <c r="H260" s="25"/>
      <c r="I260" s="8"/>
      <c r="J260" s="32"/>
      <c r="K260" s="25"/>
      <c r="L260" s="8"/>
      <c r="M260" s="25"/>
      <c r="N260" s="25"/>
      <c r="O260" s="25"/>
      <c r="P260" s="25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3"/>
      <c r="BJ260" s="3"/>
      <c r="BK260" s="11"/>
      <c r="BL260" s="11"/>
      <c r="BM260" s="11"/>
      <c r="BN260" s="3"/>
      <c r="BO260" s="3"/>
      <c r="BP260" s="3"/>
      <c r="BQ260" s="3"/>
      <c r="BR260" s="3"/>
      <c r="BS260" s="11"/>
      <c r="BT260" s="20"/>
      <c r="BU260" s="25"/>
      <c r="BV260" s="20"/>
      <c r="BW260" s="11"/>
      <c r="BX260" s="20"/>
      <c r="BY260" s="25"/>
      <c r="BZ260" s="20"/>
      <c r="CA260" s="25"/>
      <c r="CB260" s="25"/>
      <c r="CC260" s="25"/>
      <c r="CD260" s="25"/>
      <c r="CE260" s="25"/>
      <c r="CF260" s="20"/>
      <c r="CG260" s="25"/>
      <c r="CH260" s="25"/>
      <c r="CI260" s="25"/>
      <c r="CJ260" s="20"/>
      <c r="CK260" s="25"/>
      <c r="CL260" s="25"/>
    </row>
    <row r="261" spans="1:90" x14ac:dyDescent="0.25">
      <c r="A261" s="25"/>
      <c r="B261" s="25"/>
      <c r="C261" s="25"/>
      <c r="D261" s="25"/>
      <c r="E261" s="25"/>
      <c r="F261" s="25"/>
      <c r="G261" s="25"/>
      <c r="H261" s="25"/>
      <c r="I261" s="8"/>
      <c r="J261" s="32"/>
      <c r="K261" s="25"/>
      <c r="L261" s="8"/>
      <c r="M261" s="25"/>
      <c r="N261" s="25"/>
      <c r="O261" s="25"/>
      <c r="P261" s="25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3"/>
      <c r="BJ261" s="3"/>
      <c r="BK261" s="11"/>
      <c r="BL261" s="11"/>
      <c r="BM261" s="11"/>
      <c r="BN261" s="3"/>
      <c r="BO261" s="3"/>
      <c r="BP261" s="3"/>
      <c r="BQ261" s="3"/>
      <c r="BR261" s="3"/>
      <c r="BS261" s="11"/>
      <c r="BT261" s="20"/>
      <c r="BU261" s="25"/>
      <c r="BV261" s="20"/>
      <c r="BW261" s="11"/>
      <c r="BX261" s="20"/>
      <c r="BY261" s="25"/>
      <c r="BZ261" s="20"/>
      <c r="CA261" s="25"/>
      <c r="CB261" s="25"/>
      <c r="CC261" s="25"/>
      <c r="CD261" s="25"/>
      <c r="CE261" s="25"/>
      <c r="CF261" s="20"/>
      <c r="CG261" s="25"/>
      <c r="CH261" s="25"/>
      <c r="CI261" s="25"/>
      <c r="CJ261" s="20"/>
      <c r="CK261" s="25"/>
      <c r="CL261" s="25"/>
    </row>
    <row r="262" spans="1:90" x14ac:dyDescent="0.25">
      <c r="A262" s="25"/>
      <c r="B262" s="25"/>
      <c r="C262" s="25"/>
      <c r="D262" s="25"/>
      <c r="E262" s="25"/>
      <c r="F262" s="25"/>
      <c r="G262" s="25"/>
      <c r="H262" s="25"/>
      <c r="I262" s="8"/>
      <c r="J262" s="32"/>
      <c r="K262" s="25"/>
      <c r="L262" s="8"/>
      <c r="M262" s="25"/>
      <c r="N262" s="25"/>
      <c r="O262" s="25"/>
      <c r="P262" s="25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3"/>
      <c r="BJ262" s="3"/>
      <c r="BK262" s="11"/>
      <c r="BL262" s="11"/>
      <c r="BM262" s="11"/>
      <c r="BN262" s="3"/>
      <c r="BO262" s="3"/>
      <c r="BP262" s="3"/>
      <c r="BQ262" s="3"/>
      <c r="BR262" s="3"/>
      <c r="BS262" s="11"/>
      <c r="BT262" s="20"/>
      <c r="BU262" s="25"/>
      <c r="BV262" s="20"/>
      <c r="BW262" s="11"/>
      <c r="BX262" s="20"/>
      <c r="BY262" s="25"/>
      <c r="BZ262" s="20"/>
      <c r="CA262" s="25"/>
      <c r="CB262" s="25"/>
      <c r="CC262" s="25"/>
      <c r="CD262" s="25"/>
      <c r="CE262" s="25"/>
      <c r="CF262" s="20"/>
      <c r="CG262" s="25"/>
      <c r="CH262" s="25"/>
      <c r="CI262" s="25"/>
      <c r="CJ262" s="20"/>
      <c r="CK262" s="25"/>
      <c r="CL262" s="25"/>
    </row>
    <row r="263" spans="1:90" x14ac:dyDescent="0.25">
      <c r="A263" s="25"/>
      <c r="B263" s="25"/>
      <c r="C263" s="25"/>
      <c r="D263" s="25"/>
      <c r="E263" s="25"/>
      <c r="F263" s="25"/>
      <c r="G263" s="25"/>
      <c r="H263" s="25"/>
      <c r="I263" s="8"/>
      <c r="J263" s="32"/>
      <c r="K263" s="25"/>
      <c r="L263" s="8"/>
      <c r="M263" s="25"/>
      <c r="N263" s="25"/>
      <c r="O263" s="25"/>
      <c r="P263" s="25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3"/>
      <c r="BJ263" s="3"/>
      <c r="BK263" s="11"/>
      <c r="BL263" s="11"/>
      <c r="BM263" s="11"/>
      <c r="BN263" s="3"/>
      <c r="BO263" s="3"/>
      <c r="BP263" s="3"/>
      <c r="BQ263" s="3"/>
      <c r="BR263" s="3"/>
      <c r="BS263" s="11"/>
      <c r="BT263" s="20"/>
      <c r="BU263" s="25"/>
      <c r="BV263" s="20"/>
      <c r="BW263" s="11"/>
      <c r="BX263" s="20"/>
      <c r="BY263" s="25"/>
      <c r="BZ263" s="20"/>
      <c r="CA263" s="25"/>
      <c r="CB263" s="25"/>
      <c r="CC263" s="25"/>
      <c r="CD263" s="25"/>
      <c r="CE263" s="25"/>
      <c r="CF263" s="20"/>
      <c r="CG263" s="25"/>
      <c r="CH263" s="25"/>
      <c r="CI263" s="25"/>
      <c r="CJ263" s="20"/>
      <c r="CK263" s="25"/>
      <c r="CL263" s="25"/>
    </row>
    <row r="264" spans="1:90" x14ac:dyDescent="0.25">
      <c r="A264" s="25"/>
      <c r="B264" s="25"/>
      <c r="C264" s="25"/>
      <c r="D264" s="25"/>
      <c r="E264" s="25"/>
      <c r="F264" s="25"/>
      <c r="G264" s="25"/>
      <c r="H264" s="25"/>
      <c r="I264" s="8"/>
      <c r="J264" s="32"/>
      <c r="K264" s="25"/>
      <c r="L264" s="8"/>
      <c r="M264" s="25"/>
      <c r="N264" s="25"/>
      <c r="O264" s="25"/>
      <c r="P264" s="25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3"/>
      <c r="BJ264" s="3"/>
      <c r="BK264" s="11"/>
      <c r="BL264" s="11"/>
      <c r="BM264" s="11"/>
      <c r="BN264" s="3"/>
      <c r="BO264" s="3"/>
      <c r="BP264" s="3"/>
      <c r="BQ264" s="3"/>
      <c r="BR264" s="3"/>
      <c r="BS264" s="11"/>
      <c r="BT264" s="20"/>
      <c r="BU264" s="25"/>
      <c r="BV264" s="20"/>
      <c r="BW264" s="11"/>
      <c r="BX264" s="20"/>
      <c r="BY264" s="25"/>
      <c r="BZ264" s="20"/>
      <c r="CA264" s="25"/>
      <c r="CB264" s="25"/>
      <c r="CC264" s="25"/>
      <c r="CD264" s="25"/>
      <c r="CE264" s="25"/>
      <c r="CF264" s="20"/>
      <c r="CG264" s="25"/>
      <c r="CH264" s="25"/>
      <c r="CI264" s="25"/>
      <c r="CJ264" s="20"/>
      <c r="CK264" s="25"/>
      <c r="CL264" s="25"/>
    </row>
    <row r="265" spans="1:90" x14ac:dyDescent="0.25">
      <c r="A265" s="25"/>
      <c r="B265" s="25"/>
      <c r="C265" s="25"/>
      <c r="D265" s="25"/>
      <c r="E265" s="25"/>
      <c r="F265" s="25"/>
      <c r="G265" s="25"/>
      <c r="H265" s="25"/>
      <c r="I265" s="8"/>
      <c r="J265" s="32"/>
      <c r="K265" s="25"/>
      <c r="L265" s="8"/>
      <c r="M265" s="25"/>
      <c r="N265" s="25"/>
      <c r="O265" s="25"/>
      <c r="P265" s="25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3"/>
      <c r="BJ265" s="3"/>
      <c r="BK265" s="11"/>
      <c r="BL265" s="11"/>
      <c r="BM265" s="11"/>
      <c r="BN265" s="3"/>
      <c r="BO265" s="3"/>
      <c r="BP265" s="3"/>
      <c r="BQ265" s="3"/>
      <c r="BR265" s="3"/>
      <c r="BS265" s="11"/>
      <c r="BT265" s="20"/>
      <c r="BU265" s="25"/>
      <c r="BV265" s="20"/>
      <c r="BW265" s="11"/>
      <c r="BX265" s="20"/>
      <c r="BY265" s="25"/>
      <c r="BZ265" s="20"/>
      <c r="CA265" s="25"/>
      <c r="CB265" s="25"/>
      <c r="CC265" s="25"/>
      <c r="CD265" s="25"/>
      <c r="CE265" s="25"/>
      <c r="CF265" s="20"/>
      <c r="CG265" s="25"/>
      <c r="CH265" s="25"/>
      <c r="CI265" s="25"/>
      <c r="CJ265" s="20"/>
      <c r="CK265" s="25"/>
      <c r="CL265" s="25"/>
    </row>
    <row r="266" spans="1:90" x14ac:dyDescent="0.25">
      <c r="A266" s="25"/>
      <c r="B266" s="25"/>
      <c r="C266" s="25"/>
      <c r="D266" s="25"/>
      <c r="E266" s="25"/>
      <c r="F266" s="25"/>
      <c r="G266" s="25"/>
      <c r="H266" s="25"/>
      <c r="I266" s="8"/>
      <c r="J266" s="32"/>
      <c r="K266" s="25"/>
      <c r="L266" s="8"/>
      <c r="M266" s="25"/>
      <c r="N266" s="25"/>
      <c r="O266" s="25"/>
      <c r="P266" s="25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3"/>
      <c r="BJ266" s="3"/>
      <c r="BK266" s="11"/>
      <c r="BL266" s="11"/>
      <c r="BM266" s="11"/>
      <c r="BN266" s="3"/>
      <c r="BO266" s="3"/>
      <c r="BP266" s="3"/>
      <c r="BQ266" s="3"/>
      <c r="BR266" s="3"/>
      <c r="BS266" s="11"/>
      <c r="BT266" s="20"/>
      <c r="BU266" s="25"/>
      <c r="BV266" s="20"/>
      <c r="BW266" s="11"/>
      <c r="BX266" s="20"/>
      <c r="BY266" s="25"/>
      <c r="BZ266" s="20"/>
      <c r="CA266" s="25"/>
      <c r="CB266" s="25"/>
      <c r="CC266" s="25"/>
      <c r="CD266" s="25"/>
      <c r="CE266" s="25"/>
      <c r="CF266" s="20"/>
      <c r="CG266" s="25"/>
      <c r="CH266" s="25"/>
      <c r="CI266" s="25"/>
      <c r="CJ266" s="20"/>
      <c r="CK266" s="25"/>
      <c r="CL266" s="25"/>
    </row>
    <row r="267" spans="1:90" x14ac:dyDescent="0.25">
      <c r="A267" s="25"/>
      <c r="B267" s="25"/>
      <c r="C267" s="25"/>
      <c r="D267" s="25"/>
      <c r="E267" s="25"/>
      <c r="F267" s="25"/>
      <c r="G267" s="25"/>
      <c r="H267" s="25"/>
      <c r="I267" s="8"/>
      <c r="J267" s="32"/>
      <c r="K267" s="25"/>
      <c r="L267" s="8"/>
      <c r="M267" s="25"/>
      <c r="N267" s="25"/>
      <c r="O267" s="25"/>
      <c r="P267" s="25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3"/>
      <c r="BJ267" s="3"/>
      <c r="BK267" s="11"/>
      <c r="BL267" s="11"/>
      <c r="BM267" s="11"/>
      <c r="BN267" s="3"/>
      <c r="BO267" s="3"/>
      <c r="BP267" s="3"/>
      <c r="BQ267" s="3"/>
      <c r="BR267" s="3"/>
      <c r="BS267" s="11"/>
      <c r="BT267" s="20"/>
      <c r="BU267" s="25"/>
      <c r="BV267" s="20"/>
      <c r="BW267" s="11"/>
      <c r="BX267" s="20"/>
      <c r="BY267" s="25"/>
      <c r="BZ267" s="20"/>
      <c r="CA267" s="25"/>
      <c r="CB267" s="25"/>
      <c r="CC267" s="25"/>
      <c r="CD267" s="25"/>
      <c r="CE267" s="25"/>
      <c r="CF267" s="20"/>
      <c r="CG267" s="25"/>
      <c r="CH267" s="25"/>
      <c r="CI267" s="25"/>
      <c r="CJ267" s="20"/>
      <c r="CK267" s="25"/>
      <c r="CL267" s="25"/>
    </row>
    <row r="268" spans="1:90" x14ac:dyDescent="0.25">
      <c r="A268" s="25"/>
      <c r="B268" s="25"/>
      <c r="C268" s="25"/>
      <c r="D268" s="25"/>
      <c r="E268" s="25"/>
      <c r="F268" s="25"/>
      <c r="G268" s="25"/>
      <c r="H268" s="25"/>
      <c r="I268" s="8"/>
      <c r="J268" s="32"/>
      <c r="K268" s="25"/>
      <c r="L268" s="8"/>
      <c r="M268" s="25"/>
      <c r="N268" s="25"/>
      <c r="O268" s="25"/>
      <c r="P268" s="25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3"/>
      <c r="BJ268" s="3"/>
      <c r="BK268" s="11"/>
      <c r="BL268" s="11"/>
      <c r="BM268" s="11"/>
      <c r="BN268" s="3"/>
      <c r="BO268" s="3"/>
      <c r="BP268" s="3"/>
      <c r="BQ268" s="3"/>
      <c r="BR268" s="3"/>
      <c r="BS268" s="11"/>
      <c r="BT268" s="20"/>
      <c r="BU268" s="25"/>
      <c r="BV268" s="20"/>
      <c r="BW268" s="11"/>
      <c r="BX268" s="20"/>
      <c r="BY268" s="25"/>
      <c r="BZ268" s="20"/>
      <c r="CA268" s="25"/>
      <c r="CB268" s="25"/>
      <c r="CC268" s="25"/>
      <c r="CD268" s="25"/>
      <c r="CE268" s="25"/>
      <c r="CF268" s="20"/>
      <c r="CG268" s="25"/>
      <c r="CH268" s="25"/>
      <c r="CI268" s="25"/>
      <c r="CJ268" s="20"/>
      <c r="CK268" s="25"/>
      <c r="CL268" s="25"/>
    </row>
    <row r="269" spans="1:90" x14ac:dyDescent="0.25">
      <c r="A269" s="25"/>
      <c r="B269" s="25"/>
      <c r="C269" s="25"/>
      <c r="D269" s="25"/>
      <c r="E269" s="25"/>
      <c r="F269" s="25"/>
      <c r="G269" s="25"/>
      <c r="H269" s="25"/>
      <c r="I269" s="8"/>
      <c r="J269" s="32"/>
      <c r="K269" s="25"/>
      <c r="L269" s="8"/>
      <c r="M269" s="25"/>
      <c r="N269" s="25"/>
      <c r="O269" s="25"/>
      <c r="P269" s="25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3"/>
      <c r="BJ269" s="3"/>
      <c r="BK269" s="11"/>
      <c r="BL269" s="11"/>
      <c r="BM269" s="11"/>
      <c r="BN269" s="3"/>
      <c r="BO269" s="3"/>
      <c r="BP269" s="3"/>
      <c r="BQ269" s="3"/>
      <c r="BR269" s="3"/>
      <c r="BS269" s="11"/>
      <c r="BT269" s="20"/>
      <c r="BU269" s="25"/>
      <c r="BV269" s="20"/>
      <c r="BW269" s="11"/>
      <c r="BX269" s="20"/>
      <c r="BY269" s="25"/>
      <c r="BZ269" s="20"/>
      <c r="CA269" s="25"/>
      <c r="CB269" s="25"/>
      <c r="CC269" s="25"/>
      <c r="CD269" s="25"/>
      <c r="CE269" s="25"/>
      <c r="CF269" s="20"/>
      <c r="CG269" s="25"/>
      <c r="CH269" s="25"/>
      <c r="CI269" s="25"/>
      <c r="CJ269" s="20"/>
      <c r="CK269" s="25"/>
      <c r="CL269" s="25"/>
    </row>
    <row r="270" spans="1:90" x14ac:dyDescent="0.25">
      <c r="A270" s="25"/>
      <c r="B270" s="25"/>
      <c r="C270" s="25"/>
      <c r="D270" s="25"/>
      <c r="E270" s="25"/>
      <c r="F270" s="25"/>
      <c r="G270" s="25"/>
      <c r="H270" s="25"/>
      <c r="I270" s="8"/>
      <c r="J270" s="32"/>
      <c r="K270" s="25"/>
      <c r="L270" s="8"/>
      <c r="M270" s="25"/>
      <c r="N270" s="25"/>
      <c r="O270" s="25"/>
      <c r="P270" s="25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3"/>
      <c r="BJ270" s="3"/>
      <c r="BK270" s="11"/>
      <c r="BL270" s="11"/>
      <c r="BM270" s="11"/>
      <c r="BN270" s="3"/>
      <c r="BO270" s="3"/>
      <c r="BP270" s="3"/>
      <c r="BQ270" s="3"/>
      <c r="BR270" s="3"/>
      <c r="BS270" s="11"/>
      <c r="BT270" s="20"/>
      <c r="BU270" s="25"/>
      <c r="BV270" s="20"/>
      <c r="BW270" s="11"/>
      <c r="BX270" s="20"/>
      <c r="BY270" s="25"/>
      <c r="BZ270" s="20"/>
      <c r="CA270" s="25"/>
      <c r="CB270" s="25"/>
      <c r="CC270" s="25"/>
      <c r="CD270" s="25"/>
      <c r="CE270" s="25"/>
      <c r="CF270" s="20"/>
      <c r="CG270" s="25"/>
      <c r="CH270" s="25"/>
      <c r="CI270" s="25"/>
      <c r="CJ270" s="20"/>
      <c r="CK270" s="25"/>
      <c r="CL270" s="25"/>
    </row>
    <row r="271" spans="1:90" x14ac:dyDescent="0.25">
      <c r="A271" s="25"/>
      <c r="B271" s="25"/>
      <c r="C271" s="25"/>
      <c r="D271" s="25"/>
      <c r="E271" s="25"/>
      <c r="F271" s="25"/>
      <c r="G271" s="25"/>
      <c r="H271" s="25"/>
      <c r="I271" s="8"/>
      <c r="J271" s="32"/>
      <c r="K271" s="25"/>
      <c r="L271" s="8"/>
      <c r="M271" s="25"/>
      <c r="N271" s="25"/>
      <c r="O271" s="25"/>
      <c r="P271" s="25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3"/>
      <c r="BJ271" s="3"/>
      <c r="BK271" s="11"/>
      <c r="BL271" s="11"/>
      <c r="BM271" s="11"/>
      <c r="BN271" s="3"/>
      <c r="BO271" s="3"/>
      <c r="BP271" s="3"/>
      <c r="BQ271" s="3"/>
      <c r="BR271" s="3"/>
      <c r="BS271" s="11"/>
      <c r="BT271" s="20"/>
      <c r="BU271" s="25"/>
      <c r="BV271" s="20"/>
      <c r="BW271" s="11"/>
      <c r="BX271" s="20"/>
      <c r="BY271" s="25"/>
      <c r="BZ271" s="20"/>
      <c r="CA271" s="25"/>
      <c r="CB271" s="25"/>
      <c r="CC271" s="25"/>
      <c r="CD271" s="25"/>
      <c r="CE271" s="25"/>
      <c r="CF271" s="20"/>
      <c r="CG271" s="25"/>
      <c r="CH271" s="25"/>
      <c r="CI271" s="25"/>
      <c r="CJ271" s="20"/>
      <c r="CK271" s="25"/>
      <c r="CL271" s="25"/>
    </row>
    <row r="272" spans="1:90" x14ac:dyDescent="0.25">
      <c r="A272" s="25"/>
      <c r="B272" s="25"/>
      <c r="C272" s="25"/>
      <c r="D272" s="25"/>
      <c r="E272" s="25"/>
      <c r="F272" s="25"/>
      <c r="G272" s="25"/>
      <c r="H272" s="25"/>
      <c r="I272" s="8"/>
      <c r="J272" s="32"/>
      <c r="K272" s="25"/>
      <c r="L272" s="8"/>
      <c r="M272" s="25"/>
      <c r="N272" s="25"/>
      <c r="O272" s="25"/>
      <c r="P272" s="25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3"/>
      <c r="BJ272" s="3"/>
      <c r="BK272" s="11"/>
      <c r="BL272" s="11"/>
      <c r="BM272" s="11"/>
      <c r="BN272" s="3"/>
      <c r="BO272" s="3"/>
      <c r="BP272" s="3"/>
      <c r="BQ272" s="3"/>
      <c r="BR272" s="3"/>
      <c r="BS272" s="11"/>
      <c r="BT272" s="20"/>
      <c r="BU272" s="25"/>
      <c r="BV272" s="20"/>
      <c r="BW272" s="11"/>
      <c r="BX272" s="20"/>
      <c r="BY272" s="25"/>
      <c r="BZ272" s="20"/>
      <c r="CA272" s="25"/>
      <c r="CB272" s="25"/>
      <c r="CC272" s="25"/>
      <c r="CD272" s="25"/>
      <c r="CE272" s="25"/>
      <c r="CF272" s="20"/>
      <c r="CG272" s="25"/>
      <c r="CH272" s="25"/>
      <c r="CI272" s="25"/>
      <c r="CJ272" s="20"/>
      <c r="CK272" s="25"/>
      <c r="CL272" s="25"/>
    </row>
    <row r="273" spans="1:90" x14ac:dyDescent="0.25">
      <c r="A273" s="25"/>
      <c r="B273" s="25"/>
      <c r="C273" s="25"/>
      <c r="D273" s="25"/>
      <c r="E273" s="25"/>
      <c r="F273" s="25"/>
      <c r="G273" s="25"/>
      <c r="H273" s="25"/>
      <c r="I273" s="8"/>
      <c r="J273" s="32"/>
      <c r="K273" s="25"/>
      <c r="L273" s="8"/>
      <c r="M273" s="25"/>
      <c r="N273" s="25"/>
      <c r="O273" s="25"/>
      <c r="P273" s="25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3"/>
      <c r="BJ273" s="3"/>
      <c r="BK273" s="11"/>
      <c r="BL273" s="11"/>
      <c r="BM273" s="11"/>
      <c r="BN273" s="3"/>
      <c r="BO273" s="3"/>
      <c r="BP273" s="3"/>
      <c r="BQ273" s="3"/>
      <c r="BR273" s="3"/>
      <c r="BS273" s="11"/>
      <c r="BT273" s="20"/>
      <c r="BU273" s="25"/>
      <c r="BV273" s="20"/>
      <c r="BW273" s="11"/>
      <c r="BX273" s="20"/>
      <c r="BY273" s="25"/>
      <c r="BZ273" s="20"/>
      <c r="CA273" s="25"/>
      <c r="CB273" s="25"/>
      <c r="CC273" s="25"/>
      <c r="CD273" s="25"/>
      <c r="CE273" s="25"/>
      <c r="CF273" s="20"/>
      <c r="CG273" s="25"/>
      <c r="CH273" s="25"/>
      <c r="CI273" s="25"/>
      <c r="CJ273" s="20"/>
      <c r="CK273" s="25"/>
      <c r="CL273" s="25"/>
    </row>
    <row r="274" spans="1:90" x14ac:dyDescent="0.25">
      <c r="A274" s="25"/>
      <c r="B274" s="25"/>
      <c r="C274" s="25"/>
      <c r="D274" s="25"/>
      <c r="E274" s="25"/>
      <c r="F274" s="25"/>
      <c r="G274" s="25"/>
      <c r="H274" s="25"/>
      <c r="I274" s="8"/>
      <c r="J274" s="32"/>
      <c r="K274" s="25"/>
      <c r="L274" s="8"/>
      <c r="M274" s="25"/>
      <c r="N274" s="25"/>
      <c r="O274" s="25"/>
      <c r="P274" s="25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3"/>
      <c r="BJ274" s="3"/>
      <c r="BK274" s="11"/>
      <c r="BL274" s="11"/>
      <c r="BM274" s="11"/>
      <c r="BN274" s="3"/>
      <c r="BO274" s="3"/>
      <c r="BP274" s="3"/>
      <c r="BQ274" s="3"/>
      <c r="BR274" s="3"/>
      <c r="BS274" s="11"/>
      <c r="BT274" s="20"/>
      <c r="BU274" s="25"/>
      <c r="BV274" s="20"/>
      <c r="BW274" s="11"/>
      <c r="BX274" s="20"/>
      <c r="BY274" s="25"/>
      <c r="BZ274" s="20"/>
      <c r="CA274" s="25"/>
      <c r="CB274" s="25"/>
      <c r="CC274" s="25"/>
      <c r="CD274" s="25"/>
      <c r="CE274" s="25"/>
      <c r="CF274" s="20"/>
      <c r="CG274" s="25"/>
      <c r="CH274" s="25"/>
      <c r="CI274" s="25"/>
      <c r="CJ274" s="20"/>
      <c r="CK274" s="25"/>
      <c r="CL274" s="25"/>
    </row>
    <row r="275" spans="1:90" x14ac:dyDescent="0.25">
      <c r="A275" s="25"/>
      <c r="B275" s="25"/>
      <c r="C275" s="25"/>
      <c r="D275" s="25"/>
      <c r="E275" s="25"/>
      <c r="F275" s="25"/>
      <c r="G275" s="25"/>
      <c r="H275" s="25"/>
      <c r="I275" s="8"/>
      <c r="J275" s="32"/>
      <c r="K275" s="25"/>
      <c r="L275" s="8"/>
      <c r="M275" s="25"/>
      <c r="N275" s="25"/>
      <c r="O275" s="25"/>
      <c r="P275" s="25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3"/>
      <c r="BJ275" s="3"/>
      <c r="BK275" s="11"/>
      <c r="BL275" s="11"/>
      <c r="BM275" s="11"/>
      <c r="BN275" s="3"/>
      <c r="BO275" s="3"/>
      <c r="BP275" s="3"/>
      <c r="BQ275" s="3"/>
      <c r="BR275" s="3"/>
      <c r="BS275" s="11"/>
      <c r="BT275" s="20"/>
      <c r="BU275" s="25"/>
      <c r="BV275" s="20"/>
      <c r="BW275" s="11"/>
      <c r="BX275" s="20"/>
      <c r="BY275" s="25"/>
      <c r="BZ275" s="20"/>
      <c r="CA275" s="25"/>
      <c r="CB275" s="25"/>
      <c r="CC275" s="25"/>
      <c r="CD275" s="25"/>
      <c r="CE275" s="25"/>
      <c r="CF275" s="20"/>
      <c r="CG275" s="25"/>
      <c r="CH275" s="25"/>
      <c r="CI275" s="25"/>
      <c r="CJ275" s="20"/>
      <c r="CK275" s="25"/>
      <c r="CL275" s="25"/>
    </row>
    <row r="276" spans="1:90" x14ac:dyDescent="0.25">
      <c r="A276" s="25"/>
      <c r="B276" s="25"/>
      <c r="C276" s="25"/>
      <c r="D276" s="25"/>
      <c r="E276" s="25"/>
      <c r="F276" s="25"/>
      <c r="G276" s="25"/>
      <c r="H276" s="25"/>
      <c r="I276" s="8"/>
      <c r="J276" s="32"/>
      <c r="K276" s="25"/>
      <c r="L276" s="8"/>
      <c r="M276" s="25"/>
      <c r="N276" s="25"/>
      <c r="O276" s="25"/>
      <c r="P276" s="25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3"/>
      <c r="BJ276" s="3"/>
      <c r="BK276" s="11"/>
      <c r="BL276" s="11"/>
      <c r="BM276" s="11"/>
      <c r="BN276" s="3"/>
      <c r="BO276" s="3"/>
      <c r="BP276" s="3"/>
      <c r="BQ276" s="3"/>
      <c r="BR276" s="3"/>
      <c r="BS276" s="11"/>
      <c r="BT276" s="20"/>
      <c r="BU276" s="25"/>
      <c r="BV276" s="20"/>
      <c r="BW276" s="11"/>
      <c r="BX276" s="20"/>
      <c r="BY276" s="25"/>
      <c r="BZ276" s="20"/>
      <c r="CA276" s="25"/>
      <c r="CB276" s="25"/>
      <c r="CC276" s="25"/>
      <c r="CD276" s="25"/>
      <c r="CE276" s="25"/>
      <c r="CF276" s="20"/>
      <c r="CG276" s="25"/>
      <c r="CH276" s="25"/>
      <c r="CI276" s="25"/>
      <c r="CJ276" s="20"/>
      <c r="CK276" s="25"/>
      <c r="CL276" s="25"/>
    </row>
    <row r="277" spans="1:90" x14ac:dyDescent="0.25">
      <c r="A277" s="25"/>
      <c r="B277" s="25"/>
      <c r="C277" s="25"/>
      <c r="D277" s="25"/>
      <c r="E277" s="25"/>
      <c r="F277" s="25"/>
      <c r="G277" s="25"/>
      <c r="H277" s="25"/>
      <c r="I277" s="8"/>
      <c r="J277" s="32"/>
      <c r="K277" s="25"/>
      <c r="L277" s="8"/>
      <c r="M277" s="25"/>
      <c r="N277" s="25"/>
      <c r="O277" s="25"/>
      <c r="P277" s="25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3"/>
      <c r="BJ277" s="3"/>
      <c r="BK277" s="11"/>
      <c r="BL277" s="11"/>
      <c r="BM277" s="11"/>
      <c r="BN277" s="3"/>
      <c r="BO277" s="3"/>
      <c r="BP277" s="3"/>
      <c r="BQ277" s="3"/>
      <c r="BR277" s="3"/>
      <c r="BS277" s="11"/>
      <c r="BT277" s="20"/>
      <c r="BU277" s="25"/>
      <c r="BV277" s="20"/>
      <c r="BW277" s="11"/>
      <c r="BX277" s="20"/>
      <c r="BY277" s="25"/>
      <c r="BZ277" s="20"/>
      <c r="CA277" s="25"/>
      <c r="CB277" s="25"/>
      <c r="CC277" s="25"/>
      <c r="CD277" s="25"/>
      <c r="CE277" s="25"/>
      <c r="CF277" s="20"/>
      <c r="CG277" s="25"/>
      <c r="CH277" s="25"/>
      <c r="CI277" s="25"/>
      <c r="CJ277" s="20"/>
      <c r="CK277" s="25"/>
      <c r="CL277" s="25"/>
    </row>
    <row r="278" spans="1:90" x14ac:dyDescent="0.25">
      <c r="A278" s="25"/>
      <c r="B278" s="25"/>
      <c r="C278" s="25"/>
      <c r="D278" s="25"/>
      <c r="E278" s="25"/>
      <c r="F278" s="25"/>
      <c r="G278" s="25"/>
      <c r="H278" s="25"/>
      <c r="I278" s="8"/>
      <c r="J278" s="32"/>
      <c r="K278" s="25"/>
      <c r="L278" s="8"/>
      <c r="M278" s="25"/>
      <c r="N278" s="25"/>
      <c r="O278" s="25"/>
      <c r="P278" s="25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3"/>
      <c r="BJ278" s="3"/>
      <c r="BK278" s="11"/>
      <c r="BL278" s="11"/>
      <c r="BM278" s="11"/>
      <c r="BN278" s="3"/>
      <c r="BO278" s="3"/>
      <c r="BP278" s="3"/>
      <c r="BQ278" s="3"/>
      <c r="BR278" s="3"/>
      <c r="BS278" s="11"/>
      <c r="BT278" s="20"/>
      <c r="BU278" s="25"/>
      <c r="BV278" s="20"/>
      <c r="BW278" s="11"/>
      <c r="BX278" s="20"/>
      <c r="BY278" s="25"/>
      <c r="BZ278" s="20"/>
      <c r="CA278" s="25"/>
      <c r="CB278" s="25"/>
      <c r="CC278" s="25"/>
      <c r="CD278" s="25"/>
      <c r="CE278" s="25"/>
      <c r="CF278" s="20"/>
      <c r="CG278" s="25"/>
      <c r="CH278" s="25"/>
      <c r="CI278" s="25"/>
      <c r="CJ278" s="20"/>
      <c r="CK278" s="25"/>
      <c r="CL278" s="25"/>
    </row>
    <row r="279" spans="1:90" x14ac:dyDescent="0.25">
      <c r="A279" s="25"/>
      <c r="B279" s="25"/>
      <c r="C279" s="25"/>
      <c r="D279" s="25"/>
      <c r="E279" s="25"/>
      <c r="F279" s="25"/>
      <c r="G279" s="25"/>
      <c r="H279" s="25"/>
      <c r="I279" s="8"/>
      <c r="J279" s="32"/>
      <c r="K279" s="25"/>
      <c r="L279" s="8"/>
      <c r="M279" s="25"/>
      <c r="N279" s="25"/>
      <c r="O279" s="25"/>
      <c r="P279" s="25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3"/>
      <c r="BJ279" s="3"/>
      <c r="BK279" s="11"/>
      <c r="BL279" s="11"/>
      <c r="BM279" s="11"/>
      <c r="BN279" s="3"/>
      <c r="BO279" s="3"/>
      <c r="BP279" s="3"/>
      <c r="BQ279" s="3"/>
      <c r="BR279" s="3"/>
      <c r="BS279" s="11"/>
      <c r="BT279" s="20"/>
      <c r="BU279" s="25"/>
      <c r="BV279" s="20"/>
      <c r="BW279" s="11"/>
      <c r="BX279" s="20"/>
      <c r="BY279" s="25"/>
      <c r="BZ279" s="20"/>
      <c r="CA279" s="25"/>
      <c r="CB279" s="25"/>
      <c r="CC279" s="25"/>
      <c r="CD279" s="25"/>
      <c r="CE279" s="25"/>
      <c r="CF279" s="20"/>
      <c r="CG279" s="25"/>
      <c r="CH279" s="25"/>
      <c r="CI279" s="25"/>
      <c r="CJ279" s="20"/>
      <c r="CK279" s="25"/>
      <c r="CL279" s="25"/>
    </row>
    <row r="280" spans="1:90" x14ac:dyDescent="0.25">
      <c r="A280" s="25"/>
      <c r="B280" s="25"/>
      <c r="C280" s="25"/>
      <c r="D280" s="25"/>
      <c r="E280" s="25"/>
      <c r="F280" s="25"/>
      <c r="G280" s="25"/>
      <c r="H280" s="25"/>
      <c r="I280" s="8"/>
      <c r="J280" s="32"/>
      <c r="K280" s="25"/>
      <c r="L280" s="8"/>
      <c r="M280" s="25"/>
      <c r="N280" s="25"/>
      <c r="O280" s="25"/>
      <c r="P280" s="25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3"/>
      <c r="BJ280" s="3"/>
      <c r="BK280" s="11"/>
      <c r="BL280" s="11"/>
      <c r="BM280" s="11"/>
      <c r="BN280" s="3"/>
      <c r="BO280" s="3"/>
      <c r="BP280" s="3"/>
      <c r="BQ280" s="3"/>
      <c r="BR280" s="3"/>
      <c r="BS280" s="11"/>
      <c r="BT280" s="20"/>
      <c r="BU280" s="25"/>
      <c r="BV280" s="20"/>
      <c r="BW280" s="11"/>
      <c r="BX280" s="20"/>
      <c r="BY280" s="25"/>
      <c r="BZ280" s="20"/>
      <c r="CA280" s="25"/>
      <c r="CB280" s="25"/>
      <c r="CC280" s="25"/>
      <c r="CD280" s="25"/>
      <c r="CE280" s="25"/>
      <c r="CF280" s="20"/>
      <c r="CG280" s="25"/>
      <c r="CH280" s="25"/>
      <c r="CI280" s="25"/>
      <c r="CJ280" s="20"/>
      <c r="CK280" s="25"/>
      <c r="CL280" s="25"/>
    </row>
    <row r="281" spans="1:90" x14ac:dyDescent="0.25">
      <c r="A281" s="25"/>
      <c r="B281" s="25"/>
      <c r="C281" s="25"/>
      <c r="D281" s="25"/>
      <c r="E281" s="25"/>
      <c r="F281" s="25"/>
      <c r="G281" s="25"/>
      <c r="H281" s="25"/>
      <c r="I281" s="8"/>
      <c r="J281" s="32"/>
      <c r="K281" s="25"/>
      <c r="L281" s="8"/>
      <c r="M281" s="25"/>
      <c r="N281" s="25"/>
      <c r="O281" s="25"/>
      <c r="P281" s="25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3"/>
      <c r="BJ281" s="3"/>
      <c r="BK281" s="11"/>
      <c r="BL281" s="11"/>
      <c r="BM281" s="11"/>
      <c r="BN281" s="3"/>
      <c r="BO281" s="3"/>
      <c r="BP281" s="3"/>
      <c r="BQ281" s="3"/>
      <c r="BR281" s="3"/>
      <c r="BS281" s="11"/>
      <c r="BT281" s="20"/>
      <c r="BU281" s="25"/>
      <c r="BV281" s="20"/>
      <c r="BW281" s="11"/>
      <c r="BX281" s="20"/>
      <c r="BY281" s="25"/>
      <c r="BZ281" s="20"/>
      <c r="CA281" s="25"/>
      <c r="CB281" s="25"/>
      <c r="CC281" s="25"/>
      <c r="CD281" s="25"/>
      <c r="CE281" s="25"/>
      <c r="CF281" s="20"/>
      <c r="CG281" s="25"/>
      <c r="CH281" s="25"/>
      <c r="CI281" s="25"/>
      <c r="CJ281" s="20"/>
      <c r="CK281" s="25"/>
      <c r="CL281" s="25"/>
    </row>
    <row r="282" spans="1:90" x14ac:dyDescent="0.25">
      <c r="A282" s="25"/>
      <c r="B282" s="25"/>
      <c r="C282" s="25"/>
      <c r="D282" s="25"/>
      <c r="E282" s="25"/>
      <c r="F282" s="25"/>
      <c r="G282" s="25"/>
      <c r="H282" s="25"/>
      <c r="I282" s="8"/>
      <c r="J282" s="32"/>
      <c r="K282" s="25"/>
      <c r="L282" s="8"/>
      <c r="M282" s="25"/>
      <c r="N282" s="25"/>
      <c r="O282" s="25"/>
      <c r="P282" s="25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3"/>
      <c r="BJ282" s="3"/>
      <c r="BK282" s="11"/>
      <c r="BL282" s="11"/>
      <c r="BM282" s="11"/>
      <c r="BN282" s="3"/>
      <c r="BO282" s="3"/>
      <c r="BP282" s="3"/>
      <c r="BQ282" s="3"/>
      <c r="BR282" s="3"/>
      <c r="BS282" s="11"/>
      <c r="BT282" s="20"/>
      <c r="BU282" s="25"/>
      <c r="BV282" s="20"/>
      <c r="BW282" s="11"/>
      <c r="BX282" s="20"/>
      <c r="BY282" s="25"/>
      <c r="BZ282" s="20"/>
      <c r="CA282" s="25"/>
      <c r="CB282" s="25"/>
      <c r="CC282" s="25"/>
      <c r="CD282" s="25"/>
      <c r="CE282" s="25"/>
      <c r="CF282" s="20"/>
      <c r="CG282" s="25"/>
      <c r="CH282" s="25"/>
      <c r="CI282" s="25"/>
      <c r="CJ282" s="20"/>
      <c r="CK282" s="25"/>
      <c r="CL282" s="25"/>
    </row>
    <row r="283" spans="1:90" x14ac:dyDescent="0.25">
      <c r="A283" s="25"/>
      <c r="B283" s="25"/>
      <c r="C283" s="25"/>
      <c r="D283" s="25"/>
      <c r="E283" s="25"/>
      <c r="F283" s="25"/>
      <c r="G283" s="25"/>
      <c r="H283" s="25"/>
      <c r="I283" s="8"/>
      <c r="J283" s="32"/>
      <c r="K283" s="25"/>
      <c r="L283" s="8"/>
      <c r="M283" s="25"/>
      <c r="N283" s="25"/>
      <c r="O283" s="25"/>
      <c r="P283" s="25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3"/>
      <c r="BJ283" s="3"/>
      <c r="BK283" s="11"/>
      <c r="BL283" s="11"/>
      <c r="BM283" s="11"/>
      <c r="BN283" s="3"/>
      <c r="BO283" s="3"/>
      <c r="BP283" s="3"/>
      <c r="BQ283" s="3"/>
      <c r="BR283" s="3"/>
      <c r="BS283" s="11"/>
      <c r="BT283" s="20"/>
      <c r="BU283" s="25"/>
      <c r="BV283" s="20"/>
      <c r="BW283" s="11"/>
      <c r="BX283" s="20"/>
      <c r="BY283" s="25"/>
      <c r="BZ283" s="20"/>
      <c r="CA283" s="25"/>
      <c r="CB283" s="25"/>
      <c r="CC283" s="25"/>
      <c r="CD283" s="25"/>
      <c r="CE283" s="25"/>
      <c r="CF283" s="20"/>
      <c r="CG283" s="25"/>
      <c r="CH283" s="25"/>
      <c r="CI283" s="25"/>
      <c r="CJ283" s="20"/>
      <c r="CK283" s="25"/>
      <c r="CL283" s="25"/>
    </row>
    <row r="284" spans="1:90" x14ac:dyDescent="0.25">
      <c r="A284" s="25"/>
      <c r="B284" s="25"/>
      <c r="C284" s="25"/>
      <c r="D284" s="25"/>
      <c r="E284" s="25"/>
      <c r="F284" s="25"/>
      <c r="G284" s="25"/>
      <c r="H284" s="25"/>
      <c r="I284" s="8"/>
      <c r="J284" s="32"/>
      <c r="K284" s="25"/>
      <c r="L284" s="8"/>
      <c r="M284" s="25"/>
      <c r="N284" s="25"/>
      <c r="O284" s="25"/>
      <c r="P284" s="25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3"/>
      <c r="BJ284" s="3"/>
      <c r="BK284" s="11"/>
      <c r="BL284" s="11"/>
      <c r="BM284" s="11"/>
      <c r="BN284" s="3"/>
      <c r="BO284" s="3"/>
      <c r="BP284" s="3"/>
      <c r="BQ284" s="3"/>
      <c r="BR284" s="3"/>
      <c r="BS284" s="11"/>
      <c r="BT284" s="20"/>
      <c r="BU284" s="25"/>
      <c r="BV284" s="20"/>
      <c r="BW284" s="11"/>
      <c r="BX284" s="20"/>
      <c r="BY284" s="25"/>
      <c r="BZ284" s="20"/>
      <c r="CA284" s="25"/>
      <c r="CB284" s="25"/>
      <c r="CC284" s="25"/>
      <c r="CD284" s="25"/>
      <c r="CE284" s="25"/>
      <c r="CF284" s="20"/>
      <c r="CG284" s="25"/>
      <c r="CH284" s="25"/>
      <c r="CI284" s="25"/>
      <c r="CJ284" s="20"/>
      <c r="CK284" s="25"/>
      <c r="CL284" s="25"/>
    </row>
    <row r="285" spans="1:90" x14ac:dyDescent="0.25">
      <c r="A285" s="25"/>
      <c r="B285" s="25"/>
      <c r="C285" s="25"/>
      <c r="D285" s="25"/>
      <c r="E285" s="25"/>
      <c r="F285" s="25"/>
      <c r="G285" s="25"/>
      <c r="H285" s="25"/>
      <c r="I285" s="8"/>
      <c r="J285" s="32"/>
      <c r="K285" s="25"/>
      <c r="L285" s="8"/>
      <c r="M285" s="25"/>
      <c r="N285" s="25"/>
      <c r="O285" s="25"/>
      <c r="P285" s="25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3"/>
      <c r="BJ285" s="3"/>
      <c r="BK285" s="11"/>
      <c r="BL285" s="11"/>
      <c r="BM285" s="11"/>
      <c r="BN285" s="3"/>
      <c r="BO285" s="3"/>
      <c r="BP285" s="3"/>
      <c r="BQ285" s="3"/>
      <c r="BR285" s="3"/>
      <c r="BS285" s="11"/>
      <c r="BT285" s="20"/>
      <c r="BU285" s="25"/>
      <c r="BV285" s="20"/>
      <c r="BW285" s="11"/>
      <c r="BX285" s="20"/>
      <c r="BY285" s="25"/>
      <c r="BZ285" s="20"/>
      <c r="CA285" s="25"/>
      <c r="CB285" s="25"/>
      <c r="CC285" s="25"/>
      <c r="CD285" s="25"/>
      <c r="CE285" s="25"/>
      <c r="CF285" s="20"/>
      <c r="CG285" s="25"/>
      <c r="CH285" s="25"/>
      <c r="CI285" s="25"/>
      <c r="CJ285" s="20"/>
      <c r="CK285" s="25"/>
      <c r="CL285" s="25"/>
    </row>
    <row r="286" spans="1:90" x14ac:dyDescent="0.25">
      <c r="A286" s="25"/>
      <c r="B286" s="25"/>
      <c r="C286" s="25"/>
      <c r="D286" s="25"/>
      <c r="E286" s="25"/>
      <c r="F286" s="25"/>
      <c r="G286" s="25"/>
      <c r="H286" s="25"/>
      <c r="I286" s="8"/>
      <c r="J286" s="32"/>
      <c r="K286" s="25"/>
      <c r="L286" s="8"/>
      <c r="M286" s="25"/>
      <c r="N286" s="25"/>
      <c r="O286" s="25"/>
      <c r="P286" s="25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3"/>
      <c r="BJ286" s="3"/>
      <c r="BK286" s="11"/>
      <c r="BL286" s="11"/>
      <c r="BM286" s="11"/>
      <c r="BN286" s="3"/>
      <c r="BO286" s="3"/>
      <c r="BP286" s="3"/>
      <c r="BQ286" s="3"/>
      <c r="BR286" s="3"/>
      <c r="BS286" s="11"/>
      <c r="BT286" s="20"/>
      <c r="BU286" s="25"/>
      <c r="BV286" s="20"/>
      <c r="BW286" s="11"/>
      <c r="BX286" s="20"/>
      <c r="BY286" s="25"/>
      <c r="BZ286" s="20"/>
      <c r="CA286" s="25"/>
      <c r="CB286" s="25"/>
      <c r="CC286" s="25"/>
      <c r="CD286" s="25"/>
      <c r="CE286" s="25"/>
      <c r="CF286" s="20"/>
      <c r="CG286" s="25"/>
      <c r="CH286" s="25"/>
      <c r="CI286" s="25"/>
      <c r="CJ286" s="20"/>
      <c r="CK286" s="25"/>
      <c r="CL286" s="25"/>
    </row>
    <row r="287" spans="1:90" x14ac:dyDescent="0.25">
      <c r="A287" s="25"/>
      <c r="B287" s="25"/>
      <c r="C287" s="25"/>
      <c r="D287" s="25"/>
      <c r="E287" s="25"/>
      <c r="F287" s="25"/>
      <c r="G287" s="25"/>
      <c r="H287" s="25"/>
      <c r="I287" s="8"/>
      <c r="J287" s="32"/>
      <c r="K287" s="25"/>
      <c r="L287" s="8"/>
      <c r="M287" s="25"/>
      <c r="N287" s="25"/>
      <c r="O287" s="25"/>
      <c r="P287" s="25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3"/>
      <c r="BJ287" s="3"/>
      <c r="BK287" s="11"/>
      <c r="BL287" s="11"/>
      <c r="BM287" s="11"/>
      <c r="BN287" s="3"/>
      <c r="BO287" s="3"/>
      <c r="BP287" s="3"/>
      <c r="BQ287" s="3"/>
      <c r="BR287" s="3"/>
      <c r="BS287" s="11"/>
      <c r="BT287" s="20"/>
      <c r="BU287" s="25"/>
      <c r="BV287" s="20"/>
      <c r="BW287" s="11"/>
      <c r="BX287" s="20"/>
      <c r="BY287" s="25"/>
      <c r="BZ287" s="20"/>
      <c r="CA287" s="25"/>
      <c r="CB287" s="25"/>
      <c r="CC287" s="25"/>
      <c r="CD287" s="25"/>
      <c r="CE287" s="25"/>
      <c r="CF287" s="20"/>
      <c r="CG287" s="25"/>
      <c r="CH287" s="25"/>
      <c r="CI287" s="25"/>
      <c r="CJ287" s="20"/>
      <c r="CK287" s="25"/>
      <c r="CL287" s="25"/>
    </row>
    <row r="288" spans="1:90" x14ac:dyDescent="0.25">
      <c r="A288" s="25"/>
      <c r="B288" s="25"/>
      <c r="C288" s="25"/>
      <c r="D288" s="25"/>
      <c r="E288" s="25"/>
      <c r="F288" s="25"/>
      <c r="G288" s="25"/>
      <c r="H288" s="25"/>
      <c r="I288" s="8"/>
      <c r="J288" s="32"/>
      <c r="K288" s="25"/>
      <c r="L288" s="8"/>
      <c r="M288" s="25"/>
      <c r="N288" s="25"/>
      <c r="O288" s="25"/>
      <c r="P288" s="25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3"/>
      <c r="BJ288" s="3"/>
      <c r="BK288" s="11"/>
      <c r="BL288" s="11"/>
      <c r="BM288" s="11"/>
      <c r="BN288" s="3"/>
      <c r="BO288" s="3"/>
      <c r="BP288" s="3"/>
      <c r="BQ288" s="3"/>
      <c r="BR288" s="3"/>
      <c r="BS288" s="11"/>
      <c r="BT288" s="20"/>
      <c r="BU288" s="25"/>
      <c r="BV288" s="20"/>
      <c r="BW288" s="11"/>
      <c r="BX288" s="20"/>
      <c r="BY288" s="25"/>
      <c r="BZ288" s="20"/>
      <c r="CA288" s="25"/>
      <c r="CB288" s="25"/>
      <c r="CC288" s="25"/>
      <c r="CD288" s="25"/>
      <c r="CE288" s="25"/>
      <c r="CF288" s="20"/>
      <c r="CG288" s="25"/>
      <c r="CH288" s="25"/>
      <c r="CI288" s="25"/>
      <c r="CJ288" s="20"/>
      <c r="CK288" s="25"/>
      <c r="CL288" s="25"/>
    </row>
    <row r="289" spans="1:90" x14ac:dyDescent="0.25">
      <c r="A289" s="25"/>
      <c r="B289" s="25"/>
      <c r="C289" s="25"/>
      <c r="D289" s="25"/>
      <c r="E289" s="25"/>
      <c r="F289" s="25"/>
      <c r="G289" s="25"/>
      <c r="H289" s="25"/>
      <c r="I289" s="8"/>
      <c r="J289" s="32"/>
      <c r="K289" s="25"/>
      <c r="L289" s="8"/>
      <c r="M289" s="25"/>
      <c r="N289" s="25"/>
      <c r="O289" s="25"/>
      <c r="P289" s="25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3"/>
      <c r="BJ289" s="3"/>
      <c r="BK289" s="11"/>
      <c r="BL289" s="11"/>
      <c r="BM289" s="11"/>
      <c r="BN289" s="3"/>
      <c r="BO289" s="3"/>
      <c r="BP289" s="3"/>
      <c r="BQ289" s="3"/>
      <c r="BR289" s="3"/>
      <c r="BS289" s="11"/>
      <c r="BT289" s="20"/>
      <c r="BU289" s="25"/>
      <c r="BV289" s="20"/>
      <c r="BW289" s="11"/>
      <c r="BX289" s="20"/>
      <c r="BY289" s="25"/>
      <c r="BZ289" s="20"/>
      <c r="CA289" s="25"/>
      <c r="CB289" s="25"/>
      <c r="CC289" s="25"/>
      <c r="CD289" s="25"/>
      <c r="CE289" s="25"/>
      <c r="CF289" s="20"/>
      <c r="CG289" s="25"/>
      <c r="CH289" s="25"/>
      <c r="CI289" s="25"/>
      <c r="CJ289" s="20"/>
      <c r="CK289" s="25"/>
      <c r="CL289" s="25"/>
    </row>
    <row r="290" spans="1:90" x14ac:dyDescent="0.25">
      <c r="A290" s="25"/>
      <c r="B290" s="25"/>
      <c r="C290" s="25"/>
      <c r="D290" s="25"/>
      <c r="E290" s="25"/>
      <c r="F290" s="25"/>
      <c r="G290" s="25"/>
      <c r="H290" s="25"/>
      <c r="I290" s="8"/>
      <c r="J290" s="32"/>
      <c r="K290" s="25"/>
      <c r="L290" s="8"/>
      <c r="M290" s="25"/>
      <c r="N290" s="25"/>
      <c r="O290" s="25"/>
      <c r="P290" s="25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3"/>
      <c r="BJ290" s="3"/>
      <c r="BK290" s="11"/>
      <c r="BL290" s="11"/>
      <c r="BM290" s="11"/>
      <c r="BN290" s="3"/>
      <c r="BO290" s="3"/>
      <c r="BP290" s="3"/>
      <c r="BQ290" s="3"/>
      <c r="BR290" s="3"/>
      <c r="BS290" s="11"/>
      <c r="BT290" s="20"/>
      <c r="BU290" s="25"/>
      <c r="BV290" s="20"/>
      <c r="BW290" s="11"/>
      <c r="BX290" s="20"/>
      <c r="BY290" s="25"/>
      <c r="BZ290" s="20"/>
      <c r="CA290" s="25"/>
      <c r="CB290" s="25"/>
      <c r="CC290" s="25"/>
      <c r="CD290" s="25"/>
      <c r="CE290" s="25"/>
      <c r="CF290" s="20"/>
      <c r="CG290" s="25"/>
      <c r="CH290" s="25"/>
      <c r="CI290" s="25"/>
      <c r="CJ290" s="20"/>
      <c r="CK290" s="25"/>
      <c r="CL290" s="25"/>
    </row>
    <row r="291" spans="1:90" x14ac:dyDescent="0.25">
      <c r="A291" s="25"/>
      <c r="B291" s="25"/>
      <c r="C291" s="25"/>
      <c r="D291" s="25"/>
      <c r="E291" s="25"/>
      <c r="F291" s="25"/>
      <c r="G291" s="25"/>
      <c r="H291" s="25"/>
      <c r="I291" s="8"/>
      <c r="J291" s="32"/>
      <c r="K291" s="25"/>
      <c r="L291" s="8"/>
      <c r="M291" s="25"/>
      <c r="N291" s="25"/>
      <c r="O291" s="25"/>
      <c r="P291" s="25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3"/>
      <c r="BJ291" s="3"/>
      <c r="BK291" s="11"/>
      <c r="BL291" s="11"/>
      <c r="BM291" s="11"/>
      <c r="BN291" s="3"/>
      <c r="BO291" s="3"/>
      <c r="BP291" s="3"/>
      <c r="BQ291" s="3"/>
      <c r="BR291" s="3"/>
      <c r="BS291" s="11"/>
      <c r="BT291" s="20"/>
      <c r="BU291" s="25"/>
      <c r="BV291" s="20"/>
      <c r="BW291" s="11"/>
      <c r="BX291" s="20"/>
      <c r="BY291" s="25"/>
      <c r="BZ291" s="20"/>
      <c r="CA291" s="25"/>
      <c r="CB291" s="25"/>
      <c r="CC291" s="25"/>
      <c r="CD291" s="25"/>
      <c r="CE291" s="25"/>
      <c r="CF291" s="20"/>
      <c r="CG291" s="25"/>
      <c r="CH291" s="25"/>
      <c r="CI291" s="25"/>
      <c r="CJ291" s="20"/>
      <c r="CK291" s="25"/>
      <c r="CL291" s="25"/>
    </row>
    <row r="292" spans="1:90" x14ac:dyDescent="0.25">
      <c r="A292" s="25"/>
      <c r="B292" s="25"/>
      <c r="C292" s="25"/>
      <c r="D292" s="25"/>
      <c r="E292" s="25"/>
      <c r="F292" s="25"/>
      <c r="G292" s="25"/>
      <c r="H292" s="25"/>
      <c r="I292" s="8"/>
      <c r="J292" s="32"/>
      <c r="K292" s="25"/>
      <c r="L292" s="8"/>
      <c r="M292" s="25"/>
      <c r="N292" s="25"/>
      <c r="O292" s="25"/>
      <c r="P292" s="25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3"/>
      <c r="BJ292" s="3"/>
      <c r="BK292" s="11"/>
      <c r="BL292" s="11"/>
      <c r="BM292" s="11"/>
      <c r="BN292" s="3"/>
      <c r="BO292" s="3"/>
      <c r="BP292" s="3"/>
      <c r="BQ292" s="3"/>
      <c r="BR292" s="3"/>
      <c r="BS292" s="11"/>
      <c r="BT292" s="20"/>
      <c r="BU292" s="25"/>
      <c r="BV292" s="20"/>
      <c r="BW292" s="11"/>
      <c r="BX292" s="20"/>
      <c r="BY292" s="25"/>
      <c r="BZ292" s="20"/>
      <c r="CA292" s="25"/>
      <c r="CB292" s="25"/>
      <c r="CC292" s="25"/>
      <c r="CD292" s="25"/>
      <c r="CE292" s="25"/>
      <c r="CF292" s="20"/>
      <c r="CG292" s="25"/>
      <c r="CH292" s="25"/>
      <c r="CI292" s="25"/>
      <c r="CJ292" s="20"/>
      <c r="CK292" s="25"/>
      <c r="CL292" s="25"/>
    </row>
    <row r="293" spans="1:90" x14ac:dyDescent="0.25">
      <c r="A293" s="25"/>
      <c r="B293" s="25"/>
      <c r="C293" s="25"/>
      <c r="D293" s="25"/>
      <c r="E293" s="25"/>
      <c r="F293" s="25"/>
      <c r="G293" s="25"/>
      <c r="H293" s="25"/>
      <c r="I293" s="8"/>
      <c r="J293" s="32"/>
      <c r="K293" s="25"/>
      <c r="L293" s="8"/>
      <c r="M293" s="25"/>
      <c r="N293" s="25"/>
      <c r="O293" s="25"/>
      <c r="P293" s="25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3"/>
      <c r="BJ293" s="3"/>
      <c r="BK293" s="11"/>
      <c r="BL293" s="11"/>
      <c r="BM293" s="11"/>
      <c r="BN293" s="3"/>
      <c r="BO293" s="3"/>
      <c r="BP293" s="3"/>
      <c r="BQ293" s="3"/>
      <c r="BR293" s="3"/>
      <c r="BS293" s="11"/>
      <c r="BT293" s="20"/>
      <c r="BU293" s="25"/>
      <c r="BV293" s="20"/>
      <c r="BW293" s="11"/>
      <c r="BX293" s="20"/>
      <c r="BY293" s="25"/>
      <c r="BZ293" s="20"/>
      <c r="CA293" s="25"/>
      <c r="CB293" s="25"/>
      <c r="CC293" s="25"/>
      <c r="CD293" s="25"/>
      <c r="CE293" s="25"/>
      <c r="CF293" s="20"/>
      <c r="CG293" s="25"/>
      <c r="CH293" s="25"/>
      <c r="CI293" s="25"/>
      <c r="CJ293" s="20"/>
      <c r="CK293" s="25"/>
      <c r="CL293" s="25"/>
    </row>
    <row r="294" spans="1:90" x14ac:dyDescent="0.25">
      <c r="A294" s="25"/>
      <c r="B294" s="25"/>
      <c r="C294" s="25"/>
      <c r="D294" s="25"/>
      <c r="E294" s="25"/>
      <c r="F294" s="25"/>
      <c r="G294" s="25"/>
      <c r="H294" s="25"/>
      <c r="I294" s="8"/>
      <c r="J294" s="32"/>
      <c r="K294" s="25"/>
      <c r="L294" s="8"/>
      <c r="M294" s="25"/>
      <c r="N294" s="25"/>
      <c r="O294" s="25"/>
      <c r="P294" s="25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3"/>
      <c r="BJ294" s="3"/>
      <c r="BK294" s="11"/>
      <c r="BL294" s="11"/>
      <c r="BM294" s="11"/>
      <c r="BN294" s="3"/>
      <c r="BO294" s="3"/>
      <c r="BP294" s="3"/>
      <c r="BQ294" s="3"/>
      <c r="BR294" s="3"/>
      <c r="BS294" s="11"/>
      <c r="BT294" s="20"/>
      <c r="BU294" s="25"/>
      <c r="BV294" s="20"/>
      <c r="BW294" s="11"/>
      <c r="BX294" s="20"/>
      <c r="BY294" s="25"/>
      <c r="BZ294" s="20"/>
      <c r="CA294" s="25"/>
      <c r="CB294" s="25"/>
      <c r="CC294" s="25"/>
      <c r="CD294" s="25"/>
      <c r="CE294" s="25"/>
      <c r="CF294" s="20"/>
      <c r="CG294" s="25"/>
      <c r="CH294" s="25"/>
      <c r="CI294" s="25"/>
      <c r="CJ294" s="20"/>
      <c r="CK294" s="25"/>
      <c r="CL294" s="25"/>
    </row>
    <row r="295" spans="1:90" x14ac:dyDescent="0.25">
      <c r="A295" s="25"/>
      <c r="B295" s="25"/>
      <c r="C295" s="25"/>
      <c r="D295" s="25"/>
      <c r="E295" s="25"/>
      <c r="F295" s="25"/>
      <c r="G295" s="25"/>
      <c r="H295" s="25"/>
      <c r="I295" s="8"/>
      <c r="J295" s="32"/>
      <c r="K295" s="25"/>
      <c r="L295" s="8"/>
      <c r="M295" s="25"/>
      <c r="N295" s="25"/>
      <c r="O295" s="25"/>
      <c r="P295" s="25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3"/>
      <c r="BJ295" s="3"/>
      <c r="BK295" s="11"/>
      <c r="BL295" s="11"/>
      <c r="BM295" s="11"/>
      <c r="BN295" s="3"/>
      <c r="BO295" s="3"/>
      <c r="BP295" s="3"/>
      <c r="BQ295" s="3"/>
      <c r="BR295" s="3"/>
      <c r="BS295" s="11"/>
      <c r="BT295" s="20"/>
      <c r="BU295" s="25"/>
      <c r="BV295" s="20"/>
      <c r="BW295" s="11"/>
      <c r="BX295" s="20"/>
      <c r="BY295" s="25"/>
      <c r="BZ295" s="20"/>
      <c r="CA295" s="25"/>
      <c r="CB295" s="25"/>
      <c r="CC295" s="25"/>
      <c r="CD295" s="25"/>
      <c r="CE295" s="25"/>
      <c r="CF295" s="20"/>
      <c r="CG295" s="25"/>
      <c r="CH295" s="25"/>
      <c r="CI295" s="25"/>
      <c r="CJ295" s="20"/>
      <c r="CK295" s="25"/>
      <c r="CL295" s="25"/>
    </row>
    <row r="296" spans="1:90" x14ac:dyDescent="0.25">
      <c r="A296" s="25"/>
      <c r="B296" s="25"/>
      <c r="C296" s="25"/>
      <c r="D296" s="25"/>
      <c r="E296" s="25"/>
      <c r="F296" s="25"/>
      <c r="G296" s="25"/>
      <c r="H296" s="25"/>
      <c r="I296" s="8"/>
      <c r="J296" s="32"/>
      <c r="K296" s="25"/>
      <c r="L296" s="8"/>
      <c r="M296" s="25"/>
      <c r="N296" s="25"/>
      <c r="O296" s="25"/>
      <c r="P296" s="25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3"/>
      <c r="BJ296" s="3"/>
      <c r="BK296" s="11"/>
      <c r="BL296" s="11"/>
      <c r="BM296" s="11"/>
      <c r="BN296" s="3"/>
      <c r="BO296" s="3"/>
      <c r="BP296" s="3"/>
      <c r="BQ296" s="3"/>
      <c r="BR296" s="3"/>
      <c r="BS296" s="11"/>
      <c r="BT296" s="20"/>
      <c r="BU296" s="25"/>
      <c r="BV296" s="20"/>
      <c r="BW296" s="11"/>
      <c r="BX296" s="20"/>
      <c r="BY296" s="25"/>
      <c r="BZ296" s="20"/>
      <c r="CA296" s="25"/>
      <c r="CB296" s="25"/>
      <c r="CC296" s="25"/>
      <c r="CD296" s="25"/>
      <c r="CE296" s="25"/>
      <c r="CF296" s="20"/>
      <c r="CG296" s="25"/>
      <c r="CH296" s="25"/>
      <c r="CI296" s="25"/>
      <c r="CJ296" s="20"/>
      <c r="CK296" s="25"/>
      <c r="CL296" s="25"/>
    </row>
    <row r="297" spans="1:90" x14ac:dyDescent="0.25">
      <c r="A297" s="25"/>
      <c r="B297" s="25"/>
      <c r="C297" s="25"/>
      <c r="D297" s="25"/>
      <c r="E297" s="25"/>
      <c r="F297" s="25"/>
      <c r="G297" s="25"/>
      <c r="H297" s="25"/>
      <c r="I297" s="8"/>
      <c r="J297" s="32"/>
      <c r="K297" s="25"/>
      <c r="L297" s="8"/>
      <c r="M297" s="25"/>
      <c r="N297" s="25"/>
      <c r="O297" s="25"/>
      <c r="P297" s="25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3"/>
      <c r="BJ297" s="3"/>
      <c r="BK297" s="11"/>
      <c r="BL297" s="11"/>
      <c r="BM297" s="11"/>
      <c r="BN297" s="3"/>
      <c r="BO297" s="3"/>
      <c r="BP297" s="3"/>
      <c r="BQ297" s="3"/>
      <c r="BR297" s="3"/>
      <c r="BS297" s="11"/>
      <c r="BT297" s="20"/>
      <c r="BU297" s="25"/>
      <c r="BV297" s="20"/>
      <c r="BW297" s="11"/>
      <c r="BX297" s="20"/>
      <c r="BY297" s="25"/>
      <c r="BZ297" s="20"/>
      <c r="CA297" s="25"/>
      <c r="CB297" s="25"/>
      <c r="CC297" s="25"/>
      <c r="CD297" s="25"/>
      <c r="CE297" s="25"/>
      <c r="CF297" s="20"/>
      <c r="CG297" s="25"/>
      <c r="CH297" s="25"/>
      <c r="CI297" s="25"/>
      <c r="CJ297" s="20"/>
      <c r="CK297" s="25"/>
      <c r="CL297" s="25"/>
    </row>
    <row r="298" spans="1:90" x14ac:dyDescent="0.25">
      <c r="A298" s="25"/>
      <c r="B298" s="25"/>
      <c r="C298" s="25"/>
      <c r="D298" s="25"/>
      <c r="E298" s="25"/>
      <c r="F298" s="25"/>
      <c r="G298" s="25"/>
      <c r="H298" s="25"/>
      <c r="I298" s="8"/>
      <c r="J298" s="32"/>
      <c r="K298" s="25"/>
      <c r="L298" s="8"/>
      <c r="M298" s="25"/>
      <c r="N298" s="25"/>
      <c r="O298" s="25"/>
      <c r="P298" s="25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3"/>
      <c r="BJ298" s="3"/>
      <c r="BK298" s="11"/>
      <c r="BL298" s="11"/>
      <c r="BM298" s="11"/>
      <c r="BN298" s="3"/>
      <c r="BO298" s="3"/>
      <c r="BP298" s="3"/>
      <c r="BQ298" s="3"/>
      <c r="BR298" s="3"/>
      <c r="BS298" s="11"/>
      <c r="BT298" s="20"/>
      <c r="BU298" s="25"/>
      <c r="BV298" s="20"/>
      <c r="BW298" s="11"/>
      <c r="BX298" s="20"/>
      <c r="BY298" s="25"/>
      <c r="BZ298" s="20"/>
      <c r="CA298" s="25"/>
      <c r="CB298" s="25"/>
      <c r="CC298" s="25"/>
      <c r="CD298" s="25"/>
      <c r="CE298" s="25"/>
      <c r="CF298" s="20"/>
      <c r="CG298" s="25"/>
      <c r="CH298" s="25"/>
      <c r="CI298" s="25"/>
      <c r="CJ298" s="20"/>
      <c r="CK298" s="25"/>
      <c r="CL298" s="25"/>
    </row>
    <row r="299" spans="1:90" x14ac:dyDescent="0.25">
      <c r="A299" s="25"/>
      <c r="B299" s="25"/>
      <c r="C299" s="25"/>
      <c r="D299" s="25"/>
      <c r="E299" s="25"/>
      <c r="F299" s="25"/>
      <c r="G299" s="25"/>
      <c r="H299" s="25"/>
      <c r="I299" s="8"/>
      <c r="J299" s="32"/>
      <c r="K299" s="25"/>
      <c r="L299" s="8"/>
      <c r="M299" s="25"/>
      <c r="N299" s="25"/>
      <c r="O299" s="25"/>
      <c r="P299" s="25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3"/>
      <c r="BJ299" s="3"/>
      <c r="BK299" s="11"/>
      <c r="BL299" s="11"/>
      <c r="BM299" s="11"/>
      <c r="BN299" s="3"/>
      <c r="BO299" s="3"/>
      <c r="BP299" s="3"/>
      <c r="BQ299" s="3"/>
      <c r="BR299" s="3"/>
      <c r="BS299" s="11"/>
      <c r="BT299" s="20"/>
      <c r="BU299" s="25"/>
      <c r="BV299" s="20"/>
      <c r="BW299" s="11"/>
      <c r="BX299" s="20"/>
      <c r="BY299" s="25"/>
      <c r="BZ299" s="20"/>
      <c r="CA299" s="25"/>
      <c r="CB299" s="25"/>
      <c r="CC299" s="25"/>
      <c r="CD299" s="25"/>
      <c r="CE299" s="25"/>
      <c r="CF299" s="20"/>
      <c r="CG299" s="25"/>
      <c r="CH299" s="25"/>
      <c r="CI299" s="25"/>
      <c r="CJ299" s="20"/>
      <c r="CK299" s="25"/>
      <c r="CL299" s="25"/>
    </row>
    <row r="300" spans="1:90" x14ac:dyDescent="0.25">
      <c r="A300" s="25"/>
      <c r="B300" s="25"/>
      <c r="C300" s="25"/>
      <c r="D300" s="25"/>
      <c r="E300" s="25"/>
      <c r="F300" s="25"/>
      <c r="G300" s="25"/>
      <c r="H300" s="25"/>
      <c r="I300" s="8"/>
      <c r="J300" s="32"/>
      <c r="K300" s="25"/>
      <c r="L300" s="8"/>
      <c r="M300" s="25"/>
      <c r="N300" s="25"/>
      <c r="O300" s="25"/>
      <c r="P300" s="25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3"/>
      <c r="BJ300" s="3"/>
      <c r="BK300" s="11"/>
      <c r="BL300" s="11"/>
      <c r="BM300" s="11"/>
      <c r="BN300" s="3"/>
      <c r="BO300" s="3"/>
      <c r="BP300" s="3"/>
      <c r="BQ300" s="3"/>
      <c r="BR300" s="3"/>
      <c r="BS300" s="11"/>
      <c r="BT300" s="20"/>
      <c r="BU300" s="25"/>
      <c r="BV300" s="20"/>
      <c r="BW300" s="11"/>
      <c r="BX300" s="20"/>
      <c r="BY300" s="25"/>
      <c r="BZ300" s="20"/>
      <c r="CA300" s="25"/>
      <c r="CB300" s="25"/>
      <c r="CC300" s="25"/>
      <c r="CD300" s="25"/>
      <c r="CE300" s="25"/>
      <c r="CF300" s="20"/>
      <c r="CG300" s="25"/>
      <c r="CH300" s="25"/>
      <c r="CI300" s="25"/>
      <c r="CJ300" s="20"/>
      <c r="CK300" s="25"/>
      <c r="CL300" s="25"/>
    </row>
    <row r="301" spans="1:90" x14ac:dyDescent="0.25">
      <c r="A301" s="25"/>
      <c r="B301" s="25"/>
      <c r="C301" s="25"/>
      <c r="D301" s="25"/>
      <c r="E301" s="25"/>
      <c r="F301" s="25"/>
      <c r="G301" s="25"/>
      <c r="H301" s="25"/>
      <c r="I301" s="8"/>
      <c r="J301" s="32"/>
      <c r="K301" s="25"/>
      <c r="L301" s="8"/>
      <c r="M301" s="25"/>
      <c r="N301" s="25"/>
      <c r="O301" s="25"/>
      <c r="P301" s="25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3"/>
      <c r="BJ301" s="3"/>
      <c r="BK301" s="11"/>
      <c r="BL301" s="11"/>
      <c r="BM301" s="11"/>
      <c r="BN301" s="3"/>
      <c r="BO301" s="3"/>
      <c r="BP301" s="3"/>
      <c r="BQ301" s="3"/>
      <c r="BR301" s="3"/>
      <c r="BS301" s="11"/>
      <c r="BT301" s="20"/>
      <c r="BU301" s="25"/>
      <c r="BV301" s="20"/>
      <c r="BW301" s="11"/>
      <c r="BX301" s="20"/>
      <c r="BY301" s="25"/>
      <c r="BZ301" s="20"/>
      <c r="CA301" s="25"/>
      <c r="CB301" s="25"/>
      <c r="CC301" s="25"/>
      <c r="CD301" s="25"/>
      <c r="CE301" s="25"/>
      <c r="CF301" s="20"/>
      <c r="CG301" s="25"/>
      <c r="CH301" s="25"/>
      <c r="CI301" s="25"/>
      <c r="CJ301" s="20"/>
      <c r="CK301" s="25"/>
      <c r="CL301" s="25"/>
    </row>
    <row r="302" spans="1:90" x14ac:dyDescent="0.25">
      <c r="A302" s="25"/>
      <c r="B302" s="25"/>
      <c r="C302" s="25"/>
      <c r="D302" s="25"/>
      <c r="E302" s="25"/>
      <c r="F302" s="25"/>
      <c r="G302" s="25"/>
      <c r="H302" s="25"/>
      <c r="I302" s="8"/>
      <c r="J302" s="32"/>
      <c r="K302" s="25"/>
      <c r="L302" s="8"/>
      <c r="M302" s="25"/>
      <c r="N302" s="25"/>
      <c r="O302" s="25"/>
      <c r="P302" s="25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3"/>
      <c r="BJ302" s="3"/>
      <c r="BK302" s="11"/>
      <c r="BL302" s="11"/>
      <c r="BM302" s="11"/>
      <c r="BN302" s="3"/>
      <c r="BO302" s="3"/>
      <c r="BP302" s="3"/>
      <c r="BQ302" s="3"/>
      <c r="BR302" s="3"/>
      <c r="BS302" s="11"/>
      <c r="BT302" s="20"/>
      <c r="BU302" s="25"/>
      <c r="BV302" s="20"/>
      <c r="BW302" s="11"/>
      <c r="BX302" s="20"/>
      <c r="BY302" s="25"/>
      <c r="BZ302" s="20"/>
      <c r="CA302" s="25"/>
      <c r="CB302" s="25"/>
      <c r="CC302" s="25"/>
      <c r="CD302" s="25"/>
      <c r="CE302" s="25"/>
      <c r="CF302" s="20"/>
      <c r="CG302" s="25"/>
      <c r="CH302" s="25"/>
      <c r="CI302" s="25"/>
      <c r="CJ302" s="20"/>
      <c r="CK302" s="25"/>
      <c r="CL302" s="25"/>
    </row>
    <row r="303" spans="1:90" x14ac:dyDescent="0.25">
      <c r="A303" s="25"/>
      <c r="B303" s="25"/>
      <c r="C303" s="25"/>
      <c r="D303" s="25"/>
      <c r="E303" s="25"/>
      <c r="F303" s="25"/>
      <c r="G303" s="25"/>
      <c r="H303" s="25"/>
      <c r="I303" s="8"/>
      <c r="J303" s="32"/>
      <c r="K303" s="25"/>
      <c r="L303" s="8"/>
      <c r="M303" s="25"/>
      <c r="N303" s="25"/>
      <c r="O303" s="25"/>
      <c r="P303" s="25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3"/>
      <c r="BJ303" s="3"/>
      <c r="BK303" s="11"/>
      <c r="BL303" s="11"/>
      <c r="BM303" s="11"/>
      <c r="BN303" s="3"/>
      <c r="BO303" s="3"/>
      <c r="BP303" s="3"/>
      <c r="BQ303" s="3"/>
      <c r="BR303" s="3"/>
      <c r="BS303" s="11"/>
      <c r="BT303" s="20"/>
      <c r="BU303" s="25"/>
      <c r="BV303" s="20"/>
      <c r="BW303" s="11"/>
      <c r="BX303" s="20"/>
      <c r="BY303" s="25"/>
      <c r="BZ303" s="20"/>
      <c r="CA303" s="25"/>
      <c r="CB303" s="25"/>
      <c r="CC303" s="25"/>
      <c r="CD303" s="25"/>
      <c r="CE303" s="25"/>
      <c r="CF303" s="20"/>
      <c r="CG303" s="25"/>
      <c r="CH303" s="25"/>
      <c r="CI303" s="25"/>
      <c r="CJ303" s="20"/>
      <c r="CK303" s="25"/>
      <c r="CL303" s="25"/>
    </row>
    <row r="304" spans="1:90" x14ac:dyDescent="0.25">
      <c r="A304" s="25"/>
      <c r="B304" s="25"/>
      <c r="C304" s="25"/>
      <c r="D304" s="25"/>
      <c r="E304" s="25"/>
      <c r="F304" s="25"/>
      <c r="G304" s="25"/>
      <c r="H304" s="25"/>
      <c r="I304" s="8"/>
      <c r="J304" s="32"/>
      <c r="K304" s="25"/>
      <c r="L304" s="8"/>
      <c r="M304" s="25"/>
      <c r="N304" s="25"/>
      <c r="O304" s="25"/>
      <c r="P304" s="25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3"/>
      <c r="BJ304" s="3"/>
      <c r="BK304" s="11"/>
      <c r="BL304" s="11"/>
      <c r="BM304" s="11"/>
      <c r="BN304" s="3"/>
      <c r="BO304" s="3"/>
      <c r="BP304" s="3"/>
      <c r="BQ304" s="3"/>
      <c r="BR304" s="3"/>
      <c r="BS304" s="11"/>
      <c r="BT304" s="20"/>
      <c r="BU304" s="25"/>
      <c r="BV304" s="20"/>
      <c r="BW304" s="11"/>
      <c r="BX304" s="20"/>
      <c r="BY304" s="25"/>
      <c r="BZ304" s="20"/>
      <c r="CA304" s="25"/>
      <c r="CB304" s="25"/>
      <c r="CC304" s="25"/>
      <c r="CD304" s="25"/>
      <c r="CE304" s="25"/>
      <c r="CF304" s="20"/>
      <c r="CG304" s="25"/>
      <c r="CH304" s="25"/>
      <c r="CI304" s="25"/>
      <c r="CJ304" s="20"/>
      <c r="CK304" s="25"/>
      <c r="CL304" s="25"/>
    </row>
    <row r="305" spans="1:90" x14ac:dyDescent="0.25">
      <c r="A305" s="25"/>
      <c r="B305" s="25"/>
      <c r="C305" s="25"/>
      <c r="D305" s="25"/>
      <c r="E305" s="25"/>
      <c r="F305" s="25"/>
      <c r="G305" s="25"/>
      <c r="H305" s="25"/>
      <c r="I305" s="8"/>
      <c r="J305" s="32"/>
      <c r="K305" s="25"/>
      <c r="L305" s="8"/>
      <c r="M305" s="25"/>
      <c r="N305" s="25"/>
      <c r="O305" s="25"/>
      <c r="P305" s="25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3"/>
      <c r="BJ305" s="3"/>
      <c r="BK305" s="11"/>
      <c r="BL305" s="11"/>
      <c r="BM305" s="11"/>
      <c r="BN305" s="3"/>
      <c r="BO305" s="3"/>
      <c r="BP305" s="3"/>
      <c r="BQ305" s="3"/>
      <c r="BR305" s="3"/>
      <c r="BS305" s="11"/>
      <c r="BT305" s="20"/>
      <c r="BU305" s="25"/>
      <c r="BV305" s="20"/>
      <c r="BW305" s="11"/>
      <c r="BX305" s="20"/>
      <c r="BY305" s="25"/>
      <c r="BZ305" s="20"/>
      <c r="CA305" s="25"/>
      <c r="CB305" s="25"/>
      <c r="CC305" s="25"/>
      <c r="CD305" s="25"/>
      <c r="CE305" s="25"/>
      <c r="CF305" s="20"/>
      <c r="CG305" s="25"/>
      <c r="CH305" s="25"/>
      <c r="CI305" s="25"/>
      <c r="CJ305" s="20"/>
      <c r="CK305" s="25"/>
      <c r="CL305" s="25"/>
    </row>
    <row r="306" spans="1:90" x14ac:dyDescent="0.25">
      <c r="A306" s="25"/>
      <c r="B306" s="25"/>
      <c r="C306" s="25"/>
      <c r="D306" s="25"/>
      <c r="E306" s="25"/>
      <c r="F306" s="25"/>
      <c r="G306" s="25"/>
      <c r="H306" s="25"/>
      <c r="I306" s="8"/>
      <c r="J306" s="32"/>
      <c r="K306" s="25"/>
      <c r="L306" s="8"/>
      <c r="M306" s="25"/>
      <c r="N306" s="25"/>
      <c r="O306" s="25"/>
      <c r="P306" s="25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3"/>
      <c r="BJ306" s="3"/>
      <c r="BK306" s="11"/>
      <c r="BL306" s="11"/>
      <c r="BM306" s="11"/>
      <c r="BN306" s="3"/>
      <c r="BO306" s="3"/>
      <c r="BP306" s="3"/>
      <c r="BQ306" s="3"/>
      <c r="BR306" s="3"/>
      <c r="BS306" s="11"/>
      <c r="BT306" s="20"/>
      <c r="BU306" s="25"/>
      <c r="BV306" s="20"/>
      <c r="BW306" s="11"/>
      <c r="BX306" s="20"/>
      <c r="BY306" s="25"/>
      <c r="BZ306" s="20"/>
      <c r="CA306" s="25"/>
      <c r="CB306" s="25"/>
      <c r="CC306" s="25"/>
      <c r="CD306" s="25"/>
      <c r="CE306" s="25"/>
      <c r="CF306" s="20"/>
      <c r="CG306" s="25"/>
      <c r="CH306" s="25"/>
      <c r="CI306" s="25"/>
      <c r="CJ306" s="20"/>
      <c r="CK306" s="25"/>
      <c r="CL306" s="25"/>
    </row>
    <row r="307" spans="1:90" x14ac:dyDescent="0.25">
      <c r="A307" s="25"/>
      <c r="B307" s="25"/>
      <c r="C307" s="25"/>
      <c r="D307" s="25"/>
      <c r="E307" s="25"/>
      <c r="F307" s="25"/>
      <c r="G307" s="25"/>
      <c r="H307" s="25"/>
      <c r="I307" s="8"/>
      <c r="J307" s="32"/>
      <c r="K307" s="25"/>
      <c r="L307" s="8"/>
      <c r="M307" s="25"/>
      <c r="N307" s="25"/>
      <c r="O307" s="25"/>
      <c r="P307" s="25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3"/>
      <c r="BJ307" s="3"/>
      <c r="BK307" s="11"/>
      <c r="BL307" s="11"/>
      <c r="BM307" s="11"/>
      <c r="BN307" s="3"/>
      <c r="BO307" s="3"/>
      <c r="BP307" s="3"/>
      <c r="BQ307" s="3"/>
      <c r="BR307" s="3"/>
      <c r="BS307" s="11"/>
      <c r="BT307" s="20"/>
      <c r="BU307" s="25"/>
      <c r="BV307" s="20"/>
      <c r="BW307" s="11"/>
      <c r="BX307" s="20"/>
      <c r="BY307" s="25"/>
      <c r="BZ307" s="20"/>
      <c r="CA307" s="25"/>
      <c r="CB307" s="25"/>
      <c r="CC307" s="25"/>
      <c r="CD307" s="25"/>
      <c r="CE307" s="25"/>
      <c r="CF307" s="20"/>
      <c r="CG307" s="25"/>
      <c r="CH307" s="25"/>
      <c r="CI307" s="25"/>
      <c r="CJ307" s="20"/>
      <c r="CK307" s="25"/>
      <c r="CL307" s="25"/>
    </row>
    <row r="308" spans="1:90" x14ac:dyDescent="0.25">
      <c r="A308" s="25"/>
      <c r="B308" s="25"/>
      <c r="C308" s="25"/>
      <c r="D308" s="25"/>
      <c r="E308" s="25"/>
      <c r="F308" s="25"/>
      <c r="G308" s="25"/>
      <c r="H308" s="25"/>
      <c r="I308" s="8"/>
      <c r="J308" s="32"/>
      <c r="K308" s="25"/>
      <c r="L308" s="8"/>
      <c r="M308" s="25"/>
      <c r="N308" s="25"/>
      <c r="O308" s="25"/>
      <c r="P308" s="25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3"/>
      <c r="BJ308" s="3"/>
      <c r="BK308" s="11"/>
      <c r="BL308" s="11"/>
      <c r="BM308" s="11"/>
      <c r="BN308" s="3"/>
      <c r="BO308" s="3"/>
      <c r="BP308" s="3"/>
      <c r="BQ308" s="3"/>
      <c r="BR308" s="3"/>
      <c r="BS308" s="11"/>
      <c r="BT308" s="20"/>
      <c r="BU308" s="25"/>
      <c r="BV308" s="20"/>
      <c r="BW308" s="11"/>
      <c r="BX308" s="20"/>
      <c r="BY308" s="25"/>
      <c r="BZ308" s="20"/>
      <c r="CA308" s="25"/>
      <c r="CB308" s="25"/>
      <c r="CC308" s="25"/>
      <c r="CD308" s="25"/>
      <c r="CE308" s="25"/>
      <c r="CF308" s="20"/>
      <c r="CG308" s="25"/>
      <c r="CH308" s="25"/>
      <c r="CI308" s="25"/>
      <c r="CJ308" s="20"/>
      <c r="CK308" s="25"/>
      <c r="CL308" s="25"/>
    </row>
    <row r="309" spans="1:90" x14ac:dyDescent="0.25">
      <c r="A309" s="25"/>
      <c r="B309" s="25"/>
      <c r="C309" s="25"/>
      <c r="D309" s="25"/>
      <c r="E309" s="25"/>
      <c r="F309" s="25"/>
      <c r="G309" s="25"/>
      <c r="H309" s="25"/>
      <c r="I309" s="8"/>
      <c r="J309" s="32"/>
      <c r="K309" s="25"/>
      <c r="L309" s="8"/>
      <c r="M309" s="25"/>
      <c r="N309" s="25"/>
      <c r="O309" s="25"/>
      <c r="P309" s="25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3"/>
      <c r="BJ309" s="3"/>
      <c r="BK309" s="11"/>
      <c r="BL309" s="11"/>
      <c r="BM309" s="11"/>
      <c r="BN309" s="3"/>
      <c r="BO309" s="3"/>
      <c r="BP309" s="3"/>
      <c r="BQ309" s="3"/>
      <c r="BR309" s="3"/>
      <c r="BS309" s="11"/>
      <c r="BT309" s="20"/>
      <c r="BU309" s="25"/>
      <c r="BV309" s="20"/>
      <c r="BW309" s="11"/>
      <c r="BX309" s="20"/>
      <c r="BY309" s="25"/>
      <c r="BZ309" s="20"/>
      <c r="CA309" s="25"/>
      <c r="CB309" s="25"/>
      <c r="CC309" s="25"/>
      <c r="CD309" s="25"/>
      <c r="CE309" s="25"/>
      <c r="CF309" s="20"/>
      <c r="CG309" s="25"/>
      <c r="CH309" s="25"/>
      <c r="CI309" s="25"/>
      <c r="CJ309" s="20"/>
      <c r="CK309" s="25"/>
      <c r="CL309" s="25"/>
    </row>
    <row r="310" spans="1:90" x14ac:dyDescent="0.25">
      <c r="A310" s="25"/>
      <c r="B310" s="25"/>
      <c r="C310" s="25"/>
      <c r="D310" s="25"/>
      <c r="E310" s="25"/>
      <c r="F310" s="25"/>
      <c r="G310" s="25"/>
      <c r="H310" s="25"/>
      <c r="I310" s="8"/>
      <c r="J310" s="32"/>
      <c r="K310" s="25"/>
      <c r="L310" s="8"/>
      <c r="M310" s="25"/>
      <c r="N310" s="25"/>
      <c r="O310" s="25"/>
      <c r="P310" s="25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3"/>
      <c r="BJ310" s="3"/>
      <c r="BK310" s="11"/>
      <c r="BL310" s="11"/>
      <c r="BM310" s="11"/>
      <c r="BN310" s="3"/>
      <c r="BO310" s="3"/>
      <c r="BP310" s="3"/>
      <c r="BQ310" s="3"/>
      <c r="BR310" s="3"/>
      <c r="BS310" s="11"/>
      <c r="BT310" s="20"/>
      <c r="BU310" s="25"/>
      <c r="BV310" s="20"/>
      <c r="BW310" s="11"/>
      <c r="BX310" s="20"/>
      <c r="BY310" s="25"/>
      <c r="BZ310" s="20"/>
      <c r="CA310" s="25"/>
      <c r="CB310" s="25"/>
      <c r="CC310" s="25"/>
      <c r="CD310" s="25"/>
      <c r="CE310" s="25"/>
      <c r="CF310" s="20"/>
      <c r="CG310" s="25"/>
      <c r="CH310" s="25"/>
      <c r="CI310" s="25"/>
      <c r="CJ310" s="20"/>
      <c r="CK310" s="25"/>
      <c r="CL310" s="25"/>
    </row>
    <row r="311" spans="1:90" x14ac:dyDescent="0.25">
      <c r="A311" s="25"/>
      <c r="B311" s="25"/>
      <c r="C311" s="25"/>
      <c r="D311" s="25"/>
      <c r="E311" s="25"/>
      <c r="F311" s="25"/>
      <c r="G311" s="25"/>
      <c r="H311" s="25"/>
      <c r="I311" s="8"/>
      <c r="J311" s="32"/>
      <c r="K311" s="25"/>
      <c r="L311" s="8"/>
      <c r="M311" s="25"/>
      <c r="N311" s="25"/>
      <c r="O311" s="25"/>
      <c r="P311" s="25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3"/>
      <c r="BJ311" s="3"/>
      <c r="BK311" s="11"/>
      <c r="BL311" s="11"/>
      <c r="BM311" s="11"/>
      <c r="BN311" s="3"/>
      <c r="BO311" s="3"/>
      <c r="BP311" s="3"/>
      <c r="BQ311" s="3"/>
      <c r="BR311" s="3"/>
      <c r="BS311" s="11"/>
      <c r="BT311" s="20"/>
      <c r="BU311" s="25"/>
      <c r="BV311" s="20"/>
      <c r="BW311" s="11"/>
      <c r="BX311" s="20"/>
      <c r="BY311" s="25"/>
      <c r="BZ311" s="20"/>
      <c r="CA311" s="25"/>
      <c r="CB311" s="25"/>
      <c r="CC311" s="25"/>
      <c r="CD311" s="25"/>
      <c r="CE311" s="25"/>
      <c r="CF311" s="20"/>
      <c r="CG311" s="25"/>
      <c r="CH311" s="25"/>
      <c r="CI311" s="25"/>
      <c r="CJ311" s="20"/>
      <c r="CK311" s="25"/>
      <c r="CL311" s="25"/>
    </row>
    <row r="312" spans="1:90" x14ac:dyDescent="0.25">
      <c r="A312" s="25"/>
      <c r="B312" s="25"/>
      <c r="C312" s="25"/>
      <c r="D312" s="25"/>
      <c r="E312" s="25"/>
      <c r="F312" s="25"/>
      <c r="G312" s="25"/>
      <c r="H312" s="25"/>
      <c r="I312" s="8"/>
      <c r="J312" s="32"/>
      <c r="K312" s="25"/>
      <c r="L312" s="8"/>
      <c r="M312" s="25"/>
      <c r="N312" s="25"/>
      <c r="O312" s="25"/>
      <c r="P312" s="25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3"/>
      <c r="BJ312" s="3"/>
      <c r="BK312" s="11"/>
      <c r="BL312" s="11"/>
      <c r="BM312" s="11"/>
      <c r="BN312" s="3"/>
      <c r="BO312" s="3"/>
      <c r="BP312" s="3"/>
      <c r="BQ312" s="3"/>
      <c r="BR312" s="3"/>
      <c r="BS312" s="11"/>
      <c r="BT312" s="20"/>
      <c r="BU312" s="25"/>
      <c r="BV312" s="20"/>
      <c r="BW312" s="11"/>
      <c r="BX312" s="20"/>
      <c r="BY312" s="25"/>
      <c r="BZ312" s="20"/>
      <c r="CA312" s="25"/>
      <c r="CB312" s="25"/>
      <c r="CC312" s="25"/>
      <c r="CD312" s="25"/>
      <c r="CE312" s="25"/>
      <c r="CF312" s="20"/>
      <c r="CG312" s="25"/>
      <c r="CH312" s="25"/>
      <c r="CI312" s="25"/>
      <c r="CJ312" s="20"/>
      <c r="CK312" s="25"/>
      <c r="CL312" s="25"/>
    </row>
    <row r="313" spans="1:90" x14ac:dyDescent="0.25">
      <c r="A313" s="25"/>
      <c r="B313" s="25"/>
      <c r="C313" s="25"/>
      <c r="D313" s="25"/>
      <c r="E313" s="25"/>
      <c r="F313" s="25"/>
      <c r="G313" s="25"/>
      <c r="H313" s="25"/>
      <c r="I313" s="8"/>
      <c r="J313" s="32"/>
      <c r="K313" s="25"/>
      <c r="L313" s="8"/>
      <c r="M313" s="25"/>
      <c r="N313" s="25"/>
      <c r="O313" s="25"/>
      <c r="P313" s="25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3"/>
      <c r="BJ313" s="3"/>
      <c r="BK313" s="11"/>
      <c r="BL313" s="11"/>
      <c r="BM313" s="11"/>
      <c r="BN313" s="3"/>
      <c r="BO313" s="3"/>
      <c r="BP313" s="3"/>
      <c r="BQ313" s="3"/>
      <c r="BR313" s="3"/>
      <c r="BS313" s="11"/>
      <c r="BT313" s="20"/>
      <c r="BU313" s="25"/>
      <c r="BV313" s="20"/>
      <c r="BW313" s="11"/>
      <c r="BX313" s="20"/>
      <c r="BY313" s="25"/>
      <c r="BZ313" s="20"/>
      <c r="CA313" s="25"/>
      <c r="CB313" s="25"/>
      <c r="CC313" s="25"/>
      <c r="CD313" s="25"/>
      <c r="CE313" s="25"/>
      <c r="CF313" s="20"/>
      <c r="CG313" s="25"/>
      <c r="CH313" s="25"/>
      <c r="CI313" s="25"/>
      <c r="CJ313" s="20"/>
      <c r="CK313" s="25"/>
      <c r="CL313" s="25"/>
    </row>
    <row r="314" spans="1:90" x14ac:dyDescent="0.25">
      <c r="A314" s="25"/>
      <c r="B314" s="25"/>
      <c r="C314" s="25"/>
      <c r="D314" s="25"/>
      <c r="E314" s="25"/>
      <c r="F314" s="25"/>
      <c r="G314" s="25"/>
      <c r="H314" s="25"/>
      <c r="I314" s="8"/>
      <c r="J314" s="32"/>
      <c r="K314" s="25"/>
      <c r="L314" s="8"/>
      <c r="M314" s="25"/>
      <c r="N314" s="25"/>
      <c r="O314" s="25"/>
      <c r="P314" s="25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3"/>
      <c r="BJ314" s="3"/>
      <c r="BK314" s="11"/>
      <c r="BL314" s="11"/>
      <c r="BM314" s="11"/>
      <c r="BN314" s="3"/>
      <c r="BO314" s="3"/>
      <c r="BP314" s="3"/>
      <c r="BQ314" s="3"/>
      <c r="BR314" s="3"/>
      <c r="BS314" s="11"/>
      <c r="BT314" s="20"/>
      <c r="BU314" s="25"/>
      <c r="BV314" s="20"/>
      <c r="BW314" s="11"/>
      <c r="BX314" s="20"/>
      <c r="BY314" s="25"/>
      <c r="BZ314" s="20"/>
      <c r="CA314" s="25"/>
      <c r="CB314" s="25"/>
      <c r="CC314" s="25"/>
      <c r="CD314" s="25"/>
      <c r="CE314" s="25"/>
      <c r="CF314" s="20"/>
      <c r="CG314" s="25"/>
      <c r="CH314" s="25"/>
      <c r="CI314" s="25"/>
      <c r="CJ314" s="20"/>
      <c r="CK314" s="25"/>
      <c r="CL314" s="25"/>
    </row>
    <row r="315" spans="1:90" x14ac:dyDescent="0.25">
      <c r="A315" s="25"/>
      <c r="B315" s="25"/>
      <c r="C315" s="25"/>
      <c r="D315" s="25"/>
      <c r="E315" s="25"/>
      <c r="F315" s="25"/>
      <c r="G315" s="25"/>
      <c r="H315" s="25"/>
      <c r="I315" s="8"/>
      <c r="J315" s="32"/>
      <c r="K315" s="25"/>
      <c r="L315" s="8"/>
      <c r="M315" s="25"/>
      <c r="N315" s="25"/>
      <c r="O315" s="25"/>
      <c r="P315" s="25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3"/>
      <c r="BJ315" s="3"/>
      <c r="BK315" s="11"/>
      <c r="BL315" s="11"/>
      <c r="BM315" s="11"/>
      <c r="BN315" s="3"/>
      <c r="BO315" s="3"/>
      <c r="BP315" s="3"/>
      <c r="BQ315" s="3"/>
      <c r="BR315" s="3"/>
      <c r="BS315" s="11"/>
      <c r="BT315" s="20"/>
      <c r="BU315" s="25"/>
      <c r="BV315" s="20"/>
      <c r="BW315" s="11"/>
      <c r="BX315" s="20"/>
      <c r="BY315" s="25"/>
      <c r="BZ315" s="20"/>
      <c r="CA315" s="25"/>
      <c r="CB315" s="25"/>
      <c r="CC315" s="25"/>
      <c r="CD315" s="25"/>
      <c r="CE315" s="25"/>
      <c r="CF315" s="20"/>
      <c r="CG315" s="25"/>
      <c r="CH315" s="25"/>
      <c r="CI315" s="25"/>
      <c r="CJ315" s="20"/>
      <c r="CK315" s="25"/>
      <c r="CL315" s="25"/>
    </row>
    <row r="316" spans="1:90" x14ac:dyDescent="0.25">
      <c r="A316" s="25"/>
      <c r="B316" s="25"/>
      <c r="C316" s="25"/>
      <c r="D316" s="25"/>
      <c r="E316" s="25"/>
      <c r="F316" s="25"/>
      <c r="G316" s="25"/>
      <c r="H316" s="25"/>
      <c r="I316" s="8"/>
      <c r="J316" s="32"/>
      <c r="K316" s="25"/>
      <c r="L316" s="8"/>
      <c r="M316" s="25"/>
      <c r="N316" s="25"/>
      <c r="O316" s="25"/>
      <c r="P316" s="25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3"/>
      <c r="BJ316" s="3"/>
      <c r="BK316" s="11"/>
      <c r="BL316" s="11"/>
      <c r="BM316" s="11"/>
      <c r="BN316" s="3"/>
      <c r="BO316" s="3"/>
      <c r="BP316" s="3"/>
      <c r="BQ316" s="3"/>
      <c r="BR316" s="3"/>
      <c r="BS316" s="11"/>
      <c r="BT316" s="20"/>
      <c r="BU316" s="25"/>
      <c r="BV316" s="20"/>
      <c r="BW316" s="11"/>
      <c r="BX316" s="20"/>
      <c r="BY316" s="25"/>
      <c r="BZ316" s="20"/>
      <c r="CA316" s="25"/>
      <c r="CB316" s="25"/>
      <c r="CC316" s="25"/>
      <c r="CD316" s="25"/>
      <c r="CE316" s="25"/>
      <c r="CF316" s="20"/>
      <c r="CG316" s="25"/>
      <c r="CH316" s="25"/>
      <c r="CI316" s="25"/>
      <c r="CJ316" s="20"/>
      <c r="CK316" s="25"/>
      <c r="CL316" s="25"/>
    </row>
    <row r="317" spans="1:90" x14ac:dyDescent="0.25">
      <c r="A317" s="25"/>
      <c r="B317" s="25"/>
      <c r="C317" s="25"/>
      <c r="D317" s="25"/>
      <c r="E317" s="25"/>
      <c r="F317" s="25"/>
      <c r="G317" s="25"/>
      <c r="H317" s="25"/>
      <c r="I317" s="8"/>
      <c r="J317" s="32"/>
      <c r="K317" s="25"/>
      <c r="L317" s="8"/>
      <c r="M317" s="25"/>
      <c r="N317" s="25"/>
      <c r="O317" s="25"/>
      <c r="P317" s="25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3"/>
      <c r="BJ317" s="3"/>
      <c r="BK317" s="11"/>
      <c r="BL317" s="11"/>
      <c r="BM317" s="11"/>
      <c r="BN317" s="3"/>
      <c r="BO317" s="3"/>
      <c r="BP317" s="3"/>
      <c r="BQ317" s="3"/>
      <c r="BR317" s="3"/>
      <c r="BS317" s="11"/>
      <c r="BT317" s="20"/>
      <c r="BU317" s="25"/>
      <c r="BV317" s="20"/>
      <c r="BW317" s="11"/>
      <c r="BX317" s="20"/>
      <c r="BY317" s="25"/>
      <c r="BZ317" s="20"/>
      <c r="CA317" s="25"/>
      <c r="CB317" s="25"/>
      <c r="CC317" s="25"/>
      <c r="CD317" s="25"/>
      <c r="CE317" s="25"/>
      <c r="CF317" s="20"/>
      <c r="CG317" s="25"/>
      <c r="CH317" s="25"/>
      <c r="CI317" s="25"/>
      <c r="CJ317" s="20"/>
      <c r="CK317" s="25"/>
      <c r="CL317" s="25"/>
    </row>
    <row r="318" spans="1:90" x14ac:dyDescent="0.25">
      <c r="A318" s="25"/>
      <c r="B318" s="25"/>
      <c r="C318" s="25"/>
      <c r="D318" s="25"/>
      <c r="E318" s="25"/>
      <c r="F318" s="25"/>
      <c r="G318" s="25"/>
      <c r="H318" s="25"/>
      <c r="I318" s="8"/>
      <c r="J318" s="32"/>
      <c r="K318" s="25"/>
      <c r="L318" s="8"/>
      <c r="M318" s="25"/>
      <c r="N318" s="25"/>
      <c r="O318" s="25"/>
      <c r="P318" s="25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3"/>
      <c r="BJ318" s="3"/>
      <c r="BK318" s="11"/>
      <c r="BL318" s="11"/>
      <c r="BM318" s="11"/>
      <c r="BN318" s="3"/>
      <c r="BO318" s="3"/>
      <c r="BP318" s="3"/>
      <c r="BQ318" s="3"/>
      <c r="BR318" s="3"/>
      <c r="BS318" s="11"/>
      <c r="BT318" s="20"/>
      <c r="BU318" s="25"/>
      <c r="BV318" s="20"/>
      <c r="BW318" s="11"/>
      <c r="BX318" s="20"/>
      <c r="BY318" s="25"/>
      <c r="BZ318" s="20"/>
      <c r="CA318" s="25"/>
      <c r="CB318" s="25"/>
      <c r="CC318" s="25"/>
      <c r="CD318" s="25"/>
      <c r="CE318" s="25"/>
      <c r="CF318" s="20"/>
      <c r="CG318" s="25"/>
      <c r="CH318" s="25"/>
      <c r="CI318" s="25"/>
      <c r="CJ318" s="20"/>
      <c r="CK318" s="25"/>
      <c r="CL318" s="25"/>
    </row>
    <row r="319" spans="1:90" x14ac:dyDescent="0.25">
      <c r="A319" s="25"/>
      <c r="B319" s="25"/>
      <c r="C319" s="25"/>
      <c r="D319" s="25"/>
      <c r="E319" s="25"/>
      <c r="F319" s="25"/>
      <c r="G319" s="25"/>
      <c r="H319" s="25"/>
      <c r="I319" s="8"/>
      <c r="J319" s="32"/>
      <c r="K319" s="25"/>
      <c r="L319" s="8"/>
      <c r="M319" s="25"/>
      <c r="N319" s="25"/>
      <c r="O319" s="25"/>
      <c r="P319" s="25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3"/>
      <c r="BJ319" s="3"/>
      <c r="BK319" s="11"/>
      <c r="BL319" s="11"/>
      <c r="BM319" s="11"/>
      <c r="BN319" s="3"/>
      <c r="BO319" s="3"/>
      <c r="BP319" s="3"/>
      <c r="BQ319" s="3"/>
      <c r="BR319" s="3"/>
      <c r="BS319" s="11"/>
      <c r="BT319" s="20"/>
      <c r="BU319" s="25"/>
      <c r="BV319" s="20"/>
      <c r="BW319" s="11"/>
      <c r="BX319" s="20"/>
      <c r="BY319" s="25"/>
      <c r="BZ319" s="20"/>
      <c r="CA319" s="25"/>
      <c r="CB319" s="25"/>
      <c r="CC319" s="25"/>
      <c r="CD319" s="25"/>
      <c r="CE319" s="25"/>
      <c r="CF319" s="20"/>
      <c r="CG319" s="25"/>
      <c r="CH319" s="25"/>
      <c r="CI319" s="25"/>
      <c r="CJ319" s="20"/>
      <c r="CK319" s="25"/>
      <c r="CL319" s="25"/>
    </row>
    <row r="320" spans="1:90" x14ac:dyDescent="0.25">
      <c r="A320" s="25"/>
      <c r="B320" s="25"/>
      <c r="C320" s="25"/>
      <c r="D320" s="25"/>
      <c r="E320" s="25"/>
      <c r="F320" s="25"/>
      <c r="G320" s="25"/>
      <c r="H320" s="25"/>
      <c r="I320" s="8"/>
      <c r="J320" s="32"/>
      <c r="K320" s="25"/>
      <c r="L320" s="8"/>
      <c r="M320" s="25"/>
      <c r="N320" s="25"/>
      <c r="O320" s="25"/>
      <c r="P320" s="25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3"/>
      <c r="BJ320" s="3"/>
      <c r="BK320" s="11"/>
      <c r="BL320" s="11"/>
      <c r="BM320" s="11"/>
      <c r="BN320" s="3"/>
      <c r="BO320" s="3"/>
      <c r="BP320" s="3"/>
      <c r="BQ320" s="3"/>
      <c r="BR320" s="3"/>
      <c r="BS320" s="11"/>
      <c r="BT320" s="20"/>
      <c r="BU320" s="25"/>
      <c r="BV320" s="20"/>
      <c r="BW320" s="11"/>
      <c r="BX320" s="20"/>
      <c r="BY320" s="25"/>
      <c r="BZ320" s="20"/>
      <c r="CA320" s="25"/>
      <c r="CB320" s="25"/>
      <c r="CC320" s="25"/>
      <c r="CD320" s="25"/>
      <c r="CE320" s="25"/>
      <c r="CF320" s="20"/>
      <c r="CG320" s="25"/>
      <c r="CH320" s="25"/>
      <c r="CI320" s="25"/>
      <c r="CJ320" s="20"/>
      <c r="CK320" s="25"/>
      <c r="CL320" s="25"/>
    </row>
    <row r="321" spans="1:90" x14ac:dyDescent="0.25">
      <c r="A321" s="25"/>
      <c r="B321" s="25"/>
      <c r="C321" s="25"/>
      <c r="D321" s="25"/>
      <c r="E321" s="25"/>
      <c r="F321" s="25"/>
      <c r="G321" s="25"/>
      <c r="H321" s="25"/>
      <c r="I321" s="8"/>
      <c r="J321" s="32"/>
      <c r="K321" s="25"/>
      <c r="L321" s="8"/>
      <c r="M321" s="25"/>
      <c r="N321" s="25"/>
      <c r="O321" s="25"/>
      <c r="P321" s="25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3"/>
      <c r="BJ321" s="3"/>
      <c r="BK321" s="11"/>
      <c r="BL321" s="11"/>
      <c r="BM321" s="11"/>
      <c r="BN321" s="3"/>
      <c r="BO321" s="3"/>
      <c r="BP321" s="3"/>
      <c r="BQ321" s="3"/>
      <c r="BR321" s="3"/>
      <c r="BS321" s="11"/>
      <c r="BT321" s="20"/>
      <c r="BU321" s="25"/>
      <c r="BV321" s="20"/>
      <c r="BW321" s="11"/>
      <c r="BX321" s="20"/>
      <c r="BY321" s="25"/>
      <c r="BZ321" s="20"/>
      <c r="CA321" s="25"/>
      <c r="CB321" s="25"/>
      <c r="CC321" s="25"/>
      <c r="CD321" s="25"/>
      <c r="CE321" s="25"/>
      <c r="CF321" s="20"/>
      <c r="CG321" s="25"/>
      <c r="CH321" s="25"/>
      <c r="CI321" s="25"/>
      <c r="CJ321" s="20"/>
      <c r="CK321" s="25"/>
      <c r="CL321" s="25"/>
    </row>
    <row r="322" spans="1:90" x14ac:dyDescent="0.25">
      <c r="A322" s="25"/>
      <c r="B322" s="25"/>
      <c r="C322" s="25"/>
      <c r="D322" s="25"/>
      <c r="E322" s="25"/>
      <c r="F322" s="25"/>
      <c r="G322" s="25"/>
      <c r="H322" s="25"/>
      <c r="I322" s="8"/>
      <c r="J322" s="32"/>
      <c r="K322" s="25"/>
      <c r="L322" s="8"/>
      <c r="M322" s="25"/>
      <c r="N322" s="25"/>
      <c r="O322" s="25"/>
      <c r="P322" s="25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3"/>
      <c r="BJ322" s="3"/>
      <c r="BK322" s="11"/>
      <c r="BL322" s="11"/>
      <c r="BM322" s="11"/>
      <c r="BN322" s="3"/>
      <c r="BO322" s="3"/>
      <c r="BP322" s="3"/>
      <c r="BQ322" s="3"/>
      <c r="BR322" s="3"/>
      <c r="BS322" s="11"/>
      <c r="BT322" s="20"/>
      <c r="BU322" s="25"/>
      <c r="BV322" s="20"/>
      <c r="BW322" s="11"/>
      <c r="BX322" s="20"/>
      <c r="BY322" s="25"/>
      <c r="BZ322" s="20"/>
      <c r="CA322" s="25"/>
      <c r="CB322" s="25"/>
      <c r="CC322" s="25"/>
      <c r="CD322" s="25"/>
      <c r="CE322" s="25"/>
      <c r="CF322" s="20"/>
      <c r="CG322" s="25"/>
      <c r="CH322" s="25"/>
      <c r="CI322" s="25"/>
      <c r="CJ322" s="20"/>
      <c r="CK322" s="25"/>
      <c r="CL322" s="25"/>
    </row>
    <row r="323" spans="1:90" x14ac:dyDescent="0.25">
      <c r="A323" s="25"/>
      <c r="B323" s="25"/>
      <c r="C323" s="25"/>
      <c r="D323" s="25"/>
      <c r="E323" s="25"/>
      <c r="F323" s="25"/>
      <c r="G323" s="25"/>
      <c r="H323" s="25"/>
      <c r="I323" s="8"/>
      <c r="J323" s="32"/>
      <c r="K323" s="25"/>
      <c r="L323" s="8"/>
      <c r="M323" s="25"/>
      <c r="N323" s="25"/>
      <c r="O323" s="25"/>
      <c r="P323" s="25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3"/>
      <c r="BJ323" s="3"/>
      <c r="BK323" s="11"/>
      <c r="BL323" s="11"/>
      <c r="BM323" s="11"/>
      <c r="BN323" s="3"/>
      <c r="BO323" s="3"/>
      <c r="BP323" s="3"/>
      <c r="BQ323" s="3"/>
      <c r="BR323" s="3"/>
      <c r="BS323" s="11"/>
      <c r="BT323" s="20"/>
      <c r="BU323" s="25"/>
      <c r="BV323" s="20"/>
      <c r="BW323" s="11"/>
      <c r="BX323" s="20"/>
      <c r="BY323" s="25"/>
      <c r="BZ323" s="20"/>
      <c r="CA323" s="25"/>
      <c r="CB323" s="25"/>
      <c r="CC323" s="25"/>
      <c r="CD323" s="25"/>
      <c r="CE323" s="25"/>
      <c r="CF323" s="20"/>
      <c r="CG323" s="25"/>
      <c r="CH323" s="25"/>
      <c r="CI323" s="25"/>
      <c r="CJ323" s="20"/>
      <c r="CK323" s="25"/>
      <c r="CL323" s="25"/>
    </row>
    <row r="324" spans="1:90" x14ac:dyDescent="0.25">
      <c r="A324" s="25"/>
      <c r="B324" s="25"/>
      <c r="C324" s="25"/>
      <c r="D324" s="25"/>
      <c r="E324" s="25"/>
      <c r="F324" s="25"/>
      <c r="G324" s="25"/>
      <c r="H324" s="25"/>
      <c r="I324" s="8"/>
      <c r="J324" s="32"/>
      <c r="K324" s="25"/>
      <c r="L324" s="8"/>
      <c r="M324" s="25"/>
      <c r="N324" s="25"/>
      <c r="O324" s="25"/>
      <c r="P324" s="25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3"/>
      <c r="BJ324" s="3"/>
      <c r="BK324" s="11"/>
      <c r="BL324" s="11"/>
      <c r="BM324" s="11"/>
      <c r="BN324" s="3"/>
      <c r="BO324" s="3"/>
      <c r="BP324" s="3"/>
      <c r="BQ324" s="3"/>
      <c r="BR324" s="3"/>
      <c r="BS324" s="11"/>
      <c r="BT324" s="20"/>
      <c r="BU324" s="25"/>
      <c r="BV324" s="20"/>
      <c r="BW324" s="11"/>
      <c r="BX324" s="20"/>
      <c r="BY324" s="25"/>
      <c r="BZ324" s="20"/>
      <c r="CA324" s="25"/>
      <c r="CB324" s="25"/>
      <c r="CC324" s="25"/>
      <c r="CD324" s="25"/>
      <c r="CE324" s="25"/>
      <c r="CF324" s="20"/>
      <c r="CG324" s="25"/>
      <c r="CH324" s="25"/>
      <c r="CI324" s="25"/>
      <c r="CJ324" s="20"/>
      <c r="CK324" s="25"/>
      <c r="CL324" s="25"/>
    </row>
    <row r="325" spans="1:90" x14ac:dyDescent="0.25">
      <c r="A325" s="25"/>
      <c r="B325" s="25"/>
      <c r="C325" s="25"/>
      <c r="D325" s="25"/>
      <c r="E325" s="25"/>
      <c r="F325" s="25"/>
      <c r="G325" s="25"/>
      <c r="H325" s="25"/>
      <c r="I325" s="8"/>
      <c r="J325" s="32"/>
      <c r="K325" s="25"/>
      <c r="L325" s="8"/>
      <c r="M325" s="25"/>
      <c r="N325" s="25"/>
      <c r="O325" s="25"/>
      <c r="P325" s="25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3"/>
      <c r="BJ325" s="3"/>
      <c r="BK325" s="11"/>
      <c r="BL325" s="11"/>
      <c r="BM325" s="11"/>
      <c r="BN325" s="3"/>
      <c r="BO325" s="3"/>
      <c r="BP325" s="3"/>
      <c r="BQ325" s="3"/>
      <c r="BR325" s="3"/>
      <c r="BS325" s="11"/>
      <c r="BT325" s="20"/>
      <c r="BU325" s="25"/>
      <c r="BV325" s="20"/>
      <c r="BW325" s="11"/>
      <c r="BX325" s="20"/>
      <c r="BY325" s="25"/>
      <c r="BZ325" s="20"/>
      <c r="CA325" s="25"/>
      <c r="CB325" s="25"/>
      <c r="CC325" s="25"/>
      <c r="CD325" s="25"/>
      <c r="CE325" s="25"/>
      <c r="CF325" s="20"/>
      <c r="CG325" s="25"/>
      <c r="CH325" s="25"/>
      <c r="CI325" s="25"/>
      <c r="CJ325" s="20"/>
      <c r="CK325" s="25"/>
      <c r="CL325" s="25"/>
    </row>
    <row r="326" spans="1:90" x14ac:dyDescent="0.25">
      <c r="A326" s="25"/>
      <c r="B326" s="25"/>
      <c r="C326" s="25"/>
      <c r="D326" s="25"/>
      <c r="E326" s="25"/>
      <c r="F326" s="25"/>
      <c r="G326" s="25"/>
      <c r="H326" s="25"/>
      <c r="I326" s="8"/>
      <c r="J326" s="32"/>
      <c r="K326" s="25"/>
      <c r="L326" s="8"/>
      <c r="M326" s="25"/>
      <c r="N326" s="25"/>
      <c r="O326" s="25"/>
      <c r="P326" s="25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3"/>
      <c r="BJ326" s="3"/>
      <c r="BK326" s="11"/>
      <c r="BL326" s="11"/>
      <c r="BM326" s="11"/>
      <c r="BN326" s="3"/>
      <c r="BO326" s="3"/>
      <c r="BP326" s="3"/>
      <c r="BQ326" s="3"/>
      <c r="BR326" s="3"/>
      <c r="BS326" s="11"/>
      <c r="BT326" s="20"/>
      <c r="BU326" s="25"/>
      <c r="BV326" s="20"/>
      <c r="BW326" s="11"/>
      <c r="BX326" s="20"/>
      <c r="BY326" s="25"/>
      <c r="BZ326" s="20"/>
      <c r="CA326" s="25"/>
      <c r="CB326" s="25"/>
      <c r="CC326" s="25"/>
      <c r="CD326" s="25"/>
      <c r="CE326" s="25"/>
      <c r="CF326" s="20"/>
      <c r="CG326" s="25"/>
      <c r="CH326" s="25"/>
      <c r="CI326" s="25"/>
      <c r="CJ326" s="20"/>
      <c r="CK326" s="25"/>
      <c r="CL326" s="25"/>
    </row>
    <row r="327" spans="1:90" x14ac:dyDescent="0.25">
      <c r="A327" s="25"/>
      <c r="B327" s="25"/>
      <c r="C327" s="25"/>
      <c r="D327" s="25"/>
      <c r="E327" s="25"/>
      <c r="F327" s="25"/>
      <c r="G327" s="25"/>
      <c r="H327" s="25"/>
      <c r="I327" s="8"/>
      <c r="J327" s="32"/>
      <c r="K327" s="25"/>
      <c r="L327" s="8"/>
      <c r="M327" s="25"/>
      <c r="N327" s="25"/>
      <c r="O327" s="25"/>
      <c r="P327" s="25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3"/>
      <c r="BJ327" s="3"/>
      <c r="BK327" s="11"/>
      <c r="BL327" s="11"/>
      <c r="BM327" s="11"/>
      <c r="BN327" s="3"/>
      <c r="BO327" s="3"/>
      <c r="BP327" s="3"/>
      <c r="BQ327" s="3"/>
      <c r="BR327" s="3"/>
      <c r="BS327" s="11"/>
      <c r="BT327" s="20"/>
      <c r="BU327" s="25"/>
      <c r="BV327" s="20"/>
      <c r="BW327" s="11"/>
      <c r="BX327" s="20"/>
      <c r="BY327" s="25"/>
      <c r="BZ327" s="20"/>
      <c r="CA327" s="25"/>
      <c r="CB327" s="25"/>
      <c r="CC327" s="25"/>
      <c r="CD327" s="25"/>
      <c r="CE327" s="25"/>
      <c r="CF327" s="20"/>
      <c r="CG327" s="25"/>
      <c r="CH327" s="25"/>
      <c r="CI327" s="25"/>
      <c r="CJ327" s="20"/>
      <c r="CK327" s="25"/>
      <c r="CL327" s="25"/>
    </row>
    <row r="328" spans="1:90" x14ac:dyDescent="0.25">
      <c r="A328" s="25"/>
      <c r="B328" s="25"/>
      <c r="C328" s="25"/>
      <c r="D328" s="25"/>
      <c r="E328" s="25"/>
      <c r="F328" s="25"/>
      <c r="G328" s="25"/>
      <c r="H328" s="25"/>
      <c r="I328" s="8"/>
      <c r="J328" s="32"/>
      <c r="K328" s="25"/>
      <c r="L328" s="8"/>
      <c r="M328" s="25"/>
      <c r="N328" s="25"/>
      <c r="O328" s="25"/>
      <c r="P328" s="25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3"/>
      <c r="BJ328" s="3"/>
      <c r="BK328" s="11"/>
      <c r="BL328" s="11"/>
      <c r="BM328" s="11"/>
      <c r="BN328" s="3"/>
      <c r="BO328" s="3"/>
      <c r="BP328" s="3"/>
      <c r="BQ328" s="3"/>
      <c r="BR328" s="3"/>
      <c r="BS328" s="11"/>
      <c r="BT328" s="20"/>
      <c r="BU328" s="25"/>
      <c r="BV328" s="20"/>
      <c r="BW328" s="11"/>
      <c r="BX328" s="20"/>
      <c r="BY328" s="25"/>
      <c r="BZ328" s="20"/>
      <c r="CA328" s="25"/>
      <c r="CB328" s="25"/>
      <c r="CC328" s="25"/>
      <c r="CD328" s="25"/>
      <c r="CE328" s="25"/>
      <c r="CF328" s="20"/>
      <c r="CG328" s="25"/>
      <c r="CH328" s="25"/>
      <c r="CI328" s="25"/>
      <c r="CJ328" s="20"/>
      <c r="CK328" s="25"/>
      <c r="CL328" s="25"/>
    </row>
    <row r="329" spans="1:90" x14ac:dyDescent="0.25">
      <c r="A329" s="25"/>
      <c r="B329" s="25"/>
      <c r="C329" s="25"/>
      <c r="D329" s="25"/>
      <c r="E329" s="25"/>
      <c r="F329" s="25"/>
      <c r="G329" s="25"/>
      <c r="H329" s="25"/>
      <c r="I329" s="8"/>
      <c r="J329" s="32"/>
      <c r="K329" s="25"/>
      <c r="L329" s="8"/>
      <c r="M329" s="25"/>
      <c r="N329" s="25"/>
      <c r="O329" s="25"/>
      <c r="P329" s="25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3"/>
      <c r="BJ329" s="3"/>
      <c r="BK329" s="11"/>
      <c r="BL329" s="11"/>
      <c r="BM329" s="11"/>
      <c r="BN329" s="3"/>
      <c r="BO329" s="3"/>
      <c r="BP329" s="3"/>
      <c r="BQ329" s="3"/>
      <c r="BR329" s="3"/>
      <c r="BS329" s="11"/>
      <c r="BT329" s="20"/>
      <c r="BU329" s="25"/>
      <c r="BV329" s="20"/>
      <c r="BW329" s="11"/>
      <c r="BX329" s="20"/>
      <c r="BY329" s="25"/>
      <c r="BZ329" s="20"/>
      <c r="CA329" s="25"/>
      <c r="CB329" s="25"/>
      <c r="CC329" s="25"/>
      <c r="CD329" s="25"/>
      <c r="CE329" s="25"/>
      <c r="CF329" s="20"/>
      <c r="CG329" s="25"/>
      <c r="CH329" s="25"/>
      <c r="CI329" s="25"/>
      <c r="CJ329" s="20"/>
      <c r="CK329" s="25"/>
      <c r="CL329" s="25"/>
    </row>
    <row r="330" spans="1:90" x14ac:dyDescent="0.25">
      <c r="A330" s="25"/>
      <c r="B330" s="25"/>
      <c r="C330" s="25"/>
      <c r="D330" s="25"/>
      <c r="E330" s="25"/>
      <c r="F330" s="25"/>
      <c r="G330" s="25"/>
      <c r="H330" s="25"/>
      <c r="I330" s="8"/>
      <c r="J330" s="32"/>
      <c r="K330" s="25"/>
      <c r="L330" s="8"/>
      <c r="M330" s="25"/>
      <c r="N330" s="25"/>
      <c r="O330" s="25"/>
      <c r="P330" s="25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3"/>
      <c r="BJ330" s="3"/>
      <c r="BK330" s="11"/>
      <c r="BL330" s="11"/>
      <c r="BM330" s="11"/>
      <c r="BN330" s="3"/>
      <c r="BO330" s="3"/>
      <c r="BP330" s="3"/>
      <c r="BQ330" s="3"/>
      <c r="BR330" s="3"/>
      <c r="BS330" s="11"/>
      <c r="BT330" s="20"/>
      <c r="BU330" s="25"/>
      <c r="BV330" s="20"/>
      <c r="BW330" s="11"/>
      <c r="BX330" s="20"/>
      <c r="BY330" s="25"/>
      <c r="BZ330" s="20"/>
      <c r="CA330" s="25"/>
      <c r="CB330" s="25"/>
      <c r="CC330" s="25"/>
      <c r="CD330" s="25"/>
      <c r="CE330" s="25"/>
      <c r="CF330" s="20"/>
      <c r="CG330" s="25"/>
      <c r="CH330" s="25"/>
      <c r="CI330" s="25"/>
      <c r="CJ330" s="20"/>
      <c r="CK330" s="25"/>
      <c r="CL330" s="25"/>
    </row>
    <row r="331" spans="1:90" x14ac:dyDescent="0.25">
      <c r="A331" s="25"/>
      <c r="B331" s="25"/>
      <c r="C331" s="25"/>
      <c r="D331" s="25"/>
      <c r="E331" s="25"/>
      <c r="F331" s="25"/>
      <c r="G331" s="25"/>
      <c r="H331" s="25"/>
      <c r="I331" s="8"/>
      <c r="J331" s="32"/>
      <c r="K331" s="25"/>
      <c r="L331" s="8"/>
      <c r="M331" s="25"/>
      <c r="N331" s="25"/>
      <c r="O331" s="25"/>
      <c r="P331" s="25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3"/>
      <c r="BJ331" s="3"/>
      <c r="BK331" s="11"/>
      <c r="BL331" s="11"/>
      <c r="BM331" s="11"/>
      <c r="BN331" s="3"/>
      <c r="BO331" s="3"/>
      <c r="BP331" s="3"/>
      <c r="BQ331" s="3"/>
      <c r="BR331" s="3"/>
      <c r="BS331" s="11"/>
      <c r="BT331" s="20"/>
      <c r="BU331" s="25"/>
      <c r="BV331" s="20"/>
      <c r="BW331" s="11"/>
      <c r="BX331" s="20"/>
      <c r="BY331" s="25"/>
      <c r="BZ331" s="20"/>
      <c r="CA331" s="25"/>
      <c r="CB331" s="25"/>
      <c r="CC331" s="25"/>
      <c r="CD331" s="25"/>
      <c r="CE331" s="25"/>
      <c r="CF331" s="20"/>
      <c r="CG331" s="25"/>
      <c r="CH331" s="25"/>
      <c r="CI331" s="25"/>
      <c r="CJ331" s="20"/>
      <c r="CK331" s="25"/>
      <c r="CL331" s="25"/>
    </row>
    <row r="332" spans="1:90" x14ac:dyDescent="0.25">
      <c r="A332" s="25"/>
      <c r="B332" s="25"/>
      <c r="C332" s="25"/>
      <c r="D332" s="25"/>
      <c r="E332" s="25"/>
      <c r="F332" s="25"/>
      <c r="G332" s="25"/>
      <c r="H332" s="25"/>
      <c r="I332" s="8"/>
      <c r="J332" s="32"/>
      <c r="K332" s="25"/>
      <c r="L332" s="8"/>
      <c r="M332" s="25"/>
      <c r="N332" s="25"/>
      <c r="O332" s="25"/>
      <c r="P332" s="25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3"/>
      <c r="BJ332" s="3"/>
      <c r="BK332" s="11"/>
      <c r="BL332" s="11"/>
      <c r="BM332" s="11"/>
      <c r="BN332" s="3"/>
      <c r="BO332" s="3"/>
      <c r="BP332" s="3"/>
      <c r="BQ332" s="3"/>
      <c r="BR332" s="3"/>
      <c r="BS332" s="11"/>
      <c r="BT332" s="20"/>
      <c r="BU332" s="25"/>
      <c r="BV332" s="20"/>
      <c r="BW332" s="11"/>
      <c r="BX332" s="20"/>
      <c r="BY332" s="25"/>
      <c r="BZ332" s="20"/>
      <c r="CA332" s="25"/>
      <c r="CB332" s="25"/>
      <c r="CC332" s="25"/>
      <c r="CD332" s="25"/>
      <c r="CE332" s="25"/>
      <c r="CF332" s="20"/>
      <c r="CG332" s="25"/>
      <c r="CH332" s="25"/>
      <c r="CI332" s="25"/>
      <c r="CJ332" s="20"/>
      <c r="CK332" s="25"/>
      <c r="CL332" s="25"/>
    </row>
    <row r="333" spans="1:90" x14ac:dyDescent="0.25">
      <c r="A333" s="25"/>
      <c r="B333" s="25"/>
      <c r="C333" s="25"/>
      <c r="D333" s="25"/>
      <c r="E333" s="25"/>
      <c r="F333" s="25"/>
      <c r="G333" s="25"/>
      <c r="H333" s="25"/>
      <c r="I333" s="8"/>
      <c r="J333" s="32"/>
      <c r="K333" s="25"/>
      <c r="L333" s="8"/>
      <c r="M333" s="25"/>
      <c r="N333" s="25"/>
      <c r="O333" s="25"/>
      <c r="P333" s="25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3"/>
      <c r="BJ333" s="3"/>
      <c r="BK333" s="11"/>
      <c r="BL333" s="11"/>
      <c r="BM333" s="11"/>
      <c r="BN333" s="3"/>
      <c r="BO333" s="3"/>
      <c r="BP333" s="3"/>
      <c r="BQ333" s="3"/>
      <c r="BR333" s="3"/>
      <c r="BS333" s="11"/>
      <c r="BT333" s="20"/>
      <c r="BU333" s="25"/>
      <c r="BV333" s="20"/>
      <c r="BW333" s="11"/>
      <c r="BX333" s="20"/>
      <c r="BY333" s="25"/>
      <c r="BZ333" s="20"/>
      <c r="CA333" s="25"/>
      <c r="CB333" s="25"/>
      <c r="CC333" s="25"/>
      <c r="CD333" s="25"/>
      <c r="CE333" s="25"/>
      <c r="CF333" s="20"/>
      <c r="CG333" s="25"/>
      <c r="CH333" s="25"/>
      <c r="CI333" s="25"/>
      <c r="CJ333" s="20"/>
      <c r="CK333" s="25"/>
      <c r="CL333" s="25"/>
    </row>
    <row r="334" spans="1:90" x14ac:dyDescent="0.25">
      <c r="A334" s="25"/>
      <c r="B334" s="25"/>
      <c r="C334" s="25"/>
      <c r="D334" s="25"/>
      <c r="E334" s="25"/>
      <c r="F334" s="25"/>
      <c r="G334" s="25"/>
      <c r="H334" s="25"/>
      <c r="I334" s="8"/>
      <c r="J334" s="32"/>
      <c r="K334" s="25"/>
      <c r="L334" s="8"/>
      <c r="M334" s="25"/>
      <c r="N334" s="25"/>
      <c r="O334" s="25"/>
      <c r="P334" s="25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3"/>
      <c r="BJ334" s="3"/>
      <c r="BK334" s="11"/>
      <c r="BL334" s="11"/>
      <c r="BM334" s="11"/>
      <c r="BN334" s="3"/>
      <c r="BO334" s="3"/>
      <c r="BP334" s="3"/>
      <c r="BQ334" s="3"/>
      <c r="BR334" s="3"/>
      <c r="BS334" s="11"/>
      <c r="BT334" s="20"/>
      <c r="BU334" s="25"/>
      <c r="BV334" s="20"/>
      <c r="BW334" s="11"/>
      <c r="BX334" s="20"/>
      <c r="BY334" s="25"/>
      <c r="BZ334" s="20"/>
      <c r="CA334" s="25"/>
      <c r="CB334" s="25"/>
      <c r="CC334" s="25"/>
      <c r="CD334" s="25"/>
      <c r="CE334" s="25"/>
      <c r="CF334" s="20"/>
      <c r="CG334" s="25"/>
      <c r="CH334" s="25"/>
      <c r="CI334" s="25"/>
      <c r="CJ334" s="20"/>
      <c r="CK334" s="25"/>
      <c r="CL334" s="25"/>
    </row>
    <row r="335" spans="1:90" x14ac:dyDescent="0.25">
      <c r="A335" s="25"/>
      <c r="B335" s="25"/>
      <c r="C335" s="25"/>
      <c r="D335" s="25"/>
      <c r="E335" s="25"/>
      <c r="F335" s="25"/>
      <c r="G335" s="25"/>
      <c r="H335" s="25"/>
      <c r="I335" s="8"/>
      <c r="J335" s="32"/>
      <c r="K335" s="25"/>
      <c r="L335" s="8"/>
      <c r="M335" s="25"/>
      <c r="N335" s="25"/>
      <c r="O335" s="25"/>
      <c r="P335" s="25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3"/>
      <c r="BJ335" s="3"/>
      <c r="BK335" s="11"/>
      <c r="BL335" s="11"/>
      <c r="BM335" s="11"/>
      <c r="BN335" s="3"/>
      <c r="BO335" s="3"/>
      <c r="BP335" s="3"/>
      <c r="BQ335" s="3"/>
      <c r="BR335" s="3"/>
      <c r="BS335" s="11"/>
      <c r="BT335" s="20"/>
      <c r="BU335" s="25"/>
      <c r="BV335" s="20"/>
      <c r="BW335" s="11"/>
      <c r="BX335" s="20"/>
      <c r="BY335" s="25"/>
      <c r="BZ335" s="20"/>
      <c r="CA335" s="25"/>
      <c r="CB335" s="25"/>
      <c r="CC335" s="25"/>
      <c r="CD335" s="25"/>
      <c r="CE335" s="25"/>
      <c r="CF335" s="20"/>
      <c r="CG335" s="25"/>
      <c r="CH335" s="25"/>
      <c r="CI335" s="25"/>
      <c r="CJ335" s="20"/>
      <c r="CK335" s="25"/>
      <c r="CL335" s="25"/>
    </row>
    <row r="336" spans="1:90" x14ac:dyDescent="0.25">
      <c r="A336" s="25"/>
      <c r="B336" s="25"/>
      <c r="C336" s="25"/>
      <c r="D336" s="25"/>
      <c r="E336" s="25"/>
      <c r="F336" s="25"/>
      <c r="G336" s="25"/>
      <c r="H336" s="25"/>
      <c r="I336" s="8"/>
      <c r="J336" s="32"/>
      <c r="K336" s="25"/>
      <c r="L336" s="8"/>
      <c r="M336" s="25"/>
      <c r="N336" s="25"/>
      <c r="O336" s="25"/>
      <c r="P336" s="25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3"/>
      <c r="BJ336" s="3"/>
      <c r="BK336" s="11"/>
      <c r="BL336" s="11"/>
      <c r="BM336" s="11"/>
      <c r="BN336" s="3"/>
      <c r="BO336" s="3"/>
      <c r="BP336" s="3"/>
      <c r="BQ336" s="3"/>
      <c r="BR336" s="3"/>
      <c r="BS336" s="11"/>
      <c r="BT336" s="20"/>
      <c r="BU336" s="25"/>
      <c r="BV336" s="20"/>
      <c r="BW336" s="11"/>
      <c r="BX336" s="20"/>
      <c r="BY336" s="25"/>
      <c r="BZ336" s="20"/>
      <c r="CA336" s="25"/>
      <c r="CB336" s="25"/>
      <c r="CC336" s="25"/>
      <c r="CD336" s="25"/>
      <c r="CE336" s="25"/>
      <c r="CF336" s="20"/>
      <c r="CG336" s="25"/>
      <c r="CH336" s="25"/>
      <c r="CI336" s="25"/>
      <c r="CJ336" s="20"/>
      <c r="CK336" s="25"/>
      <c r="CL336" s="25"/>
    </row>
    <row r="337" spans="1:90" x14ac:dyDescent="0.25">
      <c r="A337" s="25"/>
      <c r="B337" s="25"/>
      <c r="C337" s="25"/>
      <c r="D337" s="25"/>
      <c r="E337" s="25"/>
      <c r="F337" s="25"/>
      <c r="G337" s="25"/>
      <c r="H337" s="25"/>
      <c r="I337" s="8"/>
      <c r="J337" s="32"/>
      <c r="K337" s="25"/>
      <c r="L337" s="8"/>
      <c r="M337" s="25"/>
      <c r="N337" s="25"/>
      <c r="O337" s="25"/>
      <c r="P337" s="25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3"/>
      <c r="BJ337" s="3"/>
      <c r="BK337" s="11"/>
      <c r="BL337" s="11"/>
      <c r="BM337" s="11"/>
      <c r="BN337" s="3"/>
      <c r="BO337" s="3"/>
      <c r="BP337" s="3"/>
      <c r="BQ337" s="3"/>
      <c r="BR337" s="3"/>
      <c r="BS337" s="11"/>
      <c r="BT337" s="20"/>
      <c r="BU337" s="25"/>
      <c r="BV337" s="20"/>
      <c r="BW337" s="11"/>
      <c r="BX337" s="20"/>
      <c r="BY337" s="25"/>
      <c r="BZ337" s="20"/>
      <c r="CA337" s="25"/>
      <c r="CB337" s="25"/>
      <c r="CC337" s="25"/>
      <c r="CD337" s="25"/>
      <c r="CE337" s="25"/>
      <c r="CF337" s="20"/>
      <c r="CG337" s="25"/>
      <c r="CH337" s="25"/>
      <c r="CI337" s="25"/>
      <c r="CJ337" s="20"/>
      <c r="CK337" s="25"/>
      <c r="CL337" s="25"/>
    </row>
    <row r="338" spans="1:90" x14ac:dyDescent="0.25">
      <c r="A338" s="25"/>
      <c r="B338" s="25"/>
      <c r="C338" s="25"/>
      <c r="D338" s="25"/>
      <c r="E338" s="25"/>
      <c r="F338" s="25"/>
      <c r="G338" s="25"/>
      <c r="H338" s="25"/>
      <c r="I338" s="8"/>
      <c r="J338" s="32"/>
      <c r="K338" s="25"/>
      <c r="L338" s="8"/>
      <c r="M338" s="25"/>
      <c r="N338" s="25"/>
      <c r="O338" s="25"/>
      <c r="P338" s="25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3"/>
      <c r="BJ338" s="3"/>
      <c r="BK338" s="11"/>
      <c r="BL338" s="11"/>
      <c r="BM338" s="11"/>
      <c r="BN338" s="3"/>
      <c r="BO338" s="3"/>
      <c r="BP338" s="3"/>
      <c r="BQ338" s="3"/>
      <c r="BR338" s="3"/>
      <c r="BS338" s="11"/>
      <c r="BT338" s="20"/>
      <c r="BU338" s="25"/>
      <c r="BV338" s="20"/>
      <c r="BW338" s="11"/>
      <c r="BX338" s="20"/>
      <c r="BY338" s="25"/>
      <c r="BZ338" s="20"/>
      <c r="CA338" s="25"/>
      <c r="CB338" s="25"/>
      <c r="CC338" s="25"/>
      <c r="CD338" s="25"/>
      <c r="CE338" s="25"/>
      <c r="CF338" s="20"/>
      <c r="CG338" s="25"/>
      <c r="CH338" s="25"/>
      <c r="CI338" s="25"/>
      <c r="CJ338" s="20"/>
      <c r="CK338" s="25"/>
      <c r="CL338" s="25"/>
    </row>
    <row r="339" spans="1:90" x14ac:dyDescent="0.25">
      <c r="A339" s="25"/>
      <c r="B339" s="25"/>
      <c r="C339" s="25"/>
      <c r="D339" s="25"/>
      <c r="E339" s="25"/>
      <c r="F339" s="25"/>
      <c r="G339" s="25"/>
      <c r="H339" s="25"/>
      <c r="I339" s="8"/>
      <c r="J339" s="32"/>
      <c r="K339" s="25"/>
      <c r="L339" s="8"/>
      <c r="M339" s="25"/>
      <c r="N339" s="25"/>
      <c r="O339" s="25"/>
      <c r="P339" s="25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3"/>
      <c r="BJ339" s="3"/>
      <c r="BK339" s="11"/>
      <c r="BL339" s="11"/>
      <c r="BM339" s="11"/>
      <c r="BN339" s="3"/>
      <c r="BO339" s="3"/>
      <c r="BP339" s="3"/>
      <c r="BQ339" s="3"/>
      <c r="BR339" s="3"/>
      <c r="BS339" s="11"/>
      <c r="BT339" s="20"/>
      <c r="BU339" s="25"/>
      <c r="BV339" s="20"/>
      <c r="BW339" s="11"/>
      <c r="BX339" s="20"/>
      <c r="BY339" s="25"/>
      <c r="BZ339" s="20"/>
      <c r="CA339" s="25"/>
      <c r="CB339" s="25"/>
      <c r="CC339" s="25"/>
      <c r="CD339" s="25"/>
      <c r="CE339" s="25"/>
      <c r="CF339" s="20"/>
      <c r="CG339" s="25"/>
      <c r="CH339" s="25"/>
      <c r="CI339" s="25"/>
      <c r="CJ339" s="20"/>
      <c r="CK339" s="25"/>
      <c r="CL339" s="25"/>
    </row>
    <row r="340" spans="1:90" x14ac:dyDescent="0.25">
      <c r="A340" s="25"/>
      <c r="B340" s="25"/>
      <c r="C340" s="25"/>
      <c r="D340" s="25"/>
      <c r="E340" s="25"/>
      <c r="F340" s="25"/>
      <c r="G340" s="25"/>
      <c r="H340" s="25"/>
      <c r="I340" s="8"/>
      <c r="J340" s="32"/>
      <c r="K340" s="25"/>
      <c r="L340" s="8"/>
      <c r="M340" s="25"/>
      <c r="N340" s="25"/>
      <c r="O340" s="25"/>
      <c r="P340" s="25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3"/>
      <c r="BJ340" s="3"/>
      <c r="BK340" s="11"/>
      <c r="BL340" s="11"/>
      <c r="BM340" s="11"/>
      <c r="BN340" s="3"/>
      <c r="BO340" s="3"/>
      <c r="BP340" s="3"/>
      <c r="BQ340" s="3"/>
      <c r="BR340" s="3"/>
      <c r="BS340" s="11"/>
      <c r="BT340" s="20"/>
      <c r="BU340" s="25"/>
      <c r="BV340" s="20"/>
      <c r="BW340" s="11"/>
      <c r="BX340" s="20"/>
      <c r="BY340" s="25"/>
      <c r="BZ340" s="20"/>
      <c r="CA340" s="25"/>
      <c r="CB340" s="25"/>
      <c r="CC340" s="25"/>
      <c r="CD340" s="25"/>
      <c r="CE340" s="25"/>
      <c r="CF340" s="20"/>
      <c r="CG340" s="25"/>
      <c r="CH340" s="25"/>
      <c r="CI340" s="25"/>
      <c r="CJ340" s="20"/>
      <c r="CK340" s="25"/>
      <c r="CL340" s="25"/>
    </row>
    <row r="341" spans="1:90" x14ac:dyDescent="0.25">
      <c r="A341" s="25"/>
      <c r="B341" s="25"/>
      <c r="C341" s="25"/>
      <c r="D341" s="25"/>
      <c r="E341" s="25"/>
      <c r="F341" s="25"/>
      <c r="G341" s="25"/>
      <c r="H341" s="25"/>
      <c r="I341" s="8"/>
      <c r="J341" s="32"/>
      <c r="K341" s="25"/>
      <c r="L341" s="8"/>
      <c r="M341" s="25"/>
      <c r="N341" s="25"/>
      <c r="O341" s="25"/>
      <c r="P341" s="25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3"/>
      <c r="BJ341" s="3"/>
      <c r="BK341" s="11"/>
      <c r="BL341" s="11"/>
      <c r="BM341" s="11"/>
      <c r="BN341" s="3"/>
      <c r="BO341" s="3"/>
      <c r="BP341" s="3"/>
      <c r="BQ341" s="3"/>
      <c r="BR341" s="3"/>
      <c r="BS341" s="11"/>
      <c r="BT341" s="20"/>
      <c r="BU341" s="25"/>
      <c r="BV341" s="20"/>
      <c r="BW341" s="11"/>
      <c r="BX341" s="20"/>
      <c r="BY341" s="25"/>
      <c r="BZ341" s="20"/>
      <c r="CA341" s="25"/>
      <c r="CB341" s="25"/>
      <c r="CC341" s="25"/>
      <c r="CD341" s="25"/>
      <c r="CE341" s="25"/>
      <c r="CF341" s="20"/>
      <c r="CG341" s="25"/>
      <c r="CH341" s="25"/>
      <c r="CI341" s="25"/>
      <c r="CJ341" s="20"/>
      <c r="CK341" s="25"/>
      <c r="CL341" s="25"/>
    </row>
    <row r="342" spans="1:90" x14ac:dyDescent="0.25">
      <c r="A342" s="25"/>
      <c r="B342" s="25"/>
      <c r="C342" s="25"/>
      <c r="D342" s="25"/>
      <c r="E342" s="25"/>
      <c r="F342" s="25"/>
      <c r="G342" s="25"/>
      <c r="H342" s="25"/>
      <c r="I342" s="8"/>
      <c r="J342" s="32"/>
      <c r="K342" s="25"/>
      <c r="L342" s="8"/>
      <c r="M342" s="25"/>
      <c r="N342" s="25"/>
      <c r="O342" s="25"/>
      <c r="P342" s="25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3"/>
      <c r="BJ342" s="3"/>
      <c r="BK342" s="11"/>
      <c r="BL342" s="11"/>
      <c r="BM342" s="11"/>
      <c r="BN342" s="3"/>
      <c r="BO342" s="3"/>
      <c r="BP342" s="3"/>
      <c r="BQ342" s="3"/>
      <c r="BR342" s="3"/>
      <c r="BS342" s="11"/>
      <c r="BT342" s="20"/>
      <c r="BU342" s="25"/>
      <c r="BV342" s="20"/>
      <c r="BW342" s="11"/>
      <c r="BX342" s="20"/>
      <c r="BY342" s="25"/>
      <c r="BZ342" s="20"/>
      <c r="CA342" s="25"/>
      <c r="CB342" s="25"/>
      <c r="CC342" s="25"/>
      <c r="CD342" s="25"/>
      <c r="CE342" s="25"/>
      <c r="CF342" s="20"/>
      <c r="CG342" s="25"/>
      <c r="CH342" s="25"/>
      <c r="CI342" s="25"/>
      <c r="CJ342" s="20"/>
      <c r="CK342" s="25"/>
      <c r="CL342" s="25"/>
    </row>
    <row r="343" spans="1:90" x14ac:dyDescent="0.25">
      <c r="A343" s="25"/>
      <c r="B343" s="25"/>
      <c r="C343" s="25"/>
      <c r="D343" s="25"/>
      <c r="E343" s="25"/>
      <c r="F343" s="25"/>
      <c r="G343" s="25"/>
      <c r="H343" s="25"/>
      <c r="I343" s="8"/>
      <c r="J343" s="32"/>
      <c r="K343" s="25"/>
      <c r="L343" s="8"/>
      <c r="M343" s="25"/>
      <c r="N343" s="25"/>
      <c r="O343" s="25"/>
      <c r="P343" s="25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3"/>
      <c r="BJ343" s="3"/>
      <c r="BK343" s="11"/>
      <c r="BL343" s="11"/>
      <c r="BM343" s="11"/>
      <c r="BN343" s="3"/>
      <c r="BO343" s="3"/>
      <c r="BP343" s="3"/>
      <c r="BQ343" s="3"/>
      <c r="BR343" s="3"/>
      <c r="BS343" s="11"/>
      <c r="BT343" s="20"/>
      <c r="BU343" s="25"/>
      <c r="BV343" s="20"/>
      <c r="BW343" s="11"/>
      <c r="BX343" s="20"/>
      <c r="BY343" s="25"/>
      <c r="BZ343" s="20"/>
      <c r="CA343" s="25"/>
      <c r="CB343" s="25"/>
      <c r="CC343" s="25"/>
      <c r="CD343" s="25"/>
      <c r="CE343" s="25"/>
      <c r="CF343" s="20"/>
      <c r="CG343" s="25"/>
      <c r="CH343" s="25"/>
      <c r="CI343" s="25"/>
      <c r="CJ343" s="20"/>
      <c r="CK343" s="25"/>
      <c r="CL343" s="25"/>
    </row>
    <row r="344" spans="1:90" x14ac:dyDescent="0.25">
      <c r="A344" s="25"/>
      <c r="B344" s="25"/>
      <c r="C344" s="25"/>
      <c r="D344" s="25"/>
      <c r="E344" s="25"/>
      <c r="F344" s="25"/>
      <c r="G344" s="25"/>
      <c r="H344" s="25"/>
      <c r="I344" s="8"/>
      <c r="J344" s="32"/>
      <c r="K344" s="25"/>
      <c r="L344" s="8"/>
      <c r="M344" s="25"/>
      <c r="N344" s="25"/>
      <c r="O344" s="25"/>
      <c r="P344" s="25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3"/>
      <c r="BJ344" s="3"/>
      <c r="BK344" s="11"/>
      <c r="BL344" s="11"/>
      <c r="BM344" s="11"/>
      <c r="BN344" s="3"/>
      <c r="BO344" s="3"/>
      <c r="BP344" s="3"/>
      <c r="BQ344" s="3"/>
      <c r="BR344" s="3"/>
      <c r="BS344" s="11"/>
      <c r="BT344" s="20"/>
      <c r="BU344" s="25"/>
      <c r="BV344" s="20"/>
      <c r="BW344" s="11"/>
      <c r="BX344" s="20"/>
      <c r="BY344" s="25"/>
      <c r="BZ344" s="20"/>
      <c r="CA344" s="25"/>
      <c r="CB344" s="25"/>
      <c r="CC344" s="25"/>
      <c r="CD344" s="25"/>
      <c r="CE344" s="25"/>
      <c r="CF344" s="20"/>
      <c r="CG344" s="25"/>
      <c r="CH344" s="25"/>
      <c r="CI344" s="25"/>
      <c r="CJ344" s="20"/>
      <c r="CK344" s="25"/>
      <c r="CL344" s="25"/>
    </row>
    <row r="345" spans="1:90" x14ac:dyDescent="0.25">
      <c r="A345" s="25"/>
      <c r="B345" s="25"/>
      <c r="C345" s="25"/>
      <c r="D345" s="25"/>
      <c r="E345" s="25"/>
      <c r="F345" s="25"/>
      <c r="G345" s="25"/>
      <c r="H345" s="25"/>
      <c r="I345" s="8"/>
      <c r="J345" s="32"/>
      <c r="K345" s="25"/>
      <c r="L345" s="8"/>
      <c r="M345" s="25"/>
      <c r="N345" s="25"/>
      <c r="O345" s="25"/>
      <c r="P345" s="25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3"/>
      <c r="BJ345" s="3"/>
      <c r="BK345" s="11"/>
      <c r="BL345" s="11"/>
      <c r="BM345" s="11"/>
      <c r="BN345" s="3"/>
      <c r="BO345" s="3"/>
      <c r="BP345" s="3"/>
      <c r="BQ345" s="3"/>
      <c r="BR345" s="3"/>
      <c r="BS345" s="11"/>
      <c r="BT345" s="20"/>
      <c r="BU345" s="25"/>
      <c r="BV345" s="20"/>
      <c r="BW345" s="11"/>
      <c r="BX345" s="20"/>
      <c r="BY345" s="25"/>
      <c r="BZ345" s="20"/>
      <c r="CA345" s="25"/>
      <c r="CB345" s="25"/>
      <c r="CC345" s="25"/>
      <c r="CD345" s="25"/>
      <c r="CE345" s="25"/>
      <c r="CF345" s="20"/>
      <c r="CG345" s="25"/>
      <c r="CH345" s="25"/>
      <c r="CI345" s="25"/>
      <c r="CJ345" s="20"/>
      <c r="CK345" s="25"/>
      <c r="CL345" s="25"/>
    </row>
    <row r="346" spans="1:90" x14ac:dyDescent="0.25">
      <c r="A346" s="25"/>
      <c r="B346" s="25"/>
      <c r="C346" s="25"/>
      <c r="D346" s="25"/>
      <c r="E346" s="25"/>
      <c r="F346" s="25"/>
      <c r="G346" s="25"/>
      <c r="H346" s="25"/>
      <c r="I346" s="8"/>
      <c r="J346" s="32"/>
      <c r="K346" s="25"/>
      <c r="L346" s="8"/>
      <c r="M346" s="25"/>
      <c r="N346" s="25"/>
      <c r="O346" s="25"/>
      <c r="P346" s="25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3"/>
      <c r="BJ346" s="3"/>
      <c r="BK346" s="11"/>
      <c r="BL346" s="11"/>
      <c r="BM346" s="11"/>
      <c r="BN346" s="3"/>
      <c r="BO346" s="3"/>
      <c r="BP346" s="3"/>
      <c r="BQ346" s="3"/>
      <c r="BR346" s="3"/>
      <c r="BS346" s="11"/>
      <c r="BT346" s="20"/>
      <c r="BU346" s="25"/>
      <c r="BV346" s="20"/>
      <c r="BW346" s="11"/>
      <c r="BX346" s="20"/>
      <c r="BY346" s="25"/>
      <c r="BZ346" s="20"/>
      <c r="CA346" s="25"/>
      <c r="CB346" s="25"/>
      <c r="CC346" s="25"/>
      <c r="CD346" s="25"/>
      <c r="CE346" s="25"/>
      <c r="CF346" s="20"/>
      <c r="CG346" s="25"/>
      <c r="CH346" s="25"/>
      <c r="CI346" s="25"/>
      <c r="CJ346" s="20"/>
      <c r="CK346" s="25"/>
      <c r="CL346" s="25"/>
    </row>
    <row r="347" spans="1:90" x14ac:dyDescent="0.25">
      <c r="A347" s="25"/>
      <c r="B347" s="25"/>
      <c r="C347" s="25"/>
      <c r="D347" s="25"/>
      <c r="E347" s="25"/>
      <c r="F347" s="25"/>
      <c r="G347" s="25"/>
      <c r="H347" s="25"/>
      <c r="I347" s="8"/>
      <c r="J347" s="32"/>
      <c r="K347" s="25"/>
      <c r="L347" s="8"/>
      <c r="M347" s="25"/>
      <c r="N347" s="25"/>
      <c r="O347" s="25"/>
      <c r="P347" s="25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3"/>
      <c r="BJ347" s="3"/>
      <c r="BK347" s="11"/>
      <c r="BL347" s="11"/>
      <c r="BM347" s="11"/>
      <c r="BN347" s="3"/>
      <c r="BO347" s="3"/>
      <c r="BP347" s="3"/>
      <c r="BQ347" s="3"/>
      <c r="BR347" s="3"/>
      <c r="BS347" s="11"/>
      <c r="BT347" s="20"/>
      <c r="BU347" s="25"/>
      <c r="BV347" s="20"/>
      <c r="BW347" s="11"/>
      <c r="BX347" s="20"/>
      <c r="BY347" s="25"/>
      <c r="BZ347" s="20"/>
      <c r="CA347" s="25"/>
      <c r="CB347" s="25"/>
      <c r="CC347" s="25"/>
      <c r="CD347" s="25"/>
      <c r="CE347" s="25"/>
      <c r="CF347" s="20"/>
      <c r="CG347" s="25"/>
      <c r="CH347" s="25"/>
      <c r="CI347" s="25"/>
      <c r="CJ347" s="20"/>
      <c r="CK347" s="25"/>
      <c r="CL347" s="25"/>
    </row>
    <row r="348" spans="1:90" x14ac:dyDescent="0.25">
      <c r="A348" s="25"/>
      <c r="B348" s="25"/>
      <c r="C348" s="25"/>
      <c r="D348" s="25"/>
      <c r="E348" s="25"/>
      <c r="F348" s="25"/>
      <c r="G348" s="25"/>
      <c r="H348" s="25"/>
      <c r="I348" s="8"/>
      <c r="J348" s="32"/>
      <c r="K348" s="25"/>
      <c r="L348" s="8"/>
      <c r="M348" s="25"/>
      <c r="N348" s="25"/>
      <c r="O348" s="25"/>
      <c r="P348" s="25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3"/>
      <c r="BJ348" s="3"/>
      <c r="BK348" s="11"/>
      <c r="BL348" s="11"/>
      <c r="BM348" s="11"/>
      <c r="BN348" s="3"/>
      <c r="BO348" s="3"/>
      <c r="BP348" s="3"/>
      <c r="BQ348" s="3"/>
      <c r="BR348" s="3"/>
      <c r="BS348" s="11"/>
      <c r="BT348" s="20"/>
      <c r="BU348" s="25"/>
      <c r="BV348" s="20"/>
      <c r="BW348" s="11"/>
      <c r="BX348" s="20"/>
      <c r="BY348" s="25"/>
      <c r="BZ348" s="20"/>
      <c r="CA348" s="25"/>
      <c r="CB348" s="25"/>
      <c r="CC348" s="25"/>
      <c r="CD348" s="25"/>
      <c r="CE348" s="25"/>
      <c r="CF348" s="20"/>
      <c r="CG348" s="25"/>
      <c r="CH348" s="25"/>
      <c r="CI348" s="25"/>
      <c r="CJ348" s="20"/>
      <c r="CK348" s="25"/>
      <c r="CL348" s="25"/>
    </row>
    <row r="349" spans="1:90" x14ac:dyDescent="0.25">
      <c r="A349" s="25"/>
      <c r="B349" s="25"/>
      <c r="C349" s="25"/>
      <c r="D349" s="25"/>
      <c r="E349" s="25"/>
      <c r="F349" s="25"/>
      <c r="G349" s="25"/>
      <c r="H349" s="25"/>
      <c r="I349" s="8"/>
      <c r="J349" s="32"/>
      <c r="K349" s="25"/>
      <c r="L349" s="8"/>
      <c r="M349" s="25"/>
      <c r="N349" s="25"/>
      <c r="O349" s="25"/>
      <c r="P349" s="25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3"/>
      <c r="BJ349" s="3"/>
      <c r="BK349" s="11"/>
      <c r="BL349" s="11"/>
      <c r="BM349" s="11"/>
      <c r="BN349" s="3"/>
      <c r="BO349" s="3"/>
      <c r="BP349" s="3"/>
      <c r="BQ349" s="3"/>
      <c r="BR349" s="3"/>
      <c r="BS349" s="11"/>
      <c r="BT349" s="20"/>
      <c r="BU349" s="25"/>
      <c r="BV349" s="20"/>
      <c r="BW349" s="11"/>
      <c r="BX349" s="20"/>
      <c r="BY349" s="25"/>
      <c r="BZ349" s="20"/>
      <c r="CA349" s="25"/>
      <c r="CB349" s="25"/>
      <c r="CC349" s="25"/>
      <c r="CD349" s="25"/>
      <c r="CE349" s="25"/>
      <c r="CF349" s="20"/>
      <c r="CG349" s="25"/>
      <c r="CH349" s="25"/>
      <c r="CI349" s="25"/>
      <c r="CJ349" s="20"/>
      <c r="CK349" s="25"/>
      <c r="CL349" s="25"/>
    </row>
    <row r="350" spans="1:90" x14ac:dyDescent="0.25">
      <c r="A350" s="25"/>
      <c r="B350" s="25"/>
      <c r="C350" s="25"/>
      <c r="D350" s="25"/>
      <c r="E350" s="25"/>
      <c r="F350" s="25"/>
      <c r="G350" s="25"/>
      <c r="H350" s="25"/>
      <c r="I350" s="8"/>
      <c r="J350" s="32"/>
      <c r="K350" s="25"/>
      <c r="L350" s="8"/>
      <c r="M350" s="25"/>
      <c r="N350" s="25"/>
      <c r="O350" s="25"/>
      <c r="P350" s="25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3"/>
      <c r="BJ350" s="3"/>
      <c r="BK350" s="11"/>
      <c r="BL350" s="11"/>
      <c r="BM350" s="11"/>
      <c r="BN350" s="3"/>
      <c r="BO350" s="3"/>
      <c r="BP350" s="3"/>
      <c r="BQ350" s="3"/>
      <c r="BR350" s="3"/>
      <c r="BS350" s="11"/>
      <c r="BT350" s="20"/>
      <c r="BU350" s="25"/>
      <c r="BV350" s="20"/>
      <c r="BW350" s="11"/>
      <c r="BX350" s="20"/>
      <c r="BY350" s="25"/>
      <c r="BZ350" s="20"/>
      <c r="CA350" s="25"/>
      <c r="CB350" s="25"/>
      <c r="CC350" s="25"/>
      <c r="CD350" s="25"/>
      <c r="CE350" s="25"/>
      <c r="CF350" s="20"/>
      <c r="CG350" s="25"/>
      <c r="CH350" s="25"/>
      <c r="CI350" s="25"/>
      <c r="CJ350" s="20"/>
      <c r="CK350" s="25"/>
      <c r="CL350" s="25"/>
    </row>
    <row r="351" spans="1:90" x14ac:dyDescent="0.25">
      <c r="A351" s="25"/>
      <c r="B351" s="25"/>
      <c r="C351" s="25"/>
      <c r="D351" s="25"/>
      <c r="E351" s="25"/>
      <c r="F351" s="25"/>
      <c r="G351" s="25"/>
      <c r="H351" s="25"/>
      <c r="I351" s="8"/>
      <c r="J351" s="32"/>
      <c r="K351" s="25"/>
      <c r="L351" s="8"/>
      <c r="M351" s="25"/>
      <c r="N351" s="25"/>
      <c r="O351" s="25"/>
      <c r="P351" s="25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3"/>
      <c r="BJ351" s="3"/>
      <c r="BK351" s="11"/>
      <c r="BL351" s="11"/>
      <c r="BM351" s="11"/>
      <c r="BN351" s="3"/>
      <c r="BO351" s="3"/>
      <c r="BP351" s="3"/>
      <c r="BQ351" s="3"/>
      <c r="BR351" s="3"/>
      <c r="BS351" s="11"/>
      <c r="BT351" s="20"/>
      <c r="BU351" s="25"/>
      <c r="BV351" s="20"/>
      <c r="BW351" s="11"/>
      <c r="BX351" s="20"/>
      <c r="BY351" s="25"/>
      <c r="BZ351" s="20"/>
      <c r="CA351" s="25"/>
      <c r="CB351" s="25"/>
      <c r="CC351" s="25"/>
      <c r="CD351" s="25"/>
      <c r="CE351" s="25"/>
      <c r="CF351" s="20"/>
      <c r="CG351" s="25"/>
      <c r="CH351" s="25"/>
      <c r="CI351" s="25"/>
      <c r="CJ351" s="20"/>
      <c r="CK351" s="25"/>
      <c r="CL351" s="25"/>
    </row>
    <row r="352" spans="1:90" x14ac:dyDescent="0.25">
      <c r="A352" s="25"/>
      <c r="B352" s="25"/>
      <c r="C352" s="25"/>
      <c r="D352" s="25"/>
      <c r="E352" s="25"/>
      <c r="F352" s="25"/>
      <c r="G352" s="25"/>
      <c r="H352" s="25"/>
      <c r="I352" s="8"/>
      <c r="J352" s="32"/>
      <c r="K352" s="25"/>
      <c r="L352" s="8"/>
      <c r="M352" s="25"/>
      <c r="N352" s="25"/>
      <c r="O352" s="25"/>
      <c r="P352" s="25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3"/>
      <c r="BJ352" s="3"/>
      <c r="BK352" s="11"/>
      <c r="BL352" s="11"/>
      <c r="BM352" s="11"/>
      <c r="BN352" s="3"/>
      <c r="BO352" s="3"/>
      <c r="BP352" s="3"/>
      <c r="BQ352" s="3"/>
      <c r="BR352" s="3"/>
      <c r="BS352" s="11"/>
      <c r="BT352" s="20"/>
      <c r="BU352" s="25"/>
      <c r="BV352" s="20"/>
      <c r="BW352" s="11"/>
      <c r="BX352" s="20"/>
      <c r="BY352" s="25"/>
      <c r="BZ352" s="20"/>
      <c r="CA352" s="25"/>
      <c r="CB352" s="25"/>
      <c r="CC352" s="25"/>
      <c r="CD352" s="25"/>
      <c r="CE352" s="25"/>
      <c r="CF352" s="20"/>
      <c r="CG352" s="25"/>
      <c r="CH352" s="25"/>
      <c r="CI352" s="25"/>
      <c r="CJ352" s="20"/>
      <c r="CK352" s="25"/>
      <c r="CL352" s="25"/>
    </row>
    <row r="353" spans="1:90" x14ac:dyDescent="0.25">
      <c r="A353" s="25"/>
      <c r="B353" s="25"/>
      <c r="C353" s="25"/>
      <c r="D353" s="25"/>
      <c r="E353" s="25"/>
      <c r="F353" s="25"/>
      <c r="G353" s="25"/>
      <c r="H353" s="25"/>
      <c r="I353" s="8"/>
      <c r="J353" s="32"/>
      <c r="K353" s="25"/>
      <c r="L353" s="8"/>
      <c r="M353" s="25"/>
      <c r="N353" s="25"/>
      <c r="O353" s="25"/>
      <c r="P353" s="25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3"/>
      <c r="BJ353" s="3"/>
      <c r="BK353" s="11"/>
      <c r="BL353" s="11"/>
      <c r="BM353" s="11"/>
      <c r="BN353" s="3"/>
      <c r="BO353" s="3"/>
      <c r="BP353" s="3"/>
      <c r="BQ353" s="3"/>
      <c r="BR353" s="3"/>
      <c r="BS353" s="11"/>
      <c r="BT353" s="20"/>
      <c r="BU353" s="25"/>
      <c r="BV353" s="20"/>
      <c r="BW353" s="11"/>
      <c r="BX353" s="20"/>
      <c r="BY353" s="25"/>
      <c r="BZ353" s="20"/>
      <c r="CA353" s="25"/>
      <c r="CB353" s="25"/>
      <c r="CC353" s="25"/>
      <c r="CD353" s="25"/>
      <c r="CE353" s="25"/>
      <c r="CF353" s="20"/>
      <c r="CG353" s="25"/>
      <c r="CH353" s="25"/>
      <c r="CI353" s="25"/>
      <c r="CJ353" s="20"/>
      <c r="CK353" s="25"/>
      <c r="CL353" s="25"/>
    </row>
    <row r="354" spans="1:90" x14ac:dyDescent="0.25">
      <c r="A354" s="25"/>
      <c r="B354" s="25"/>
      <c r="C354" s="25"/>
      <c r="D354" s="25"/>
      <c r="E354" s="25"/>
      <c r="F354" s="25"/>
      <c r="G354" s="25"/>
      <c r="H354" s="25"/>
      <c r="I354" s="8"/>
      <c r="J354" s="32"/>
      <c r="K354" s="25"/>
      <c r="L354" s="8"/>
      <c r="M354" s="25"/>
      <c r="N354" s="25"/>
      <c r="O354" s="25"/>
      <c r="P354" s="25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3"/>
      <c r="BJ354" s="3"/>
      <c r="BK354" s="11"/>
      <c r="BL354" s="11"/>
      <c r="BM354" s="11"/>
      <c r="BN354" s="3"/>
      <c r="BO354" s="3"/>
      <c r="BP354" s="3"/>
      <c r="BQ354" s="3"/>
      <c r="BR354" s="3"/>
      <c r="BS354" s="11"/>
      <c r="BT354" s="20"/>
      <c r="BU354" s="25"/>
      <c r="BV354" s="20"/>
      <c r="BW354" s="11"/>
      <c r="BX354" s="20"/>
      <c r="BY354" s="25"/>
      <c r="BZ354" s="20"/>
      <c r="CA354" s="25"/>
      <c r="CB354" s="25"/>
      <c r="CC354" s="25"/>
      <c r="CD354" s="25"/>
      <c r="CE354" s="25"/>
      <c r="CF354" s="20"/>
      <c r="CG354" s="25"/>
      <c r="CH354" s="25"/>
      <c r="CI354" s="25"/>
      <c r="CJ354" s="20"/>
      <c r="CK354" s="25"/>
      <c r="CL354" s="25"/>
    </row>
    <row r="355" spans="1:90" x14ac:dyDescent="0.25">
      <c r="A355" s="25"/>
      <c r="B355" s="25"/>
      <c r="C355" s="25"/>
      <c r="D355" s="25"/>
      <c r="E355" s="25"/>
      <c r="F355" s="25"/>
      <c r="G355" s="25"/>
      <c r="H355" s="25"/>
      <c r="I355" s="8"/>
      <c r="J355" s="32"/>
      <c r="K355" s="25"/>
      <c r="L355" s="8"/>
      <c r="M355" s="25"/>
      <c r="N355" s="25"/>
      <c r="O355" s="25"/>
      <c r="P355" s="25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3"/>
      <c r="BJ355" s="3"/>
      <c r="BK355" s="11"/>
      <c r="BL355" s="11"/>
      <c r="BM355" s="11"/>
      <c r="BN355" s="3"/>
      <c r="BO355" s="3"/>
      <c r="BP355" s="3"/>
      <c r="BQ355" s="3"/>
      <c r="BR355" s="3"/>
      <c r="BS355" s="11"/>
      <c r="BT355" s="20"/>
      <c r="BU355" s="25"/>
      <c r="BV355" s="20"/>
      <c r="BW355" s="11"/>
      <c r="BX355" s="20"/>
      <c r="BY355" s="25"/>
      <c r="BZ355" s="20"/>
      <c r="CA355" s="25"/>
      <c r="CB355" s="25"/>
      <c r="CC355" s="25"/>
      <c r="CD355" s="25"/>
      <c r="CE355" s="25"/>
      <c r="CF355" s="20"/>
      <c r="CG355" s="25"/>
      <c r="CH355" s="25"/>
      <c r="CI355" s="25"/>
      <c r="CJ355" s="20"/>
      <c r="CK355" s="25"/>
      <c r="CL355" s="25"/>
    </row>
    <row r="356" spans="1:90" x14ac:dyDescent="0.25">
      <c r="A356" s="25"/>
      <c r="B356" s="25"/>
      <c r="C356" s="25"/>
      <c r="D356" s="25"/>
      <c r="E356" s="25"/>
      <c r="F356" s="25"/>
      <c r="G356" s="25"/>
      <c r="H356" s="25"/>
      <c r="I356" s="8"/>
      <c r="J356" s="32"/>
      <c r="K356" s="25"/>
      <c r="L356" s="8"/>
      <c r="M356" s="25"/>
      <c r="N356" s="25"/>
      <c r="O356" s="25"/>
      <c r="P356" s="25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3"/>
      <c r="BJ356" s="3"/>
      <c r="BK356" s="11"/>
      <c r="BL356" s="11"/>
      <c r="BM356" s="11"/>
      <c r="BN356" s="3"/>
      <c r="BO356" s="3"/>
      <c r="BP356" s="3"/>
      <c r="BQ356" s="3"/>
      <c r="BR356" s="3"/>
      <c r="BS356" s="11"/>
      <c r="BT356" s="20"/>
      <c r="BU356" s="25"/>
      <c r="BV356" s="20"/>
      <c r="BW356" s="11"/>
      <c r="BX356" s="20"/>
      <c r="BY356" s="25"/>
      <c r="BZ356" s="20"/>
      <c r="CA356" s="25"/>
      <c r="CB356" s="25"/>
      <c r="CC356" s="25"/>
      <c r="CD356" s="25"/>
      <c r="CE356" s="25"/>
      <c r="CF356" s="20"/>
      <c r="CG356" s="25"/>
      <c r="CH356" s="25"/>
      <c r="CI356" s="25"/>
      <c r="CJ356" s="20"/>
      <c r="CK356" s="25"/>
      <c r="CL356" s="25"/>
    </row>
    <row r="357" spans="1:90" x14ac:dyDescent="0.25">
      <c r="A357" s="25"/>
      <c r="B357" s="25"/>
      <c r="C357" s="25"/>
      <c r="D357" s="25"/>
      <c r="E357" s="25"/>
      <c r="F357" s="25"/>
      <c r="G357" s="25"/>
      <c r="H357" s="25"/>
      <c r="I357" s="8"/>
      <c r="J357" s="32"/>
      <c r="K357" s="25"/>
      <c r="L357" s="8"/>
      <c r="M357" s="25"/>
      <c r="N357" s="25"/>
      <c r="O357" s="25"/>
      <c r="P357" s="25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3"/>
      <c r="BJ357" s="3"/>
      <c r="BK357" s="11"/>
      <c r="BL357" s="11"/>
      <c r="BM357" s="11"/>
      <c r="BN357" s="3"/>
      <c r="BO357" s="3"/>
      <c r="BP357" s="3"/>
      <c r="BQ357" s="3"/>
      <c r="BR357" s="3"/>
      <c r="BS357" s="11"/>
      <c r="BT357" s="20"/>
      <c r="BU357" s="25"/>
      <c r="BV357" s="20"/>
      <c r="BW357" s="11"/>
      <c r="BX357" s="20"/>
      <c r="BY357" s="25"/>
      <c r="BZ357" s="20"/>
      <c r="CA357" s="25"/>
      <c r="CB357" s="25"/>
      <c r="CC357" s="25"/>
      <c r="CD357" s="25"/>
      <c r="CE357" s="25"/>
      <c r="CF357" s="20"/>
      <c r="CG357" s="25"/>
      <c r="CH357" s="25"/>
      <c r="CI357" s="25"/>
      <c r="CJ357" s="20"/>
      <c r="CK357" s="25"/>
      <c r="CL357" s="25"/>
    </row>
    <row r="358" spans="1:90" x14ac:dyDescent="0.25">
      <c r="A358" s="25"/>
      <c r="B358" s="25"/>
      <c r="C358" s="25"/>
      <c r="D358" s="25"/>
      <c r="E358" s="25"/>
      <c r="F358" s="25"/>
      <c r="G358" s="25"/>
      <c r="H358" s="25"/>
      <c r="I358" s="8"/>
      <c r="J358" s="32"/>
      <c r="K358" s="25"/>
      <c r="L358" s="8"/>
      <c r="M358" s="25"/>
      <c r="N358" s="25"/>
      <c r="O358" s="25"/>
      <c r="P358" s="25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3"/>
      <c r="BJ358" s="3"/>
      <c r="BK358" s="11"/>
      <c r="BL358" s="11"/>
      <c r="BM358" s="11"/>
      <c r="BN358" s="3"/>
      <c r="BO358" s="3"/>
      <c r="BP358" s="3"/>
      <c r="BQ358" s="3"/>
      <c r="BR358" s="3"/>
      <c r="BS358" s="11"/>
      <c r="BT358" s="20"/>
      <c r="BU358" s="25"/>
      <c r="BV358" s="20"/>
      <c r="BW358" s="11"/>
      <c r="BX358" s="20"/>
      <c r="BY358" s="25"/>
      <c r="BZ358" s="20"/>
      <c r="CA358" s="25"/>
      <c r="CB358" s="25"/>
      <c r="CC358" s="25"/>
      <c r="CD358" s="25"/>
      <c r="CE358" s="25"/>
      <c r="CF358" s="20"/>
      <c r="CG358" s="25"/>
      <c r="CH358" s="25"/>
      <c r="CI358" s="25"/>
      <c r="CJ358" s="20"/>
      <c r="CK358" s="25"/>
      <c r="CL358" s="25"/>
    </row>
    <row r="359" spans="1:90" x14ac:dyDescent="0.25">
      <c r="A359" s="25"/>
      <c r="B359" s="25"/>
      <c r="C359" s="25"/>
      <c r="D359" s="25"/>
      <c r="E359" s="25"/>
      <c r="F359" s="25"/>
      <c r="G359" s="25"/>
      <c r="H359" s="25"/>
      <c r="I359" s="8"/>
      <c r="J359" s="32"/>
      <c r="K359" s="25"/>
      <c r="L359" s="8"/>
      <c r="M359" s="25"/>
      <c r="N359" s="25"/>
      <c r="O359" s="25"/>
      <c r="P359" s="25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3"/>
      <c r="BJ359" s="3"/>
      <c r="BK359" s="11"/>
      <c r="BL359" s="11"/>
      <c r="BM359" s="11"/>
      <c r="BN359" s="3"/>
      <c r="BO359" s="3"/>
      <c r="BP359" s="3"/>
      <c r="BQ359" s="3"/>
      <c r="BR359" s="3"/>
      <c r="BS359" s="11"/>
      <c r="BT359" s="20"/>
      <c r="BU359" s="25"/>
      <c r="BV359" s="20"/>
      <c r="BW359" s="11"/>
      <c r="BX359" s="20"/>
      <c r="BY359" s="25"/>
      <c r="BZ359" s="20"/>
      <c r="CA359" s="25"/>
      <c r="CB359" s="25"/>
      <c r="CC359" s="25"/>
      <c r="CD359" s="25"/>
      <c r="CE359" s="25"/>
      <c r="CF359" s="20"/>
      <c r="CG359" s="25"/>
      <c r="CH359" s="25"/>
      <c r="CI359" s="25"/>
      <c r="CJ359" s="20"/>
      <c r="CK359" s="25"/>
      <c r="CL359" s="25"/>
    </row>
    <row r="360" spans="1:90" x14ac:dyDescent="0.25">
      <c r="A360" s="25"/>
      <c r="B360" s="25"/>
      <c r="C360" s="25"/>
      <c r="D360" s="25"/>
      <c r="E360" s="25"/>
      <c r="F360" s="25"/>
      <c r="G360" s="25"/>
      <c r="H360" s="25"/>
      <c r="I360" s="8"/>
      <c r="J360" s="32"/>
      <c r="K360" s="25"/>
      <c r="L360" s="8"/>
      <c r="M360" s="25"/>
      <c r="N360" s="25"/>
      <c r="O360" s="25"/>
      <c r="P360" s="25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3"/>
      <c r="BJ360" s="3"/>
      <c r="BK360" s="11"/>
      <c r="BL360" s="11"/>
      <c r="BM360" s="11"/>
      <c r="BN360" s="3"/>
      <c r="BO360" s="3"/>
      <c r="BP360" s="3"/>
      <c r="BQ360" s="3"/>
      <c r="BR360" s="3"/>
      <c r="BS360" s="11"/>
      <c r="BT360" s="20"/>
      <c r="BU360" s="25"/>
      <c r="BV360" s="20"/>
      <c r="BW360" s="11"/>
      <c r="BX360" s="20"/>
      <c r="BY360" s="25"/>
      <c r="BZ360" s="20"/>
      <c r="CA360" s="25"/>
      <c r="CB360" s="25"/>
      <c r="CC360" s="25"/>
      <c r="CD360" s="25"/>
      <c r="CE360" s="25"/>
      <c r="CF360" s="20"/>
      <c r="CG360" s="25"/>
      <c r="CH360" s="25"/>
      <c r="CI360" s="25"/>
      <c r="CJ360" s="20"/>
      <c r="CK360" s="25"/>
      <c r="CL360" s="25"/>
    </row>
    <row r="361" spans="1:90" x14ac:dyDescent="0.25">
      <c r="A361" s="25"/>
      <c r="B361" s="25"/>
      <c r="C361" s="25"/>
      <c r="D361" s="25"/>
      <c r="E361" s="25"/>
      <c r="F361" s="25"/>
      <c r="G361" s="25"/>
      <c r="H361" s="25"/>
      <c r="I361" s="8"/>
      <c r="J361" s="32"/>
      <c r="K361" s="25"/>
      <c r="L361" s="8"/>
      <c r="M361" s="25"/>
      <c r="N361" s="25"/>
      <c r="O361" s="25"/>
      <c r="P361" s="25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3"/>
      <c r="BJ361" s="3"/>
      <c r="BK361" s="11"/>
      <c r="BL361" s="11"/>
      <c r="BM361" s="11"/>
      <c r="BN361" s="3"/>
      <c r="BO361" s="3"/>
      <c r="BP361" s="3"/>
      <c r="BQ361" s="3"/>
      <c r="BR361" s="3"/>
      <c r="BS361" s="11"/>
      <c r="BT361" s="20"/>
      <c r="BU361" s="25"/>
      <c r="BV361" s="20"/>
      <c r="BW361" s="11"/>
      <c r="BX361" s="20"/>
      <c r="BY361" s="25"/>
      <c r="BZ361" s="20"/>
      <c r="CA361" s="25"/>
      <c r="CB361" s="25"/>
      <c r="CC361" s="25"/>
      <c r="CD361" s="25"/>
      <c r="CE361" s="25"/>
      <c r="CF361" s="20"/>
      <c r="CG361" s="25"/>
      <c r="CH361" s="25"/>
      <c r="CI361" s="25"/>
      <c r="CJ361" s="20"/>
      <c r="CK361" s="25"/>
      <c r="CL361" s="25"/>
    </row>
    <row r="362" spans="1:90" x14ac:dyDescent="0.25">
      <c r="A362" s="25"/>
      <c r="B362" s="25"/>
      <c r="C362" s="25"/>
      <c r="D362" s="25"/>
      <c r="E362" s="25"/>
      <c r="F362" s="25"/>
      <c r="G362" s="25"/>
      <c r="H362" s="25"/>
      <c r="I362" s="8"/>
      <c r="J362" s="32"/>
      <c r="K362" s="25"/>
      <c r="L362" s="8"/>
      <c r="M362" s="25"/>
      <c r="N362" s="25"/>
      <c r="O362" s="25"/>
      <c r="P362" s="25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3"/>
      <c r="BJ362" s="3"/>
      <c r="BK362" s="11"/>
      <c r="BL362" s="11"/>
      <c r="BM362" s="11"/>
      <c r="BN362" s="3"/>
      <c r="BO362" s="3"/>
      <c r="BP362" s="3"/>
      <c r="BQ362" s="3"/>
      <c r="BR362" s="3"/>
      <c r="BS362" s="11"/>
      <c r="BT362" s="20"/>
      <c r="BU362" s="25"/>
      <c r="BV362" s="20"/>
      <c r="BW362" s="11"/>
      <c r="BX362" s="20"/>
      <c r="BY362" s="25"/>
      <c r="BZ362" s="20"/>
      <c r="CA362" s="25"/>
      <c r="CB362" s="25"/>
      <c r="CC362" s="25"/>
      <c r="CD362" s="25"/>
      <c r="CE362" s="25"/>
      <c r="CF362" s="20"/>
      <c r="CG362" s="25"/>
      <c r="CH362" s="25"/>
      <c r="CI362" s="25"/>
      <c r="CJ362" s="20"/>
      <c r="CK362" s="25"/>
      <c r="CL362" s="25"/>
    </row>
    <row r="363" spans="1:90" x14ac:dyDescent="0.25">
      <c r="A363" s="25"/>
      <c r="B363" s="25"/>
      <c r="C363" s="25"/>
      <c r="D363" s="25"/>
      <c r="E363" s="25"/>
      <c r="F363" s="25"/>
      <c r="G363" s="25"/>
      <c r="H363" s="25"/>
      <c r="I363" s="8"/>
      <c r="J363" s="32"/>
      <c r="K363" s="25"/>
      <c r="L363" s="8"/>
      <c r="M363" s="25"/>
      <c r="N363" s="25"/>
      <c r="O363" s="25"/>
      <c r="P363" s="25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3"/>
      <c r="BJ363" s="3"/>
      <c r="BK363" s="11"/>
      <c r="BL363" s="11"/>
      <c r="BM363" s="11"/>
      <c r="BN363" s="3"/>
      <c r="BO363" s="3"/>
      <c r="BP363" s="3"/>
      <c r="BQ363" s="3"/>
      <c r="BR363" s="3"/>
      <c r="BS363" s="11"/>
      <c r="BT363" s="20"/>
      <c r="BU363" s="25"/>
      <c r="BV363" s="20"/>
      <c r="BW363" s="11"/>
      <c r="BX363" s="20"/>
      <c r="BY363" s="25"/>
      <c r="BZ363" s="20"/>
      <c r="CA363" s="25"/>
      <c r="CB363" s="25"/>
      <c r="CC363" s="25"/>
      <c r="CD363" s="25"/>
      <c r="CE363" s="25"/>
      <c r="CF363" s="20"/>
      <c r="CG363" s="25"/>
      <c r="CH363" s="25"/>
      <c r="CI363" s="25"/>
      <c r="CJ363" s="20"/>
      <c r="CK363" s="25"/>
      <c r="CL363" s="25"/>
    </row>
    <row r="364" spans="1:90" x14ac:dyDescent="0.25">
      <c r="A364" s="25"/>
      <c r="B364" s="25"/>
      <c r="C364" s="25"/>
      <c r="D364" s="25"/>
      <c r="E364" s="25"/>
      <c r="F364" s="25"/>
      <c r="G364" s="25"/>
      <c r="H364" s="25"/>
      <c r="I364" s="8"/>
      <c r="J364" s="32"/>
      <c r="K364" s="25"/>
      <c r="L364" s="8"/>
      <c r="M364" s="25"/>
      <c r="N364" s="25"/>
      <c r="O364" s="25"/>
      <c r="P364" s="25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3"/>
      <c r="BJ364" s="3"/>
      <c r="BK364" s="11"/>
      <c r="BL364" s="11"/>
      <c r="BM364" s="11"/>
      <c r="BN364" s="3"/>
      <c r="BO364" s="3"/>
      <c r="BP364" s="3"/>
      <c r="BQ364" s="3"/>
      <c r="BR364" s="3"/>
      <c r="BS364" s="11"/>
      <c r="BT364" s="20"/>
      <c r="BU364" s="25"/>
      <c r="BV364" s="20"/>
      <c r="BW364" s="11"/>
      <c r="BX364" s="20"/>
      <c r="BY364" s="25"/>
      <c r="BZ364" s="20"/>
      <c r="CA364" s="25"/>
      <c r="CB364" s="25"/>
      <c r="CC364" s="25"/>
      <c r="CD364" s="25"/>
      <c r="CE364" s="25"/>
      <c r="CF364" s="20"/>
      <c r="CG364" s="25"/>
      <c r="CH364" s="25"/>
      <c r="CI364" s="25"/>
      <c r="CJ364" s="20"/>
      <c r="CK364" s="25"/>
      <c r="CL364" s="25"/>
    </row>
    <row r="365" spans="1:90" x14ac:dyDescent="0.25">
      <c r="A365" s="25"/>
      <c r="B365" s="25"/>
      <c r="C365" s="25"/>
      <c r="D365" s="25"/>
      <c r="E365" s="25"/>
      <c r="F365" s="25"/>
      <c r="G365" s="25"/>
      <c r="H365" s="25"/>
      <c r="I365" s="8"/>
      <c r="J365" s="32"/>
      <c r="K365" s="25"/>
      <c r="L365" s="8"/>
      <c r="M365" s="25"/>
      <c r="N365" s="25"/>
      <c r="O365" s="25"/>
      <c r="P365" s="25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3"/>
      <c r="BJ365" s="3"/>
      <c r="BK365" s="11"/>
      <c r="BL365" s="11"/>
      <c r="BM365" s="11"/>
      <c r="BN365" s="3"/>
      <c r="BO365" s="3"/>
      <c r="BP365" s="3"/>
      <c r="BQ365" s="3"/>
      <c r="BR365" s="3"/>
      <c r="BS365" s="11"/>
      <c r="BT365" s="20"/>
      <c r="BU365" s="25"/>
      <c r="BV365" s="20"/>
      <c r="BW365" s="11"/>
      <c r="BX365" s="20"/>
      <c r="BY365" s="25"/>
      <c r="BZ365" s="20"/>
      <c r="CA365" s="25"/>
      <c r="CB365" s="25"/>
      <c r="CC365" s="25"/>
      <c r="CD365" s="25"/>
      <c r="CE365" s="25"/>
      <c r="CF365" s="20"/>
      <c r="CG365" s="25"/>
      <c r="CH365" s="25"/>
      <c r="CI365" s="25"/>
      <c r="CJ365" s="20"/>
      <c r="CK365" s="25"/>
      <c r="CL365" s="25"/>
    </row>
    <row r="366" spans="1:90" x14ac:dyDescent="0.25">
      <c r="A366" s="25"/>
      <c r="B366" s="25"/>
      <c r="C366" s="25"/>
      <c r="D366" s="25"/>
      <c r="E366" s="25"/>
      <c r="F366" s="25"/>
      <c r="G366" s="25"/>
      <c r="H366" s="25"/>
      <c r="I366" s="8"/>
      <c r="J366" s="32"/>
      <c r="K366" s="25"/>
      <c r="L366" s="8"/>
      <c r="M366" s="25"/>
      <c r="N366" s="25"/>
      <c r="O366" s="25"/>
      <c r="P366" s="25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3"/>
      <c r="BJ366" s="3"/>
      <c r="BK366" s="11"/>
      <c r="BL366" s="11"/>
      <c r="BM366" s="11"/>
      <c r="BN366" s="3"/>
      <c r="BO366" s="3"/>
      <c r="BP366" s="3"/>
      <c r="BQ366" s="3"/>
      <c r="BR366" s="3"/>
      <c r="BS366" s="11"/>
      <c r="BT366" s="20"/>
      <c r="BU366" s="25"/>
      <c r="BV366" s="20"/>
      <c r="BW366" s="11"/>
      <c r="BX366" s="20"/>
      <c r="BY366" s="25"/>
      <c r="BZ366" s="20"/>
      <c r="CA366" s="25"/>
      <c r="CB366" s="25"/>
      <c r="CC366" s="25"/>
      <c r="CD366" s="25"/>
      <c r="CE366" s="25"/>
      <c r="CF366" s="20"/>
      <c r="CG366" s="25"/>
      <c r="CH366" s="25"/>
      <c r="CI366" s="25"/>
      <c r="CJ366" s="20"/>
      <c r="CK366" s="25"/>
      <c r="CL366" s="25"/>
    </row>
    <row r="367" spans="1:90" x14ac:dyDescent="0.25">
      <c r="A367" s="25"/>
      <c r="B367" s="25"/>
      <c r="C367" s="25"/>
      <c r="D367" s="25"/>
      <c r="E367" s="25"/>
      <c r="F367" s="25"/>
      <c r="G367" s="25"/>
      <c r="H367" s="25"/>
      <c r="I367" s="8"/>
      <c r="J367" s="32"/>
      <c r="K367" s="25"/>
      <c r="L367" s="8"/>
      <c r="M367" s="25"/>
      <c r="N367" s="25"/>
      <c r="O367" s="25"/>
      <c r="P367" s="25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3"/>
      <c r="BJ367" s="3"/>
      <c r="BK367" s="11"/>
      <c r="BL367" s="11"/>
      <c r="BM367" s="11"/>
      <c r="BN367" s="3"/>
      <c r="BO367" s="3"/>
      <c r="BP367" s="3"/>
      <c r="BQ367" s="3"/>
      <c r="BR367" s="3"/>
      <c r="BS367" s="11"/>
      <c r="BT367" s="20"/>
      <c r="BU367" s="25"/>
      <c r="BV367" s="20"/>
      <c r="BW367" s="11"/>
      <c r="BX367" s="20"/>
      <c r="BY367" s="25"/>
      <c r="BZ367" s="20"/>
      <c r="CA367" s="25"/>
      <c r="CB367" s="25"/>
      <c r="CC367" s="25"/>
      <c r="CD367" s="25"/>
      <c r="CE367" s="25"/>
      <c r="CF367" s="20"/>
      <c r="CG367" s="25"/>
      <c r="CH367" s="25"/>
      <c r="CI367" s="25"/>
      <c r="CJ367" s="20"/>
      <c r="CK367" s="25"/>
      <c r="CL367" s="25"/>
    </row>
    <row r="368" spans="1:90" x14ac:dyDescent="0.25">
      <c r="A368" s="25"/>
      <c r="B368" s="25"/>
      <c r="C368" s="25"/>
      <c r="D368" s="25"/>
      <c r="E368" s="25"/>
      <c r="F368" s="25"/>
      <c r="G368" s="25"/>
      <c r="H368" s="25"/>
      <c r="I368" s="8"/>
      <c r="J368" s="32"/>
      <c r="K368" s="25"/>
      <c r="L368" s="8"/>
      <c r="M368" s="25"/>
      <c r="N368" s="25"/>
      <c r="O368" s="25"/>
      <c r="P368" s="25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3"/>
      <c r="BJ368" s="3"/>
      <c r="BK368" s="11"/>
      <c r="BL368" s="11"/>
      <c r="BM368" s="11"/>
      <c r="BN368" s="3"/>
      <c r="BO368" s="3"/>
      <c r="BP368" s="3"/>
      <c r="BQ368" s="3"/>
      <c r="BR368" s="3"/>
      <c r="BS368" s="11"/>
      <c r="BT368" s="20"/>
      <c r="BU368" s="25"/>
      <c r="BV368" s="20"/>
      <c r="BW368" s="11"/>
      <c r="BX368" s="20"/>
      <c r="BY368" s="25"/>
      <c r="BZ368" s="20"/>
      <c r="CA368" s="25"/>
      <c r="CB368" s="25"/>
      <c r="CC368" s="25"/>
      <c r="CD368" s="25"/>
      <c r="CE368" s="25"/>
      <c r="CF368" s="20"/>
      <c r="CG368" s="25"/>
      <c r="CH368" s="25"/>
      <c r="CI368" s="25"/>
      <c r="CJ368" s="20"/>
      <c r="CK368" s="25"/>
      <c r="CL368" s="25"/>
    </row>
    <row r="369" spans="1:90" x14ac:dyDescent="0.25">
      <c r="A369" s="25"/>
      <c r="B369" s="25"/>
      <c r="C369" s="25"/>
      <c r="D369" s="25"/>
      <c r="E369" s="25"/>
      <c r="F369" s="25"/>
      <c r="G369" s="25"/>
      <c r="H369" s="25"/>
      <c r="I369" s="8"/>
      <c r="J369" s="32"/>
      <c r="K369" s="25"/>
      <c r="L369" s="8"/>
      <c r="M369" s="25"/>
      <c r="N369" s="25"/>
      <c r="O369" s="25"/>
      <c r="P369" s="25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3"/>
      <c r="BJ369" s="3"/>
      <c r="BK369" s="11"/>
      <c r="BL369" s="11"/>
      <c r="BM369" s="11"/>
      <c r="BN369" s="3"/>
      <c r="BO369" s="3"/>
      <c r="BP369" s="3"/>
      <c r="BQ369" s="3"/>
      <c r="BR369" s="3"/>
      <c r="BS369" s="11"/>
      <c r="BT369" s="20"/>
      <c r="BU369" s="25"/>
      <c r="BV369" s="20"/>
      <c r="BW369" s="11"/>
      <c r="BX369" s="20"/>
      <c r="BY369" s="25"/>
      <c r="BZ369" s="20"/>
      <c r="CA369" s="25"/>
      <c r="CB369" s="25"/>
      <c r="CC369" s="25"/>
      <c r="CD369" s="25"/>
      <c r="CE369" s="25"/>
      <c r="CF369" s="20"/>
      <c r="CG369" s="25"/>
      <c r="CH369" s="25"/>
      <c r="CI369" s="25"/>
      <c r="CJ369" s="20"/>
      <c r="CK369" s="25"/>
      <c r="CL369" s="25"/>
    </row>
    <row r="370" spans="1:90" x14ac:dyDescent="0.25">
      <c r="A370" s="25"/>
      <c r="B370" s="25"/>
      <c r="C370" s="25"/>
      <c r="D370" s="25"/>
      <c r="E370" s="25"/>
      <c r="F370" s="25"/>
      <c r="G370" s="25"/>
      <c r="H370" s="25"/>
      <c r="I370" s="8"/>
      <c r="J370" s="32"/>
      <c r="K370" s="25"/>
      <c r="L370" s="8"/>
      <c r="M370" s="25"/>
      <c r="N370" s="25"/>
      <c r="O370" s="25"/>
      <c r="P370" s="25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3"/>
      <c r="BJ370" s="3"/>
      <c r="BK370" s="11"/>
      <c r="BL370" s="11"/>
      <c r="BM370" s="11"/>
      <c r="BN370" s="3"/>
      <c r="BO370" s="3"/>
      <c r="BP370" s="3"/>
      <c r="BQ370" s="3"/>
      <c r="BR370" s="3"/>
      <c r="BS370" s="11"/>
      <c r="BT370" s="20"/>
      <c r="BU370" s="25"/>
      <c r="BV370" s="20"/>
      <c r="BW370" s="11"/>
      <c r="BX370" s="20"/>
      <c r="BY370" s="25"/>
      <c r="BZ370" s="20"/>
      <c r="CA370" s="25"/>
      <c r="CB370" s="25"/>
      <c r="CC370" s="25"/>
      <c r="CD370" s="25"/>
      <c r="CE370" s="25"/>
      <c r="CF370" s="20"/>
      <c r="CG370" s="25"/>
      <c r="CH370" s="25"/>
      <c r="CI370" s="25"/>
      <c r="CJ370" s="20"/>
      <c r="CK370" s="25"/>
      <c r="CL370" s="25"/>
    </row>
    <row r="371" spans="1:90" x14ac:dyDescent="0.25">
      <c r="A371" s="25"/>
      <c r="B371" s="25"/>
      <c r="C371" s="25"/>
      <c r="D371" s="25"/>
      <c r="E371" s="25"/>
      <c r="F371" s="25"/>
      <c r="G371" s="25"/>
      <c r="H371" s="25"/>
      <c r="I371" s="8"/>
      <c r="J371" s="32"/>
      <c r="K371" s="25"/>
      <c r="L371" s="8"/>
      <c r="M371" s="25"/>
      <c r="N371" s="25"/>
      <c r="O371" s="25"/>
      <c r="P371" s="25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3"/>
      <c r="BJ371" s="3"/>
      <c r="BK371" s="11"/>
      <c r="BL371" s="11"/>
      <c r="BM371" s="11"/>
      <c r="BN371" s="3"/>
      <c r="BO371" s="3"/>
      <c r="BP371" s="3"/>
      <c r="BQ371" s="3"/>
      <c r="BR371" s="3"/>
      <c r="BS371" s="11"/>
      <c r="BT371" s="20"/>
      <c r="BU371" s="25"/>
      <c r="BV371" s="20"/>
      <c r="BW371" s="11"/>
      <c r="BX371" s="20"/>
      <c r="BY371" s="25"/>
      <c r="BZ371" s="20"/>
      <c r="CA371" s="25"/>
      <c r="CB371" s="25"/>
      <c r="CC371" s="25"/>
      <c r="CD371" s="25"/>
      <c r="CE371" s="25"/>
      <c r="CF371" s="20"/>
      <c r="CG371" s="25"/>
      <c r="CH371" s="25"/>
      <c r="CI371" s="25"/>
      <c r="CJ371" s="20"/>
      <c r="CK371" s="25"/>
      <c r="CL371" s="25"/>
    </row>
    <row r="372" spans="1:90" x14ac:dyDescent="0.25">
      <c r="A372" s="25"/>
      <c r="B372" s="25"/>
      <c r="C372" s="25"/>
      <c r="D372" s="25"/>
      <c r="E372" s="25"/>
      <c r="F372" s="25"/>
      <c r="G372" s="25"/>
      <c r="H372" s="25"/>
      <c r="I372" s="8"/>
      <c r="J372" s="32"/>
      <c r="K372" s="25"/>
      <c r="L372" s="8"/>
      <c r="M372" s="25"/>
      <c r="N372" s="25"/>
      <c r="O372" s="25"/>
      <c r="P372" s="25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3"/>
      <c r="BJ372" s="3"/>
      <c r="BK372" s="11"/>
      <c r="BL372" s="11"/>
      <c r="BM372" s="11"/>
      <c r="BN372" s="3"/>
      <c r="BO372" s="3"/>
      <c r="BP372" s="3"/>
      <c r="BQ372" s="3"/>
      <c r="BR372" s="3"/>
      <c r="BS372" s="11"/>
      <c r="BT372" s="20"/>
      <c r="BU372" s="25"/>
      <c r="BV372" s="20"/>
      <c r="BW372" s="11"/>
      <c r="BX372" s="20"/>
      <c r="BY372" s="25"/>
      <c r="BZ372" s="20"/>
      <c r="CA372" s="25"/>
      <c r="CB372" s="25"/>
      <c r="CC372" s="25"/>
      <c r="CD372" s="25"/>
      <c r="CE372" s="25"/>
      <c r="CF372" s="20"/>
      <c r="CG372" s="25"/>
      <c r="CH372" s="25"/>
      <c r="CI372" s="25"/>
      <c r="CJ372" s="20"/>
      <c r="CK372" s="25"/>
      <c r="CL372" s="25"/>
    </row>
    <row r="373" spans="1:90" x14ac:dyDescent="0.25">
      <c r="A373" s="25"/>
      <c r="B373" s="25"/>
      <c r="C373" s="25"/>
      <c r="D373" s="25"/>
      <c r="E373" s="25"/>
      <c r="F373" s="25"/>
      <c r="G373" s="25"/>
      <c r="H373" s="25"/>
      <c r="I373" s="8"/>
      <c r="J373" s="32"/>
      <c r="K373" s="25"/>
      <c r="L373" s="8"/>
      <c r="M373" s="25"/>
      <c r="N373" s="25"/>
      <c r="O373" s="25"/>
      <c r="P373" s="25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3"/>
      <c r="BJ373" s="3"/>
      <c r="BK373" s="11"/>
      <c r="BL373" s="11"/>
      <c r="BM373" s="11"/>
      <c r="BN373" s="3"/>
      <c r="BO373" s="3"/>
      <c r="BP373" s="3"/>
      <c r="BQ373" s="3"/>
      <c r="BR373" s="3"/>
      <c r="BS373" s="11"/>
      <c r="BT373" s="20"/>
      <c r="BU373" s="25"/>
      <c r="BV373" s="20"/>
      <c r="BW373" s="11"/>
      <c r="BX373" s="20"/>
      <c r="BY373" s="25"/>
      <c r="BZ373" s="20"/>
      <c r="CA373" s="25"/>
      <c r="CB373" s="25"/>
      <c r="CC373" s="25"/>
      <c r="CD373" s="25"/>
      <c r="CE373" s="25"/>
      <c r="CF373" s="20"/>
      <c r="CG373" s="25"/>
      <c r="CH373" s="25"/>
      <c r="CI373" s="25"/>
      <c r="CJ373" s="20"/>
      <c r="CK373" s="25"/>
      <c r="CL373" s="25"/>
    </row>
    <row r="374" spans="1:90" x14ac:dyDescent="0.25">
      <c r="A374" s="25"/>
      <c r="B374" s="25"/>
      <c r="C374" s="25"/>
      <c r="D374" s="25"/>
      <c r="E374" s="25"/>
      <c r="F374" s="25"/>
      <c r="G374" s="25"/>
      <c r="H374" s="25"/>
      <c r="I374" s="8"/>
      <c r="J374" s="32"/>
      <c r="K374" s="25"/>
      <c r="L374" s="8"/>
      <c r="M374" s="25"/>
      <c r="N374" s="25"/>
      <c r="O374" s="25"/>
      <c r="P374" s="25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3"/>
      <c r="BJ374" s="3"/>
      <c r="BK374" s="11"/>
      <c r="BL374" s="11"/>
      <c r="BM374" s="11"/>
      <c r="BN374" s="3"/>
      <c r="BO374" s="3"/>
      <c r="BP374" s="3"/>
      <c r="BQ374" s="3"/>
      <c r="BR374" s="3"/>
      <c r="BS374" s="11"/>
      <c r="BT374" s="20"/>
      <c r="BU374" s="25"/>
      <c r="BV374" s="20"/>
      <c r="BW374" s="11"/>
      <c r="BX374" s="20"/>
      <c r="BY374" s="25"/>
      <c r="BZ374" s="20"/>
      <c r="CA374" s="25"/>
      <c r="CB374" s="25"/>
      <c r="CC374" s="25"/>
      <c r="CD374" s="25"/>
      <c r="CE374" s="25"/>
      <c r="CF374" s="20"/>
      <c r="CG374" s="25"/>
      <c r="CH374" s="25"/>
      <c r="CI374" s="25"/>
      <c r="CJ374" s="20"/>
      <c r="CK374" s="25"/>
      <c r="CL374" s="25"/>
    </row>
    <row r="375" spans="1:90" x14ac:dyDescent="0.25">
      <c r="A375" s="25"/>
      <c r="B375" s="25"/>
      <c r="C375" s="25"/>
      <c r="D375" s="25"/>
      <c r="E375" s="25"/>
      <c r="F375" s="25"/>
      <c r="G375" s="25"/>
      <c r="H375" s="25"/>
      <c r="I375" s="8"/>
      <c r="J375" s="32"/>
      <c r="K375" s="25"/>
      <c r="L375" s="8"/>
      <c r="M375" s="25"/>
      <c r="N375" s="25"/>
      <c r="O375" s="25"/>
      <c r="P375" s="25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3"/>
      <c r="BJ375" s="3"/>
      <c r="BK375" s="11"/>
      <c r="BL375" s="11"/>
      <c r="BM375" s="11"/>
      <c r="BN375" s="3"/>
      <c r="BO375" s="3"/>
      <c r="BP375" s="3"/>
      <c r="BQ375" s="3"/>
      <c r="BR375" s="3"/>
      <c r="BS375" s="11"/>
      <c r="BT375" s="20"/>
      <c r="BU375" s="25"/>
      <c r="BV375" s="20"/>
      <c r="BW375" s="11"/>
      <c r="BX375" s="20"/>
      <c r="BY375" s="25"/>
      <c r="BZ375" s="20"/>
      <c r="CA375" s="25"/>
      <c r="CB375" s="25"/>
      <c r="CC375" s="25"/>
      <c r="CD375" s="25"/>
      <c r="CE375" s="25"/>
      <c r="CF375" s="20"/>
      <c r="CG375" s="25"/>
      <c r="CH375" s="25"/>
      <c r="CI375" s="25"/>
      <c r="CJ375" s="20"/>
      <c r="CK375" s="25"/>
      <c r="CL375" s="25"/>
    </row>
    <row r="376" spans="1:90" x14ac:dyDescent="0.25">
      <c r="A376" s="25"/>
      <c r="B376" s="25"/>
      <c r="C376" s="25"/>
      <c r="D376" s="25"/>
      <c r="E376" s="25"/>
      <c r="F376" s="25"/>
      <c r="G376" s="25"/>
      <c r="H376" s="25"/>
      <c r="I376" s="8"/>
      <c r="J376" s="32"/>
      <c r="K376" s="25"/>
      <c r="L376" s="8"/>
      <c r="M376" s="25"/>
      <c r="N376" s="25"/>
      <c r="O376" s="25"/>
      <c r="P376" s="25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3"/>
      <c r="BJ376" s="3"/>
      <c r="BK376" s="11"/>
      <c r="BL376" s="11"/>
      <c r="BM376" s="11"/>
      <c r="BN376" s="3"/>
      <c r="BO376" s="3"/>
      <c r="BP376" s="3"/>
      <c r="BQ376" s="3"/>
      <c r="BR376" s="3"/>
      <c r="BS376" s="11"/>
      <c r="BT376" s="20"/>
      <c r="BU376" s="25"/>
      <c r="BV376" s="20"/>
      <c r="BW376" s="11"/>
      <c r="BX376" s="20"/>
      <c r="BY376" s="25"/>
      <c r="BZ376" s="20"/>
      <c r="CA376" s="25"/>
      <c r="CB376" s="25"/>
      <c r="CC376" s="25"/>
      <c r="CD376" s="25"/>
      <c r="CE376" s="25"/>
      <c r="CF376" s="20"/>
      <c r="CG376" s="25"/>
      <c r="CH376" s="25"/>
      <c r="CI376" s="25"/>
      <c r="CJ376" s="20"/>
      <c r="CK376" s="25"/>
      <c r="CL376" s="25"/>
    </row>
    <row r="377" spans="1:90" x14ac:dyDescent="0.25">
      <c r="A377" s="25"/>
      <c r="B377" s="25"/>
      <c r="C377" s="25"/>
      <c r="D377" s="25"/>
      <c r="E377" s="25"/>
      <c r="F377" s="25"/>
      <c r="G377" s="25"/>
      <c r="H377" s="25"/>
      <c r="I377" s="8"/>
      <c r="J377" s="32"/>
      <c r="K377" s="25"/>
      <c r="L377" s="8"/>
      <c r="M377" s="25"/>
      <c r="N377" s="25"/>
      <c r="O377" s="25"/>
      <c r="P377" s="25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3"/>
      <c r="BJ377" s="3"/>
      <c r="BK377" s="11"/>
      <c r="BL377" s="11"/>
      <c r="BM377" s="11"/>
      <c r="BN377" s="3"/>
      <c r="BO377" s="3"/>
      <c r="BP377" s="3"/>
      <c r="BQ377" s="3"/>
      <c r="BR377" s="3"/>
      <c r="BS377" s="11"/>
      <c r="BT377" s="20"/>
      <c r="BU377" s="25"/>
      <c r="BV377" s="20"/>
      <c r="BW377" s="11"/>
      <c r="BX377" s="20"/>
      <c r="BY377" s="25"/>
      <c r="BZ377" s="20"/>
      <c r="CA377" s="25"/>
      <c r="CB377" s="25"/>
      <c r="CC377" s="25"/>
      <c r="CD377" s="25"/>
      <c r="CE377" s="25"/>
      <c r="CF377" s="20"/>
      <c r="CG377" s="25"/>
      <c r="CH377" s="25"/>
      <c r="CI377" s="25"/>
      <c r="CJ377" s="20"/>
      <c r="CK377" s="25"/>
      <c r="CL377" s="25"/>
    </row>
    <row r="378" spans="1:90" x14ac:dyDescent="0.25">
      <c r="A378" s="25"/>
      <c r="B378" s="25"/>
      <c r="C378" s="25"/>
      <c r="D378" s="25"/>
      <c r="E378" s="25"/>
      <c r="F378" s="25"/>
      <c r="G378" s="25"/>
      <c r="H378" s="25"/>
      <c r="I378" s="8"/>
      <c r="J378" s="32"/>
      <c r="K378" s="25"/>
      <c r="L378" s="8"/>
      <c r="M378" s="25"/>
      <c r="N378" s="25"/>
      <c r="O378" s="25"/>
      <c r="P378" s="25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3"/>
      <c r="BJ378" s="3"/>
      <c r="BK378" s="11"/>
      <c r="BL378" s="11"/>
      <c r="BM378" s="11"/>
      <c r="BN378" s="3"/>
      <c r="BO378" s="3"/>
      <c r="BP378" s="3"/>
      <c r="BQ378" s="3"/>
      <c r="BR378" s="3"/>
      <c r="BS378" s="11"/>
      <c r="BT378" s="20"/>
      <c r="BU378" s="25"/>
      <c r="BV378" s="20"/>
      <c r="BW378" s="11"/>
      <c r="BX378" s="20"/>
      <c r="BY378" s="25"/>
      <c r="BZ378" s="20"/>
      <c r="CA378" s="25"/>
      <c r="CB378" s="25"/>
      <c r="CC378" s="25"/>
      <c r="CD378" s="25"/>
      <c r="CE378" s="25"/>
      <c r="CF378" s="20"/>
      <c r="CG378" s="25"/>
      <c r="CH378" s="25"/>
      <c r="CI378" s="25"/>
      <c r="CJ378" s="20"/>
      <c r="CK378" s="25"/>
      <c r="CL378" s="25"/>
    </row>
    <row r="379" spans="1:90" x14ac:dyDescent="0.25">
      <c r="A379" s="25"/>
      <c r="B379" s="25"/>
      <c r="C379" s="25"/>
      <c r="D379" s="25"/>
      <c r="E379" s="25"/>
      <c r="F379" s="25"/>
      <c r="G379" s="25"/>
      <c r="H379" s="25"/>
      <c r="I379" s="8"/>
      <c r="J379" s="32"/>
      <c r="K379" s="25"/>
      <c r="L379" s="8"/>
      <c r="M379" s="25"/>
      <c r="N379" s="25"/>
      <c r="O379" s="25"/>
      <c r="P379" s="25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3"/>
      <c r="BJ379" s="3"/>
      <c r="BK379" s="11"/>
      <c r="BL379" s="11"/>
      <c r="BM379" s="11"/>
      <c r="BN379" s="3"/>
      <c r="BO379" s="3"/>
      <c r="BP379" s="3"/>
      <c r="BQ379" s="3"/>
      <c r="BR379" s="3"/>
      <c r="BS379" s="11"/>
      <c r="BT379" s="20"/>
      <c r="BU379" s="25"/>
      <c r="BV379" s="20"/>
      <c r="BW379" s="11"/>
      <c r="BX379" s="20"/>
      <c r="BY379" s="25"/>
      <c r="BZ379" s="20"/>
      <c r="CA379" s="25"/>
      <c r="CB379" s="25"/>
      <c r="CC379" s="25"/>
      <c r="CD379" s="25"/>
      <c r="CE379" s="25"/>
      <c r="CF379" s="20"/>
      <c r="CG379" s="25"/>
      <c r="CH379" s="25"/>
      <c r="CI379" s="25"/>
      <c r="CJ379" s="20"/>
      <c r="CK379" s="25"/>
      <c r="CL379" s="25"/>
    </row>
    <row r="380" spans="1:90" x14ac:dyDescent="0.25">
      <c r="A380" s="25"/>
      <c r="B380" s="25"/>
      <c r="C380" s="25"/>
      <c r="D380" s="25"/>
      <c r="E380" s="25"/>
      <c r="F380" s="25"/>
      <c r="G380" s="25"/>
      <c r="H380" s="25"/>
      <c r="I380" s="8"/>
      <c r="J380" s="32"/>
      <c r="K380" s="25"/>
      <c r="L380" s="8"/>
      <c r="M380" s="25"/>
      <c r="N380" s="25"/>
      <c r="O380" s="25"/>
      <c r="P380" s="25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3"/>
      <c r="BJ380" s="3"/>
      <c r="BK380" s="11"/>
      <c r="BL380" s="11"/>
      <c r="BM380" s="11"/>
      <c r="BN380" s="3"/>
      <c r="BO380" s="3"/>
      <c r="BP380" s="3"/>
      <c r="BQ380" s="3"/>
      <c r="BR380" s="3"/>
      <c r="BS380" s="11"/>
      <c r="BT380" s="20"/>
      <c r="BU380" s="25"/>
      <c r="BV380" s="20"/>
      <c r="BW380" s="11"/>
      <c r="BX380" s="20"/>
      <c r="BY380" s="25"/>
      <c r="BZ380" s="20"/>
      <c r="CA380" s="25"/>
      <c r="CB380" s="25"/>
      <c r="CC380" s="25"/>
      <c r="CD380" s="25"/>
      <c r="CE380" s="25"/>
      <c r="CF380" s="20"/>
      <c r="CG380" s="25"/>
      <c r="CH380" s="25"/>
      <c r="CI380" s="25"/>
      <c r="CJ380" s="20"/>
      <c r="CK380" s="25"/>
      <c r="CL380" s="25"/>
    </row>
    <row r="381" spans="1:90" x14ac:dyDescent="0.25">
      <c r="A381" s="25"/>
      <c r="B381" s="25"/>
      <c r="C381" s="25"/>
      <c r="D381" s="25"/>
      <c r="E381" s="25"/>
      <c r="F381" s="25"/>
      <c r="G381" s="25"/>
      <c r="H381" s="25"/>
      <c r="I381" s="8"/>
      <c r="J381" s="32"/>
      <c r="K381" s="25"/>
      <c r="L381" s="8"/>
      <c r="M381" s="25"/>
      <c r="N381" s="25"/>
      <c r="O381" s="25"/>
      <c r="P381" s="25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3"/>
      <c r="BJ381" s="3"/>
      <c r="BK381" s="11"/>
      <c r="BL381" s="11"/>
      <c r="BM381" s="11"/>
      <c r="BN381" s="3"/>
      <c r="BO381" s="3"/>
      <c r="BP381" s="3"/>
      <c r="BQ381" s="3"/>
      <c r="BR381" s="3"/>
      <c r="BS381" s="11"/>
      <c r="BT381" s="20"/>
      <c r="BU381" s="25"/>
      <c r="BV381" s="20"/>
      <c r="BW381" s="11"/>
      <c r="BX381" s="20"/>
      <c r="BY381" s="25"/>
      <c r="BZ381" s="20"/>
      <c r="CA381" s="25"/>
      <c r="CB381" s="25"/>
      <c r="CC381" s="25"/>
      <c r="CD381" s="25"/>
      <c r="CE381" s="25"/>
      <c r="CF381" s="20"/>
      <c r="CG381" s="25"/>
      <c r="CH381" s="25"/>
      <c r="CI381" s="25"/>
      <c r="CJ381" s="20"/>
      <c r="CK381" s="25"/>
      <c r="CL381" s="25"/>
    </row>
    <row r="382" spans="1:90" x14ac:dyDescent="0.25">
      <c r="A382" s="25"/>
      <c r="B382" s="25"/>
      <c r="C382" s="25"/>
      <c r="D382" s="25"/>
      <c r="E382" s="25"/>
      <c r="F382" s="25"/>
      <c r="G382" s="25"/>
      <c r="H382" s="25"/>
      <c r="I382" s="8"/>
      <c r="J382" s="32"/>
      <c r="K382" s="25"/>
      <c r="L382" s="8"/>
      <c r="M382" s="25"/>
      <c r="N382" s="25"/>
      <c r="O382" s="25"/>
      <c r="P382" s="25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3"/>
      <c r="BJ382" s="3"/>
      <c r="BK382" s="11"/>
      <c r="BL382" s="11"/>
      <c r="BM382" s="11"/>
      <c r="BN382" s="3"/>
      <c r="BO382" s="3"/>
      <c r="BP382" s="3"/>
      <c r="BQ382" s="3"/>
      <c r="BR382" s="3"/>
      <c r="BS382" s="11"/>
      <c r="BT382" s="20"/>
      <c r="BU382" s="25"/>
      <c r="BV382" s="20"/>
      <c r="BW382" s="11"/>
      <c r="BX382" s="20"/>
      <c r="BY382" s="25"/>
      <c r="BZ382" s="20"/>
      <c r="CA382" s="25"/>
      <c r="CB382" s="25"/>
      <c r="CC382" s="25"/>
      <c r="CD382" s="25"/>
      <c r="CE382" s="25"/>
      <c r="CF382" s="20"/>
      <c r="CG382" s="25"/>
      <c r="CH382" s="25"/>
      <c r="CI382" s="25"/>
      <c r="CJ382" s="20"/>
      <c r="CK382" s="25"/>
      <c r="CL382" s="25"/>
    </row>
    <row r="383" spans="1:90" x14ac:dyDescent="0.25">
      <c r="A383" s="25"/>
      <c r="B383" s="25"/>
      <c r="C383" s="25"/>
      <c r="D383" s="25"/>
      <c r="E383" s="25"/>
      <c r="F383" s="25"/>
      <c r="G383" s="25"/>
      <c r="H383" s="25"/>
      <c r="I383" s="8"/>
      <c r="J383" s="32"/>
      <c r="K383" s="25"/>
      <c r="L383" s="8"/>
      <c r="M383" s="25"/>
      <c r="N383" s="25"/>
      <c r="O383" s="25"/>
      <c r="P383" s="25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3"/>
      <c r="BJ383" s="3"/>
      <c r="BK383" s="11"/>
      <c r="BL383" s="11"/>
      <c r="BM383" s="11"/>
      <c r="BN383" s="3"/>
      <c r="BO383" s="3"/>
      <c r="BP383" s="3"/>
      <c r="BQ383" s="3"/>
      <c r="BR383" s="3"/>
      <c r="BS383" s="11"/>
      <c r="BT383" s="20"/>
      <c r="BU383" s="25"/>
      <c r="BV383" s="20"/>
      <c r="BW383" s="11"/>
      <c r="BX383" s="20"/>
      <c r="BY383" s="25"/>
      <c r="BZ383" s="20"/>
      <c r="CA383" s="25"/>
      <c r="CB383" s="25"/>
      <c r="CC383" s="25"/>
      <c r="CD383" s="25"/>
      <c r="CE383" s="25"/>
      <c r="CF383" s="20"/>
      <c r="CG383" s="25"/>
      <c r="CH383" s="25"/>
      <c r="CI383" s="25"/>
      <c r="CJ383" s="20"/>
      <c r="CK383" s="25"/>
      <c r="CL383" s="25"/>
    </row>
    <row r="384" spans="1:90" x14ac:dyDescent="0.25">
      <c r="A384" s="25"/>
      <c r="B384" s="25"/>
      <c r="C384" s="25"/>
      <c r="D384" s="25"/>
      <c r="E384" s="25"/>
      <c r="F384" s="25"/>
      <c r="G384" s="25"/>
      <c r="H384" s="25"/>
      <c r="I384" s="8"/>
      <c r="J384" s="32"/>
      <c r="K384" s="25"/>
      <c r="L384" s="8"/>
      <c r="M384" s="25"/>
      <c r="N384" s="25"/>
      <c r="O384" s="25"/>
      <c r="P384" s="25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3"/>
      <c r="BJ384" s="3"/>
      <c r="BK384" s="11"/>
      <c r="BL384" s="11"/>
      <c r="BM384" s="11"/>
      <c r="BN384" s="3"/>
      <c r="BO384" s="3"/>
      <c r="BP384" s="3"/>
      <c r="BQ384" s="3"/>
      <c r="BR384" s="3"/>
      <c r="BS384" s="11"/>
      <c r="BT384" s="20"/>
      <c r="BU384" s="25"/>
      <c r="BV384" s="20"/>
      <c r="BW384" s="11"/>
      <c r="BX384" s="20"/>
      <c r="BY384" s="25"/>
      <c r="BZ384" s="20"/>
      <c r="CA384" s="25"/>
      <c r="CB384" s="25"/>
      <c r="CC384" s="25"/>
      <c r="CD384" s="25"/>
      <c r="CE384" s="25"/>
      <c r="CF384" s="20"/>
      <c r="CG384" s="25"/>
      <c r="CH384" s="25"/>
      <c r="CI384" s="25"/>
      <c r="CJ384" s="20"/>
      <c r="CK384" s="25"/>
      <c r="CL384" s="25"/>
    </row>
    <row r="385" spans="1:90" x14ac:dyDescent="0.25">
      <c r="A385" s="25"/>
      <c r="B385" s="25"/>
      <c r="C385" s="25"/>
      <c r="D385" s="25"/>
      <c r="E385" s="25"/>
      <c r="F385" s="25"/>
      <c r="G385" s="25"/>
      <c r="H385" s="25"/>
      <c r="I385" s="8"/>
      <c r="J385" s="32"/>
      <c r="K385" s="25"/>
      <c r="L385" s="8"/>
      <c r="M385" s="25"/>
      <c r="N385" s="25"/>
      <c r="O385" s="25"/>
      <c r="P385" s="25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3"/>
      <c r="BJ385" s="3"/>
      <c r="BK385" s="11"/>
      <c r="BL385" s="11"/>
      <c r="BM385" s="11"/>
      <c r="BN385" s="3"/>
      <c r="BO385" s="3"/>
      <c r="BP385" s="3"/>
      <c r="BQ385" s="3"/>
      <c r="BR385" s="3"/>
      <c r="BS385" s="11"/>
      <c r="BT385" s="20"/>
      <c r="BU385" s="25"/>
      <c r="BV385" s="20"/>
      <c r="BW385" s="11"/>
      <c r="BX385" s="20"/>
      <c r="BY385" s="25"/>
      <c r="BZ385" s="20"/>
      <c r="CA385" s="25"/>
      <c r="CB385" s="25"/>
      <c r="CC385" s="25"/>
      <c r="CD385" s="25"/>
      <c r="CE385" s="25"/>
      <c r="CF385" s="20"/>
      <c r="CG385" s="25"/>
      <c r="CH385" s="25"/>
      <c r="CI385" s="25"/>
      <c r="CJ385" s="20"/>
      <c r="CK385" s="25"/>
      <c r="CL385" s="25"/>
    </row>
    <row r="386" spans="1:90" x14ac:dyDescent="0.25">
      <c r="A386" s="25"/>
      <c r="B386" s="25"/>
      <c r="C386" s="25"/>
      <c r="D386" s="25"/>
      <c r="E386" s="25"/>
      <c r="F386" s="25"/>
      <c r="G386" s="25"/>
      <c r="H386" s="25"/>
      <c r="I386" s="8"/>
      <c r="J386" s="32"/>
      <c r="K386" s="25"/>
      <c r="L386" s="8"/>
      <c r="M386" s="25"/>
      <c r="N386" s="25"/>
      <c r="O386" s="25"/>
      <c r="P386" s="25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3"/>
      <c r="BJ386" s="3"/>
      <c r="BK386" s="11"/>
      <c r="BL386" s="11"/>
      <c r="BM386" s="11"/>
      <c r="BN386" s="3"/>
      <c r="BO386" s="3"/>
      <c r="BP386" s="3"/>
      <c r="BQ386" s="3"/>
      <c r="BR386" s="3"/>
      <c r="BS386" s="11"/>
      <c r="BT386" s="20"/>
      <c r="BU386" s="25"/>
      <c r="BV386" s="20"/>
      <c r="BW386" s="11"/>
      <c r="BX386" s="20"/>
      <c r="BY386" s="25"/>
      <c r="BZ386" s="20"/>
      <c r="CA386" s="25"/>
      <c r="CB386" s="25"/>
      <c r="CC386" s="25"/>
      <c r="CD386" s="25"/>
      <c r="CE386" s="25"/>
      <c r="CF386" s="20"/>
      <c r="CG386" s="25"/>
      <c r="CH386" s="25"/>
      <c r="CI386" s="25"/>
      <c r="CJ386" s="20"/>
      <c r="CK386" s="25"/>
      <c r="CL386" s="25"/>
    </row>
    <row r="387" spans="1:90" x14ac:dyDescent="0.25">
      <c r="A387" s="25"/>
      <c r="B387" s="25"/>
      <c r="C387" s="25"/>
      <c r="D387" s="25"/>
      <c r="E387" s="25"/>
      <c r="F387" s="25"/>
      <c r="G387" s="25"/>
      <c r="H387" s="25"/>
      <c r="I387" s="8"/>
      <c r="J387" s="32"/>
      <c r="K387" s="25"/>
      <c r="L387" s="8"/>
      <c r="M387" s="25"/>
      <c r="N387" s="25"/>
      <c r="O387" s="25"/>
      <c r="P387" s="25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3"/>
      <c r="BJ387" s="3"/>
      <c r="BK387" s="11"/>
      <c r="BL387" s="11"/>
      <c r="BM387" s="11"/>
      <c r="BN387" s="3"/>
      <c r="BO387" s="3"/>
      <c r="BP387" s="3"/>
      <c r="BQ387" s="3"/>
      <c r="BR387" s="3"/>
      <c r="BS387" s="11"/>
      <c r="BT387" s="20"/>
      <c r="BU387" s="25"/>
      <c r="BV387" s="20"/>
      <c r="BW387" s="11"/>
      <c r="BX387" s="20"/>
      <c r="BY387" s="25"/>
      <c r="BZ387" s="20"/>
      <c r="CA387" s="25"/>
      <c r="CB387" s="25"/>
      <c r="CC387" s="25"/>
      <c r="CD387" s="25"/>
      <c r="CE387" s="25"/>
      <c r="CF387" s="20"/>
      <c r="CG387" s="25"/>
      <c r="CH387" s="25"/>
      <c r="CI387" s="25"/>
      <c r="CJ387" s="20"/>
      <c r="CK387" s="25"/>
      <c r="CL387" s="25"/>
    </row>
    <row r="388" spans="1:90" x14ac:dyDescent="0.25">
      <c r="A388" s="25"/>
      <c r="B388" s="25"/>
      <c r="C388" s="25"/>
      <c r="D388" s="25"/>
      <c r="E388" s="25"/>
      <c r="F388" s="25"/>
      <c r="G388" s="25"/>
      <c r="H388" s="25"/>
      <c r="I388" s="8"/>
      <c r="J388" s="32"/>
      <c r="K388" s="25"/>
      <c r="L388" s="8"/>
      <c r="M388" s="25"/>
      <c r="N388" s="25"/>
      <c r="O388" s="25"/>
      <c r="P388" s="25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3"/>
      <c r="BJ388" s="3"/>
      <c r="BK388" s="11"/>
      <c r="BL388" s="11"/>
      <c r="BM388" s="11"/>
      <c r="BN388" s="3"/>
      <c r="BO388" s="3"/>
      <c r="BP388" s="3"/>
      <c r="BQ388" s="3"/>
      <c r="BR388" s="3"/>
      <c r="BS388" s="11"/>
      <c r="BT388" s="20"/>
      <c r="BU388" s="25"/>
      <c r="BV388" s="20"/>
      <c r="BW388" s="11"/>
      <c r="BX388" s="20"/>
      <c r="BY388" s="25"/>
      <c r="BZ388" s="20"/>
      <c r="CA388" s="25"/>
      <c r="CB388" s="25"/>
      <c r="CC388" s="25"/>
      <c r="CD388" s="25"/>
      <c r="CE388" s="25"/>
      <c r="CF388" s="20"/>
      <c r="CG388" s="25"/>
      <c r="CH388" s="25"/>
      <c r="CI388" s="25"/>
      <c r="CJ388" s="20"/>
      <c r="CK388" s="25"/>
      <c r="CL388" s="25"/>
    </row>
    <row r="389" spans="1:90" x14ac:dyDescent="0.25">
      <c r="A389" s="25"/>
      <c r="B389" s="25"/>
      <c r="C389" s="25"/>
      <c r="D389" s="25"/>
      <c r="E389" s="25"/>
      <c r="F389" s="25"/>
      <c r="G389" s="25"/>
      <c r="H389" s="25"/>
      <c r="I389" s="8"/>
      <c r="J389" s="32"/>
      <c r="K389" s="25"/>
      <c r="L389" s="8"/>
      <c r="M389" s="25"/>
      <c r="N389" s="25"/>
      <c r="O389" s="25"/>
      <c r="P389" s="25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3"/>
      <c r="BJ389" s="3"/>
      <c r="BK389" s="11"/>
      <c r="BL389" s="11"/>
      <c r="BM389" s="11"/>
      <c r="BN389" s="3"/>
      <c r="BO389" s="3"/>
      <c r="BP389" s="3"/>
      <c r="BQ389" s="3"/>
      <c r="BR389" s="3"/>
      <c r="BS389" s="11"/>
      <c r="BT389" s="20"/>
      <c r="BU389" s="25"/>
      <c r="BV389" s="20"/>
      <c r="BW389" s="11"/>
      <c r="BX389" s="20"/>
      <c r="BY389" s="25"/>
      <c r="BZ389" s="20"/>
      <c r="CA389" s="25"/>
      <c r="CB389" s="25"/>
      <c r="CC389" s="25"/>
      <c r="CD389" s="25"/>
      <c r="CE389" s="25"/>
      <c r="CF389" s="20"/>
      <c r="CG389" s="25"/>
      <c r="CH389" s="25"/>
      <c r="CI389" s="25"/>
      <c r="CJ389" s="20"/>
      <c r="CK389" s="25"/>
      <c r="CL389" s="25"/>
    </row>
    <row r="390" spans="1:90" x14ac:dyDescent="0.25">
      <c r="A390" s="25"/>
      <c r="B390" s="25"/>
      <c r="C390" s="25"/>
      <c r="D390" s="25"/>
      <c r="E390" s="25"/>
      <c r="F390" s="25"/>
      <c r="G390" s="25"/>
      <c r="H390" s="25"/>
      <c r="I390" s="8"/>
      <c r="J390" s="32"/>
      <c r="K390" s="25"/>
      <c r="L390" s="8"/>
      <c r="M390" s="25"/>
      <c r="N390" s="25"/>
      <c r="O390" s="25"/>
      <c r="P390" s="25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3"/>
      <c r="BJ390" s="3"/>
      <c r="BK390" s="11"/>
      <c r="BL390" s="11"/>
      <c r="BM390" s="11"/>
      <c r="BN390" s="3"/>
      <c r="BO390" s="3"/>
      <c r="BP390" s="3"/>
      <c r="BQ390" s="3"/>
      <c r="BR390" s="3"/>
      <c r="BS390" s="11"/>
      <c r="BT390" s="20"/>
      <c r="BU390" s="25"/>
      <c r="BV390" s="20"/>
      <c r="BW390" s="11"/>
      <c r="BX390" s="20"/>
      <c r="BY390" s="25"/>
      <c r="BZ390" s="20"/>
      <c r="CA390" s="25"/>
      <c r="CB390" s="25"/>
      <c r="CC390" s="25"/>
      <c r="CD390" s="25"/>
      <c r="CE390" s="25"/>
      <c r="CF390" s="20"/>
      <c r="CG390" s="25"/>
      <c r="CH390" s="25"/>
      <c r="CI390" s="25"/>
      <c r="CJ390" s="20"/>
      <c r="CK390" s="25"/>
      <c r="CL390" s="25"/>
    </row>
    <row r="391" spans="1:90" x14ac:dyDescent="0.25">
      <c r="A391" s="25"/>
      <c r="B391" s="25"/>
      <c r="C391" s="25"/>
      <c r="D391" s="25"/>
      <c r="E391" s="25"/>
      <c r="F391" s="25"/>
      <c r="G391" s="25"/>
      <c r="H391" s="25"/>
      <c r="I391" s="8"/>
      <c r="J391" s="32"/>
      <c r="K391" s="25"/>
      <c r="L391" s="8"/>
      <c r="M391" s="25"/>
      <c r="N391" s="25"/>
      <c r="O391" s="25"/>
      <c r="P391" s="25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3"/>
      <c r="BJ391" s="3"/>
      <c r="BK391" s="11"/>
      <c r="BL391" s="11"/>
      <c r="BM391" s="11"/>
      <c r="BN391" s="3"/>
      <c r="BO391" s="3"/>
      <c r="BP391" s="3"/>
      <c r="BQ391" s="3"/>
      <c r="BR391" s="3"/>
      <c r="BS391" s="11"/>
      <c r="BT391" s="20"/>
      <c r="BU391" s="25"/>
      <c r="BV391" s="20"/>
      <c r="BW391" s="11"/>
      <c r="BX391" s="20"/>
      <c r="BY391" s="25"/>
      <c r="BZ391" s="20"/>
      <c r="CA391" s="25"/>
      <c r="CB391" s="25"/>
      <c r="CC391" s="25"/>
      <c r="CD391" s="25"/>
      <c r="CE391" s="25"/>
      <c r="CF391" s="20"/>
      <c r="CG391" s="25"/>
      <c r="CH391" s="25"/>
      <c r="CI391" s="25"/>
      <c r="CJ391" s="20"/>
      <c r="CK391" s="25"/>
      <c r="CL391" s="25"/>
    </row>
    <row r="392" spans="1:90" x14ac:dyDescent="0.25">
      <c r="A392" s="25"/>
      <c r="B392" s="25"/>
      <c r="C392" s="25"/>
      <c r="D392" s="25"/>
      <c r="E392" s="25"/>
      <c r="F392" s="25"/>
      <c r="G392" s="25"/>
      <c r="H392" s="25"/>
      <c r="I392" s="8"/>
      <c r="J392" s="32"/>
      <c r="K392" s="25"/>
      <c r="L392" s="8"/>
      <c r="M392" s="25"/>
      <c r="N392" s="25"/>
      <c r="O392" s="25"/>
      <c r="P392" s="25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3"/>
      <c r="BJ392" s="3"/>
      <c r="BK392" s="11"/>
      <c r="BL392" s="11"/>
      <c r="BM392" s="11"/>
      <c r="BN392" s="3"/>
      <c r="BO392" s="3"/>
      <c r="BP392" s="3"/>
      <c r="BQ392" s="3"/>
      <c r="BR392" s="3"/>
      <c r="BS392" s="11"/>
      <c r="BT392" s="20"/>
      <c r="BU392" s="25"/>
      <c r="BV392" s="20"/>
      <c r="BW392" s="11"/>
      <c r="BX392" s="20"/>
      <c r="BY392" s="25"/>
      <c r="BZ392" s="20"/>
      <c r="CA392" s="25"/>
      <c r="CB392" s="25"/>
      <c r="CC392" s="25"/>
      <c r="CD392" s="25"/>
      <c r="CE392" s="25"/>
      <c r="CF392" s="20"/>
      <c r="CG392" s="25"/>
      <c r="CH392" s="25"/>
      <c r="CI392" s="25"/>
      <c r="CJ392" s="20"/>
      <c r="CK392" s="25"/>
      <c r="CL392" s="25"/>
    </row>
    <row r="393" spans="1:90" x14ac:dyDescent="0.25">
      <c r="A393" s="25"/>
      <c r="B393" s="25"/>
      <c r="C393" s="25"/>
      <c r="D393" s="25"/>
      <c r="E393" s="25"/>
      <c r="F393" s="25"/>
      <c r="G393" s="25"/>
      <c r="H393" s="25"/>
      <c r="I393" s="8"/>
      <c r="J393" s="32"/>
      <c r="K393" s="25"/>
      <c r="L393" s="8"/>
      <c r="M393" s="25"/>
      <c r="N393" s="25"/>
      <c r="O393" s="25"/>
      <c r="P393" s="25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3"/>
      <c r="BJ393" s="3"/>
      <c r="BK393" s="11"/>
      <c r="BL393" s="11"/>
      <c r="BM393" s="11"/>
      <c r="BN393" s="3"/>
      <c r="BO393" s="3"/>
      <c r="BP393" s="3"/>
      <c r="BQ393" s="3"/>
      <c r="BR393" s="3"/>
      <c r="BS393" s="11"/>
      <c r="BT393" s="20"/>
      <c r="BU393" s="25"/>
      <c r="BV393" s="20"/>
      <c r="BW393" s="11"/>
      <c r="BX393" s="20"/>
      <c r="BY393" s="25"/>
      <c r="BZ393" s="20"/>
      <c r="CA393" s="25"/>
      <c r="CB393" s="25"/>
      <c r="CC393" s="25"/>
      <c r="CD393" s="25"/>
      <c r="CE393" s="25"/>
      <c r="CF393" s="20"/>
      <c r="CG393" s="25"/>
      <c r="CH393" s="25"/>
      <c r="CI393" s="25"/>
      <c r="CJ393" s="20"/>
      <c r="CK393" s="25"/>
      <c r="CL393" s="25"/>
    </row>
    <row r="394" spans="1:90" x14ac:dyDescent="0.25">
      <c r="A394" s="25"/>
      <c r="B394" s="25"/>
      <c r="C394" s="25"/>
      <c r="D394" s="25"/>
      <c r="E394" s="25"/>
      <c r="F394" s="25"/>
      <c r="G394" s="25"/>
      <c r="H394" s="25"/>
      <c r="I394" s="8"/>
      <c r="J394" s="32"/>
      <c r="K394" s="25"/>
      <c r="L394" s="8"/>
      <c r="M394" s="25"/>
      <c r="N394" s="25"/>
      <c r="O394" s="25"/>
      <c r="P394" s="25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3"/>
      <c r="BJ394" s="3"/>
      <c r="BK394" s="11"/>
      <c r="BL394" s="11"/>
      <c r="BM394" s="11"/>
      <c r="BN394" s="3"/>
      <c r="BO394" s="3"/>
      <c r="BP394" s="3"/>
      <c r="BQ394" s="3"/>
      <c r="BR394" s="3"/>
      <c r="BS394" s="11"/>
      <c r="BT394" s="20"/>
      <c r="BU394" s="25"/>
      <c r="BV394" s="20"/>
      <c r="BW394" s="11"/>
      <c r="BX394" s="20"/>
      <c r="BY394" s="25"/>
      <c r="BZ394" s="20"/>
      <c r="CA394" s="25"/>
      <c r="CB394" s="25"/>
      <c r="CC394" s="25"/>
      <c r="CD394" s="25"/>
      <c r="CE394" s="25"/>
      <c r="CF394" s="20"/>
      <c r="CG394" s="25"/>
      <c r="CH394" s="25"/>
      <c r="CI394" s="25"/>
      <c r="CJ394" s="20"/>
      <c r="CK394" s="25"/>
      <c r="CL394" s="25"/>
    </row>
    <row r="395" spans="1:90" x14ac:dyDescent="0.25">
      <c r="A395" s="25"/>
      <c r="B395" s="25"/>
      <c r="C395" s="25"/>
      <c r="D395" s="25"/>
      <c r="E395" s="25"/>
      <c r="F395" s="25"/>
      <c r="G395" s="25"/>
      <c r="H395" s="25"/>
      <c r="I395" s="8"/>
      <c r="J395" s="32"/>
      <c r="K395" s="25"/>
      <c r="L395" s="8"/>
      <c r="M395" s="25"/>
      <c r="N395" s="25"/>
      <c r="O395" s="25"/>
      <c r="P395" s="25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3"/>
      <c r="BJ395" s="3"/>
      <c r="BK395" s="11"/>
      <c r="BL395" s="11"/>
      <c r="BM395" s="11"/>
      <c r="BN395" s="3"/>
      <c r="BO395" s="3"/>
      <c r="BP395" s="3"/>
      <c r="BQ395" s="3"/>
      <c r="BR395" s="3"/>
      <c r="BS395" s="11"/>
      <c r="BT395" s="20"/>
      <c r="BU395" s="25"/>
      <c r="BV395" s="20"/>
      <c r="BW395" s="11"/>
      <c r="BX395" s="20"/>
      <c r="BY395" s="25"/>
      <c r="BZ395" s="20"/>
      <c r="CA395" s="25"/>
      <c r="CB395" s="25"/>
      <c r="CC395" s="25"/>
      <c r="CD395" s="25"/>
      <c r="CE395" s="25"/>
      <c r="CF395" s="20"/>
      <c r="CG395" s="25"/>
      <c r="CH395" s="25"/>
      <c r="CI395" s="25"/>
      <c r="CJ395" s="20"/>
      <c r="CK395" s="25"/>
      <c r="CL395" s="25"/>
    </row>
    <row r="396" spans="1:90" x14ac:dyDescent="0.25">
      <c r="A396" s="25"/>
      <c r="B396" s="25"/>
      <c r="C396" s="25"/>
      <c r="D396" s="25"/>
      <c r="E396" s="25"/>
      <c r="F396" s="25"/>
      <c r="G396" s="25"/>
      <c r="H396" s="25"/>
      <c r="I396" s="8"/>
      <c r="J396" s="32"/>
      <c r="K396" s="25"/>
      <c r="L396" s="8"/>
      <c r="M396" s="25"/>
      <c r="N396" s="25"/>
      <c r="O396" s="25"/>
      <c r="P396" s="25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3"/>
      <c r="BJ396" s="3"/>
      <c r="BK396" s="11"/>
      <c r="BL396" s="11"/>
      <c r="BM396" s="11"/>
      <c r="BN396" s="3"/>
      <c r="BO396" s="3"/>
      <c r="BP396" s="3"/>
      <c r="BQ396" s="3"/>
      <c r="BR396" s="3"/>
      <c r="BS396" s="11"/>
      <c r="BT396" s="20"/>
      <c r="BU396" s="25"/>
      <c r="BV396" s="20"/>
      <c r="BW396" s="11"/>
      <c r="BX396" s="20"/>
      <c r="BY396" s="25"/>
      <c r="BZ396" s="20"/>
      <c r="CA396" s="25"/>
      <c r="CB396" s="25"/>
      <c r="CC396" s="25"/>
      <c r="CD396" s="25"/>
      <c r="CE396" s="25"/>
      <c r="CF396" s="20"/>
      <c r="CG396" s="25"/>
      <c r="CH396" s="25"/>
      <c r="CI396" s="25"/>
      <c r="CJ396" s="20"/>
      <c r="CK396" s="25"/>
      <c r="CL396" s="25"/>
    </row>
    <row r="397" spans="1:90" x14ac:dyDescent="0.25">
      <c r="A397" s="25"/>
      <c r="B397" s="25"/>
      <c r="C397" s="25"/>
      <c r="D397" s="25"/>
      <c r="E397" s="25"/>
      <c r="F397" s="25"/>
      <c r="G397" s="25"/>
      <c r="H397" s="25"/>
      <c r="I397" s="8"/>
      <c r="J397" s="32"/>
      <c r="K397" s="25"/>
      <c r="L397" s="8"/>
      <c r="M397" s="25"/>
      <c r="N397" s="25"/>
      <c r="O397" s="25"/>
      <c r="P397" s="25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3"/>
      <c r="BJ397" s="3"/>
      <c r="BK397" s="11"/>
      <c r="BL397" s="11"/>
      <c r="BM397" s="11"/>
      <c r="BN397" s="3"/>
      <c r="BO397" s="3"/>
      <c r="BP397" s="3"/>
      <c r="BQ397" s="3"/>
      <c r="BR397" s="3"/>
      <c r="BS397" s="11"/>
      <c r="BT397" s="20"/>
      <c r="BU397" s="25"/>
      <c r="BV397" s="20"/>
      <c r="BW397" s="11"/>
      <c r="BX397" s="20"/>
      <c r="BY397" s="25"/>
      <c r="BZ397" s="20"/>
      <c r="CA397" s="25"/>
      <c r="CB397" s="25"/>
      <c r="CC397" s="25"/>
      <c r="CD397" s="25"/>
      <c r="CE397" s="25"/>
      <c r="CF397" s="20"/>
      <c r="CG397" s="25"/>
      <c r="CH397" s="25"/>
      <c r="CI397" s="25"/>
      <c r="CJ397" s="20"/>
      <c r="CK397" s="25"/>
      <c r="CL397" s="25"/>
    </row>
    <row r="398" spans="1:90" x14ac:dyDescent="0.25">
      <c r="A398" s="25"/>
      <c r="B398" s="25"/>
      <c r="C398" s="25"/>
      <c r="D398" s="25"/>
      <c r="E398" s="25"/>
      <c r="F398" s="25"/>
      <c r="G398" s="25"/>
      <c r="H398" s="25"/>
      <c r="I398" s="8"/>
      <c r="J398" s="32"/>
      <c r="K398" s="25"/>
      <c r="L398" s="8"/>
      <c r="M398" s="25"/>
      <c r="N398" s="25"/>
      <c r="O398" s="25"/>
      <c r="P398" s="25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3"/>
      <c r="BJ398" s="3"/>
      <c r="BK398" s="11"/>
      <c r="BL398" s="11"/>
      <c r="BM398" s="11"/>
      <c r="BN398" s="3"/>
      <c r="BO398" s="3"/>
      <c r="BP398" s="3"/>
      <c r="BQ398" s="3"/>
      <c r="BR398" s="3"/>
      <c r="BS398" s="11"/>
      <c r="BT398" s="20"/>
      <c r="BU398" s="25"/>
      <c r="BV398" s="20"/>
      <c r="BW398" s="11"/>
      <c r="BX398" s="20"/>
      <c r="BY398" s="25"/>
      <c r="BZ398" s="20"/>
      <c r="CA398" s="25"/>
      <c r="CB398" s="25"/>
      <c r="CC398" s="25"/>
      <c r="CD398" s="25"/>
      <c r="CE398" s="25"/>
      <c r="CF398" s="20"/>
      <c r="CG398" s="25"/>
      <c r="CH398" s="25"/>
      <c r="CI398" s="25"/>
      <c r="CJ398" s="20"/>
      <c r="CK398" s="25"/>
      <c r="CL398" s="25"/>
    </row>
    <row r="399" spans="1:90" x14ac:dyDescent="0.25">
      <c r="A399" s="25"/>
      <c r="B399" s="25"/>
      <c r="C399" s="25"/>
      <c r="D399" s="25"/>
      <c r="E399" s="25"/>
      <c r="F399" s="25"/>
      <c r="G399" s="25"/>
      <c r="H399" s="25"/>
      <c r="I399" s="8"/>
      <c r="J399" s="32"/>
      <c r="K399" s="25"/>
      <c r="L399" s="8"/>
      <c r="M399" s="25"/>
      <c r="N399" s="25"/>
      <c r="O399" s="25"/>
      <c r="P399" s="25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3"/>
      <c r="BJ399" s="3"/>
      <c r="BK399" s="11"/>
      <c r="BL399" s="11"/>
      <c r="BM399" s="11"/>
      <c r="BN399" s="3"/>
      <c r="BO399" s="3"/>
      <c r="BP399" s="3"/>
      <c r="BQ399" s="3"/>
      <c r="BR399" s="3"/>
      <c r="BS399" s="11"/>
      <c r="BT399" s="20"/>
      <c r="BU399" s="25"/>
      <c r="BV399" s="20"/>
      <c r="BW399" s="11"/>
      <c r="BX399" s="20"/>
      <c r="BY399" s="25"/>
      <c r="BZ399" s="20"/>
      <c r="CA399" s="25"/>
      <c r="CB399" s="25"/>
      <c r="CC399" s="25"/>
      <c r="CD399" s="25"/>
      <c r="CE399" s="25"/>
      <c r="CF399" s="20"/>
      <c r="CG399" s="25"/>
      <c r="CH399" s="25"/>
      <c r="CI399" s="25"/>
      <c r="CJ399" s="20"/>
      <c r="CK399" s="25"/>
      <c r="CL399" s="25"/>
    </row>
    <row r="400" spans="1:90" x14ac:dyDescent="0.25">
      <c r="A400" s="25"/>
      <c r="B400" s="25"/>
      <c r="C400" s="25"/>
      <c r="D400" s="25"/>
      <c r="E400" s="25"/>
      <c r="F400" s="25"/>
      <c r="G400" s="25"/>
      <c r="H400" s="25"/>
      <c r="I400" s="8"/>
      <c r="J400" s="32"/>
      <c r="K400" s="25"/>
      <c r="L400" s="8"/>
      <c r="M400" s="25"/>
      <c r="N400" s="25"/>
      <c r="O400" s="25"/>
      <c r="P400" s="25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3"/>
      <c r="BJ400" s="3"/>
      <c r="BK400" s="11"/>
      <c r="BL400" s="11"/>
      <c r="BM400" s="11"/>
      <c r="BN400" s="3"/>
      <c r="BO400" s="3"/>
      <c r="BP400" s="3"/>
      <c r="BQ400" s="3"/>
      <c r="BR400" s="3"/>
      <c r="BS400" s="11"/>
      <c r="BT400" s="20"/>
      <c r="BU400" s="25"/>
      <c r="BV400" s="20"/>
      <c r="BW400" s="11"/>
      <c r="BX400" s="20"/>
      <c r="BY400" s="25"/>
      <c r="BZ400" s="20"/>
      <c r="CA400" s="25"/>
      <c r="CB400" s="25"/>
      <c r="CC400" s="25"/>
      <c r="CD400" s="25"/>
      <c r="CE400" s="25"/>
      <c r="CF400" s="20"/>
      <c r="CG400" s="25"/>
      <c r="CH400" s="25"/>
      <c r="CI400" s="25"/>
      <c r="CJ400" s="20"/>
      <c r="CK400" s="25"/>
      <c r="CL400" s="25"/>
    </row>
    <row r="401" spans="1:90" x14ac:dyDescent="0.25">
      <c r="A401" s="25"/>
      <c r="B401" s="25"/>
      <c r="C401" s="25"/>
      <c r="D401" s="25"/>
      <c r="E401" s="25"/>
      <c r="F401" s="25"/>
      <c r="G401" s="25"/>
      <c r="H401" s="25"/>
      <c r="I401" s="8"/>
      <c r="J401" s="32"/>
      <c r="K401" s="25"/>
      <c r="L401" s="8"/>
      <c r="M401" s="25"/>
      <c r="N401" s="25"/>
      <c r="O401" s="25"/>
      <c r="P401" s="25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3"/>
      <c r="BJ401" s="3"/>
      <c r="BK401" s="11"/>
      <c r="BL401" s="11"/>
      <c r="BM401" s="11"/>
      <c r="BN401" s="3"/>
      <c r="BO401" s="3"/>
      <c r="BP401" s="3"/>
      <c r="BQ401" s="3"/>
      <c r="BR401" s="3"/>
      <c r="BS401" s="11"/>
      <c r="BT401" s="20"/>
      <c r="BU401" s="25"/>
      <c r="BV401" s="20"/>
      <c r="BW401" s="11"/>
      <c r="BX401" s="20"/>
      <c r="BY401" s="25"/>
      <c r="BZ401" s="20"/>
      <c r="CA401" s="25"/>
      <c r="CB401" s="25"/>
      <c r="CC401" s="25"/>
      <c r="CD401" s="25"/>
      <c r="CE401" s="25"/>
      <c r="CF401" s="20"/>
      <c r="CG401" s="25"/>
      <c r="CH401" s="25"/>
      <c r="CI401" s="25"/>
      <c r="CJ401" s="20"/>
      <c r="CK401" s="25"/>
      <c r="CL401" s="25"/>
    </row>
    <row r="402" spans="1:90" x14ac:dyDescent="0.25">
      <c r="A402" s="25"/>
      <c r="B402" s="25"/>
      <c r="C402" s="25"/>
      <c r="D402" s="25"/>
      <c r="E402" s="25"/>
      <c r="F402" s="25"/>
      <c r="G402" s="25"/>
      <c r="H402" s="25"/>
      <c r="I402" s="8"/>
      <c r="J402" s="32"/>
      <c r="K402" s="25"/>
      <c r="L402" s="8"/>
      <c r="M402" s="25"/>
      <c r="N402" s="25"/>
      <c r="O402" s="25"/>
      <c r="P402" s="25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3"/>
      <c r="BJ402" s="3"/>
      <c r="BK402" s="11"/>
      <c r="BL402" s="11"/>
      <c r="BM402" s="11"/>
      <c r="BN402" s="3"/>
      <c r="BO402" s="3"/>
      <c r="BP402" s="3"/>
      <c r="BQ402" s="3"/>
      <c r="BR402" s="3"/>
      <c r="BS402" s="11"/>
      <c r="BT402" s="20"/>
      <c r="BU402" s="25"/>
      <c r="BV402" s="20"/>
      <c r="BW402" s="11"/>
      <c r="BX402" s="20"/>
      <c r="BY402" s="25"/>
      <c r="BZ402" s="20"/>
      <c r="CA402" s="25"/>
      <c r="CB402" s="25"/>
      <c r="CC402" s="25"/>
      <c r="CD402" s="25"/>
      <c r="CE402" s="25"/>
      <c r="CF402" s="20"/>
      <c r="CG402" s="25"/>
      <c r="CH402" s="25"/>
      <c r="CI402" s="25"/>
      <c r="CJ402" s="20"/>
      <c r="CK402" s="25"/>
      <c r="CL402" s="25"/>
    </row>
    <row r="403" spans="1:90" x14ac:dyDescent="0.25">
      <c r="A403" s="25"/>
      <c r="B403" s="25"/>
      <c r="C403" s="25"/>
      <c r="D403" s="25"/>
      <c r="E403" s="25"/>
      <c r="F403" s="25"/>
      <c r="G403" s="25"/>
      <c r="H403" s="25"/>
      <c r="I403" s="8"/>
      <c r="J403" s="32"/>
      <c r="K403" s="25"/>
      <c r="L403" s="8"/>
      <c r="M403" s="25"/>
      <c r="N403" s="25"/>
      <c r="O403" s="25"/>
      <c r="P403" s="25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3"/>
      <c r="BJ403" s="3"/>
      <c r="BK403" s="11"/>
      <c r="BL403" s="11"/>
      <c r="BM403" s="11"/>
      <c r="BN403" s="3"/>
      <c r="BO403" s="3"/>
      <c r="BP403" s="3"/>
      <c r="BQ403" s="3"/>
      <c r="BR403" s="3"/>
      <c r="BS403" s="11"/>
      <c r="BT403" s="20"/>
      <c r="BU403" s="25"/>
      <c r="BV403" s="20"/>
      <c r="BW403" s="11"/>
      <c r="BX403" s="20"/>
      <c r="BY403" s="25"/>
      <c r="BZ403" s="20"/>
      <c r="CA403" s="25"/>
      <c r="CB403" s="25"/>
      <c r="CC403" s="25"/>
      <c r="CD403" s="25"/>
      <c r="CE403" s="25"/>
      <c r="CF403" s="20"/>
      <c r="CG403" s="25"/>
      <c r="CH403" s="25"/>
      <c r="CI403" s="25"/>
      <c r="CJ403" s="20"/>
      <c r="CK403" s="25"/>
      <c r="CL403" s="25"/>
    </row>
    <row r="404" spans="1:90" x14ac:dyDescent="0.25">
      <c r="A404" s="25"/>
      <c r="B404" s="25"/>
      <c r="C404" s="25"/>
      <c r="D404" s="25"/>
      <c r="E404" s="25"/>
      <c r="F404" s="25"/>
      <c r="G404" s="25"/>
      <c r="H404" s="25"/>
      <c r="I404" s="8"/>
      <c r="J404" s="32"/>
      <c r="K404" s="25"/>
      <c r="L404" s="8"/>
      <c r="M404" s="25"/>
      <c r="N404" s="25"/>
      <c r="O404" s="25"/>
      <c r="P404" s="25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3"/>
      <c r="BJ404" s="3"/>
      <c r="BK404" s="11"/>
      <c r="BL404" s="11"/>
      <c r="BM404" s="11"/>
      <c r="BN404" s="3"/>
      <c r="BO404" s="3"/>
      <c r="BP404" s="3"/>
      <c r="BQ404" s="3"/>
      <c r="BR404" s="3"/>
      <c r="BS404" s="11"/>
      <c r="BT404" s="20"/>
      <c r="BU404" s="25"/>
      <c r="BV404" s="20"/>
      <c r="BW404" s="11"/>
      <c r="BX404" s="20"/>
      <c r="BY404" s="25"/>
      <c r="BZ404" s="20"/>
      <c r="CA404" s="25"/>
      <c r="CB404" s="25"/>
      <c r="CC404" s="25"/>
      <c r="CD404" s="25"/>
      <c r="CE404" s="25"/>
      <c r="CF404" s="20"/>
      <c r="CG404" s="25"/>
      <c r="CH404" s="25"/>
      <c r="CI404" s="25"/>
      <c r="CJ404" s="20"/>
      <c r="CK404" s="25"/>
      <c r="CL404" s="25"/>
    </row>
    <row r="405" spans="1:90" x14ac:dyDescent="0.25">
      <c r="A405" s="25"/>
      <c r="B405" s="25"/>
      <c r="C405" s="25"/>
      <c r="D405" s="25"/>
      <c r="E405" s="25"/>
      <c r="F405" s="25"/>
      <c r="G405" s="25"/>
      <c r="H405" s="25"/>
      <c r="I405" s="8"/>
      <c r="J405" s="32"/>
      <c r="K405" s="25"/>
      <c r="L405" s="8"/>
      <c r="M405" s="25"/>
      <c r="N405" s="25"/>
      <c r="O405" s="25"/>
      <c r="P405" s="25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3"/>
      <c r="BJ405" s="3"/>
      <c r="BK405" s="11"/>
      <c r="BL405" s="11"/>
      <c r="BM405" s="11"/>
      <c r="BN405" s="3"/>
      <c r="BO405" s="3"/>
      <c r="BP405" s="3"/>
      <c r="BQ405" s="3"/>
      <c r="BR405" s="3"/>
      <c r="BS405" s="11"/>
      <c r="BT405" s="20"/>
      <c r="BU405" s="25"/>
      <c r="BV405" s="20"/>
      <c r="BW405" s="11"/>
      <c r="BX405" s="20"/>
      <c r="BY405" s="25"/>
      <c r="BZ405" s="20"/>
      <c r="CA405" s="25"/>
      <c r="CB405" s="25"/>
      <c r="CC405" s="25"/>
      <c r="CD405" s="25"/>
      <c r="CE405" s="25"/>
      <c r="CF405" s="20"/>
      <c r="CG405" s="25"/>
      <c r="CH405" s="25"/>
      <c r="CI405" s="25"/>
      <c r="CJ405" s="20"/>
      <c r="CK405" s="25"/>
      <c r="CL405" s="25"/>
    </row>
    <row r="406" spans="1:90" x14ac:dyDescent="0.25">
      <c r="A406" s="25"/>
      <c r="B406" s="25"/>
      <c r="C406" s="25"/>
      <c r="D406" s="25"/>
      <c r="E406" s="25"/>
      <c r="F406" s="25"/>
      <c r="G406" s="25"/>
      <c r="H406" s="25"/>
      <c r="I406" s="8"/>
      <c r="J406" s="32"/>
      <c r="K406" s="25"/>
      <c r="L406" s="8"/>
      <c r="M406" s="25"/>
      <c r="N406" s="25"/>
      <c r="O406" s="25"/>
      <c r="P406" s="25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3"/>
      <c r="BJ406" s="3"/>
      <c r="BK406" s="11"/>
      <c r="BL406" s="11"/>
      <c r="BM406" s="11"/>
      <c r="BN406" s="3"/>
      <c r="BO406" s="3"/>
      <c r="BP406" s="3"/>
      <c r="BQ406" s="3"/>
      <c r="BR406" s="3"/>
      <c r="BS406" s="11"/>
      <c r="BT406" s="20"/>
      <c r="BU406" s="25"/>
      <c r="BV406" s="20"/>
      <c r="BW406" s="11"/>
      <c r="BX406" s="20"/>
      <c r="BY406" s="25"/>
      <c r="BZ406" s="20"/>
      <c r="CA406" s="25"/>
      <c r="CB406" s="25"/>
      <c r="CC406" s="25"/>
      <c r="CD406" s="25"/>
      <c r="CE406" s="25"/>
      <c r="CF406" s="20"/>
      <c r="CG406" s="25"/>
      <c r="CH406" s="25"/>
      <c r="CI406" s="25"/>
      <c r="CJ406" s="20"/>
      <c r="CK406" s="25"/>
      <c r="CL406" s="25"/>
    </row>
    <row r="407" spans="1:90" x14ac:dyDescent="0.25">
      <c r="A407" s="25"/>
      <c r="B407" s="25"/>
      <c r="C407" s="25"/>
      <c r="D407" s="25"/>
      <c r="E407" s="25"/>
      <c r="F407" s="25"/>
      <c r="G407" s="25"/>
      <c r="H407" s="25"/>
      <c r="I407" s="8"/>
      <c r="J407" s="32"/>
      <c r="K407" s="25"/>
      <c r="L407" s="8"/>
      <c r="M407" s="25"/>
      <c r="N407" s="25"/>
      <c r="O407" s="25"/>
      <c r="P407" s="25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3"/>
      <c r="BJ407" s="3"/>
      <c r="BK407" s="11"/>
      <c r="BL407" s="11"/>
      <c r="BM407" s="11"/>
      <c r="BN407" s="3"/>
      <c r="BO407" s="3"/>
      <c r="BP407" s="3"/>
      <c r="BQ407" s="3"/>
      <c r="BR407" s="3"/>
      <c r="BS407" s="11"/>
      <c r="BT407" s="20"/>
      <c r="BU407" s="25"/>
      <c r="BV407" s="20"/>
      <c r="BW407" s="11"/>
      <c r="BX407" s="20"/>
      <c r="BY407" s="25"/>
      <c r="BZ407" s="20"/>
      <c r="CA407" s="25"/>
      <c r="CB407" s="25"/>
      <c r="CC407" s="25"/>
      <c r="CD407" s="25"/>
      <c r="CE407" s="25"/>
      <c r="CF407" s="20"/>
      <c r="CG407" s="25"/>
      <c r="CH407" s="25"/>
      <c r="CI407" s="25"/>
      <c r="CJ407" s="20"/>
      <c r="CK407" s="25"/>
      <c r="CL407" s="25"/>
    </row>
    <row r="408" spans="1:90" x14ac:dyDescent="0.25">
      <c r="A408" s="25"/>
      <c r="B408" s="25"/>
      <c r="C408" s="25"/>
      <c r="D408" s="25"/>
      <c r="E408" s="25"/>
      <c r="F408" s="25"/>
      <c r="G408" s="25"/>
      <c r="H408" s="25"/>
      <c r="I408" s="8"/>
      <c r="J408" s="32"/>
      <c r="K408" s="25"/>
      <c r="L408" s="8"/>
      <c r="M408" s="25"/>
      <c r="N408" s="25"/>
      <c r="O408" s="25"/>
      <c r="P408" s="25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3"/>
      <c r="BJ408" s="3"/>
      <c r="BK408" s="11"/>
      <c r="BL408" s="11"/>
      <c r="BM408" s="11"/>
      <c r="BN408" s="3"/>
      <c r="BO408" s="3"/>
      <c r="BP408" s="3"/>
      <c r="BQ408" s="3"/>
      <c r="BR408" s="3"/>
      <c r="BS408" s="11"/>
      <c r="BT408" s="20"/>
      <c r="BU408" s="25"/>
      <c r="BV408" s="20"/>
      <c r="BW408" s="11"/>
      <c r="BX408" s="20"/>
      <c r="BY408" s="25"/>
      <c r="BZ408" s="20"/>
      <c r="CA408" s="25"/>
      <c r="CB408" s="25"/>
      <c r="CC408" s="25"/>
      <c r="CD408" s="25"/>
      <c r="CE408" s="25"/>
      <c r="CF408" s="20"/>
      <c r="CG408" s="25"/>
      <c r="CH408" s="25"/>
      <c r="CI408" s="25"/>
      <c r="CJ408" s="20"/>
      <c r="CK408" s="25"/>
      <c r="CL408" s="25"/>
    </row>
    <row r="409" spans="1:90" x14ac:dyDescent="0.25">
      <c r="A409" s="25"/>
      <c r="B409" s="25"/>
      <c r="C409" s="25"/>
      <c r="D409" s="25"/>
      <c r="E409" s="25"/>
      <c r="F409" s="25"/>
      <c r="G409" s="25"/>
      <c r="H409" s="25"/>
      <c r="I409" s="8"/>
      <c r="J409" s="32"/>
      <c r="K409" s="25"/>
      <c r="L409" s="8"/>
      <c r="M409" s="25"/>
      <c r="N409" s="25"/>
      <c r="O409" s="25"/>
      <c r="P409" s="25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3"/>
      <c r="BJ409" s="3"/>
      <c r="BK409" s="11"/>
      <c r="BL409" s="11"/>
      <c r="BM409" s="11"/>
      <c r="BN409" s="3"/>
      <c r="BO409" s="3"/>
      <c r="BP409" s="3"/>
      <c r="BQ409" s="3"/>
      <c r="BR409" s="3"/>
      <c r="BS409" s="11"/>
      <c r="BT409" s="20"/>
      <c r="BU409" s="25"/>
      <c r="BV409" s="20"/>
      <c r="BW409" s="11"/>
      <c r="BX409" s="20"/>
      <c r="BY409" s="25"/>
      <c r="BZ409" s="20"/>
      <c r="CA409" s="25"/>
      <c r="CB409" s="25"/>
      <c r="CC409" s="25"/>
      <c r="CD409" s="25"/>
      <c r="CE409" s="25"/>
      <c r="CF409" s="20"/>
      <c r="CG409" s="25"/>
      <c r="CH409" s="25"/>
      <c r="CI409" s="25"/>
      <c r="CJ409" s="20"/>
      <c r="CK409" s="25"/>
      <c r="CL409" s="25"/>
    </row>
    <row r="410" spans="1:90" x14ac:dyDescent="0.25">
      <c r="A410" s="25"/>
      <c r="B410" s="25"/>
      <c r="C410" s="25"/>
      <c r="D410" s="25"/>
      <c r="E410" s="25"/>
      <c r="F410" s="25"/>
      <c r="G410" s="25"/>
      <c r="H410" s="25"/>
      <c r="I410" s="8"/>
      <c r="J410" s="32"/>
      <c r="K410" s="25"/>
      <c r="L410" s="8"/>
      <c r="M410" s="25"/>
      <c r="N410" s="25"/>
      <c r="O410" s="25"/>
      <c r="P410" s="25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3"/>
      <c r="BJ410" s="3"/>
      <c r="BK410" s="11"/>
      <c r="BL410" s="11"/>
      <c r="BM410" s="11"/>
      <c r="BN410" s="3"/>
      <c r="BO410" s="3"/>
      <c r="BP410" s="3"/>
      <c r="BQ410" s="3"/>
      <c r="BR410" s="3"/>
      <c r="BS410" s="11"/>
      <c r="BT410" s="20"/>
      <c r="BU410" s="25"/>
      <c r="BV410" s="20"/>
      <c r="BW410" s="11"/>
      <c r="BX410" s="20"/>
      <c r="BY410" s="25"/>
      <c r="BZ410" s="20"/>
      <c r="CA410" s="25"/>
      <c r="CB410" s="25"/>
      <c r="CC410" s="25"/>
      <c r="CD410" s="25"/>
      <c r="CE410" s="25"/>
      <c r="CF410" s="20"/>
      <c r="CG410" s="25"/>
      <c r="CH410" s="25"/>
      <c r="CI410" s="25"/>
      <c r="CJ410" s="20"/>
      <c r="CK410" s="25"/>
      <c r="CL410" s="25"/>
    </row>
    <row r="411" spans="1:90" x14ac:dyDescent="0.25">
      <c r="A411" s="25"/>
      <c r="B411" s="25"/>
      <c r="C411" s="25"/>
      <c r="D411" s="25"/>
      <c r="E411" s="25"/>
      <c r="F411" s="25"/>
      <c r="G411" s="25"/>
      <c r="H411" s="25"/>
      <c r="I411" s="8"/>
      <c r="J411" s="32"/>
      <c r="K411" s="25"/>
      <c r="L411" s="8"/>
      <c r="M411" s="25"/>
      <c r="N411" s="25"/>
      <c r="O411" s="25"/>
      <c r="P411" s="25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3"/>
      <c r="BJ411" s="3"/>
      <c r="BK411" s="11"/>
      <c r="BL411" s="11"/>
      <c r="BM411" s="11"/>
      <c r="BN411" s="3"/>
      <c r="BO411" s="3"/>
      <c r="BP411" s="3"/>
      <c r="BQ411" s="3"/>
      <c r="BR411" s="3"/>
      <c r="BS411" s="11"/>
      <c r="BT411" s="20"/>
      <c r="BU411" s="25"/>
      <c r="BV411" s="20"/>
      <c r="BW411" s="11"/>
      <c r="BX411" s="20"/>
      <c r="BY411" s="25"/>
      <c r="BZ411" s="20"/>
      <c r="CA411" s="25"/>
      <c r="CB411" s="25"/>
      <c r="CC411" s="25"/>
      <c r="CD411" s="25"/>
      <c r="CE411" s="25"/>
      <c r="CF411" s="20"/>
      <c r="CG411" s="25"/>
      <c r="CH411" s="25"/>
      <c r="CI411" s="25"/>
      <c r="CJ411" s="20"/>
      <c r="CK411" s="25"/>
      <c r="CL411" s="25"/>
    </row>
    <row r="412" spans="1:90" x14ac:dyDescent="0.25">
      <c r="A412" s="25"/>
      <c r="B412" s="25"/>
      <c r="C412" s="25"/>
      <c r="D412" s="25"/>
      <c r="E412" s="25"/>
      <c r="F412" s="25"/>
      <c r="G412" s="25"/>
      <c r="H412" s="25"/>
      <c r="I412" s="8"/>
      <c r="J412" s="32"/>
      <c r="K412" s="25"/>
      <c r="L412" s="8"/>
      <c r="M412" s="25"/>
      <c r="N412" s="25"/>
      <c r="O412" s="25"/>
      <c r="P412" s="25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3"/>
      <c r="BJ412" s="3"/>
      <c r="BK412" s="11"/>
      <c r="BL412" s="11"/>
      <c r="BM412" s="11"/>
      <c r="BN412" s="3"/>
      <c r="BO412" s="3"/>
      <c r="BP412" s="3"/>
      <c r="BQ412" s="3"/>
      <c r="BR412" s="3"/>
      <c r="BS412" s="11"/>
      <c r="BT412" s="20"/>
      <c r="BU412" s="25"/>
      <c r="BV412" s="20"/>
      <c r="BW412" s="11"/>
      <c r="BX412" s="20"/>
      <c r="BY412" s="25"/>
      <c r="BZ412" s="20"/>
      <c r="CA412" s="25"/>
      <c r="CB412" s="25"/>
      <c r="CC412" s="25"/>
      <c r="CD412" s="25"/>
      <c r="CE412" s="25"/>
      <c r="CF412" s="20"/>
      <c r="CG412" s="25"/>
      <c r="CH412" s="25"/>
      <c r="CI412" s="25"/>
      <c r="CJ412" s="20"/>
      <c r="CK412" s="25"/>
      <c r="CL412" s="25"/>
    </row>
    <row r="413" spans="1:90" x14ac:dyDescent="0.25">
      <c r="A413" s="25"/>
      <c r="B413" s="25"/>
      <c r="C413" s="25"/>
      <c r="D413" s="25"/>
      <c r="E413" s="25"/>
      <c r="F413" s="25"/>
      <c r="G413" s="25"/>
      <c r="H413" s="25"/>
      <c r="I413" s="8"/>
      <c r="J413" s="32"/>
      <c r="K413" s="25"/>
      <c r="L413" s="8"/>
      <c r="M413" s="25"/>
      <c r="N413" s="25"/>
      <c r="O413" s="25"/>
      <c r="P413" s="25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3"/>
      <c r="BJ413" s="3"/>
      <c r="BK413" s="11"/>
      <c r="BL413" s="11"/>
      <c r="BM413" s="11"/>
      <c r="BN413" s="3"/>
      <c r="BO413" s="3"/>
      <c r="BP413" s="3"/>
      <c r="BQ413" s="3"/>
      <c r="BR413" s="3"/>
      <c r="BS413" s="11"/>
      <c r="BT413" s="20"/>
      <c r="BU413" s="25"/>
      <c r="BV413" s="20"/>
      <c r="BW413" s="11"/>
      <c r="BX413" s="20"/>
      <c r="BY413" s="25"/>
      <c r="BZ413" s="20"/>
      <c r="CA413" s="25"/>
      <c r="CB413" s="25"/>
      <c r="CC413" s="25"/>
      <c r="CD413" s="25"/>
      <c r="CE413" s="25"/>
      <c r="CF413" s="20"/>
      <c r="CG413" s="25"/>
      <c r="CH413" s="25"/>
      <c r="CI413" s="25"/>
      <c r="CJ413" s="20"/>
      <c r="CK413" s="25"/>
      <c r="CL413" s="25"/>
    </row>
    <row r="414" spans="1:90" x14ac:dyDescent="0.25">
      <c r="A414" s="25"/>
      <c r="B414" s="25"/>
      <c r="C414" s="25"/>
      <c r="D414" s="25"/>
      <c r="E414" s="25"/>
      <c r="F414" s="25"/>
      <c r="G414" s="25"/>
      <c r="H414" s="25"/>
      <c r="I414" s="8"/>
      <c r="J414" s="32"/>
      <c r="K414" s="25"/>
      <c r="L414" s="8"/>
      <c r="M414" s="25"/>
      <c r="N414" s="25"/>
      <c r="O414" s="25"/>
      <c r="P414" s="25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3"/>
      <c r="BJ414" s="3"/>
      <c r="BK414" s="11"/>
      <c r="BL414" s="11"/>
      <c r="BM414" s="11"/>
      <c r="BN414" s="3"/>
      <c r="BO414" s="3"/>
      <c r="BP414" s="3"/>
      <c r="BQ414" s="3"/>
      <c r="BR414" s="3"/>
      <c r="BS414" s="11"/>
      <c r="BT414" s="20"/>
      <c r="BU414" s="25"/>
      <c r="BV414" s="20"/>
      <c r="BW414" s="11"/>
      <c r="BX414" s="20"/>
      <c r="BY414" s="25"/>
      <c r="BZ414" s="20"/>
      <c r="CA414" s="25"/>
      <c r="CB414" s="25"/>
      <c r="CC414" s="25"/>
      <c r="CD414" s="25"/>
      <c r="CE414" s="25"/>
      <c r="CF414" s="20"/>
      <c r="CG414" s="25"/>
      <c r="CH414" s="25"/>
      <c r="CI414" s="25"/>
      <c r="CJ414" s="20"/>
      <c r="CK414" s="25"/>
      <c r="CL414" s="25"/>
    </row>
    <row r="415" spans="1:90" x14ac:dyDescent="0.25">
      <c r="A415" s="25"/>
      <c r="B415" s="25"/>
      <c r="C415" s="25"/>
      <c r="D415" s="25"/>
      <c r="E415" s="25"/>
      <c r="F415" s="25"/>
      <c r="G415" s="25"/>
      <c r="H415" s="25"/>
      <c r="I415" s="8"/>
      <c r="J415" s="32"/>
      <c r="K415" s="25"/>
      <c r="L415" s="8"/>
      <c r="M415" s="25"/>
      <c r="N415" s="25"/>
      <c r="O415" s="25"/>
      <c r="P415" s="25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3"/>
      <c r="BJ415" s="3"/>
      <c r="BK415" s="11"/>
      <c r="BL415" s="11"/>
      <c r="BM415" s="11"/>
      <c r="BN415" s="3"/>
      <c r="BO415" s="3"/>
      <c r="BP415" s="3"/>
      <c r="BQ415" s="3"/>
      <c r="BR415" s="3"/>
      <c r="BS415" s="11"/>
      <c r="BT415" s="20"/>
      <c r="BU415" s="25"/>
      <c r="BV415" s="20"/>
      <c r="BW415" s="11"/>
      <c r="BX415" s="20"/>
      <c r="BY415" s="25"/>
      <c r="BZ415" s="20"/>
      <c r="CA415" s="25"/>
      <c r="CB415" s="25"/>
      <c r="CC415" s="25"/>
      <c r="CD415" s="25"/>
      <c r="CE415" s="25"/>
      <c r="CF415" s="20"/>
      <c r="CG415" s="25"/>
      <c r="CH415" s="25"/>
      <c r="CI415" s="25"/>
      <c r="CJ415" s="20"/>
      <c r="CK415" s="25"/>
      <c r="CL415" s="25"/>
    </row>
    <row r="416" spans="1:90" x14ac:dyDescent="0.25">
      <c r="A416" s="25"/>
      <c r="B416" s="25"/>
      <c r="C416" s="25"/>
      <c r="D416" s="25"/>
      <c r="E416" s="25"/>
      <c r="F416" s="25"/>
      <c r="G416" s="25"/>
      <c r="H416" s="25"/>
      <c r="I416" s="8"/>
      <c r="J416" s="32"/>
      <c r="K416" s="25"/>
      <c r="L416" s="8"/>
      <c r="M416" s="25"/>
      <c r="N416" s="25"/>
      <c r="O416" s="25"/>
      <c r="P416" s="25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3"/>
      <c r="BJ416" s="3"/>
      <c r="BK416" s="11"/>
      <c r="BL416" s="11"/>
      <c r="BM416" s="11"/>
      <c r="BN416" s="3"/>
      <c r="BO416" s="3"/>
      <c r="BP416" s="3"/>
      <c r="BQ416" s="3"/>
      <c r="BR416" s="3"/>
      <c r="BS416" s="11"/>
      <c r="BT416" s="20"/>
      <c r="BU416" s="25"/>
      <c r="BV416" s="20"/>
      <c r="BW416" s="11"/>
      <c r="BX416" s="20"/>
      <c r="BY416" s="25"/>
      <c r="BZ416" s="20"/>
      <c r="CA416" s="25"/>
      <c r="CB416" s="25"/>
      <c r="CC416" s="25"/>
      <c r="CD416" s="25"/>
      <c r="CE416" s="25"/>
      <c r="CF416" s="20"/>
      <c r="CG416" s="25"/>
      <c r="CH416" s="25"/>
      <c r="CI416" s="25"/>
      <c r="CJ416" s="20"/>
      <c r="CK416" s="25"/>
      <c r="CL416" s="25"/>
    </row>
    <row r="417" spans="1:90" x14ac:dyDescent="0.25">
      <c r="A417" s="25"/>
      <c r="B417" s="25"/>
      <c r="C417" s="25"/>
      <c r="D417" s="25"/>
      <c r="E417" s="25"/>
      <c r="F417" s="25"/>
      <c r="G417" s="25"/>
      <c r="H417" s="25"/>
      <c r="I417" s="8"/>
      <c r="J417" s="32"/>
      <c r="K417" s="25"/>
      <c r="L417" s="8"/>
      <c r="M417" s="25"/>
      <c r="N417" s="25"/>
      <c r="O417" s="25"/>
      <c r="P417" s="25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3"/>
      <c r="BJ417" s="3"/>
      <c r="BK417" s="11"/>
      <c r="BL417" s="11"/>
      <c r="BM417" s="11"/>
      <c r="BN417" s="3"/>
      <c r="BO417" s="3"/>
      <c r="BP417" s="3"/>
      <c r="BQ417" s="3"/>
      <c r="BR417" s="3"/>
      <c r="BS417" s="11"/>
      <c r="BT417" s="20"/>
      <c r="BU417" s="25"/>
      <c r="BV417" s="20"/>
      <c r="BW417" s="11"/>
      <c r="BX417" s="20"/>
      <c r="BY417" s="25"/>
      <c r="BZ417" s="20"/>
      <c r="CA417" s="25"/>
      <c r="CB417" s="25"/>
      <c r="CC417" s="25"/>
      <c r="CD417" s="25"/>
      <c r="CE417" s="25"/>
      <c r="CF417" s="20"/>
      <c r="CG417" s="25"/>
      <c r="CH417" s="25"/>
      <c r="CI417" s="25"/>
      <c r="CJ417" s="20"/>
      <c r="CK417" s="25"/>
      <c r="CL417" s="25"/>
    </row>
    <row r="418" spans="1:90" x14ac:dyDescent="0.25">
      <c r="A418" s="25"/>
      <c r="B418" s="25"/>
      <c r="C418" s="25"/>
      <c r="D418" s="25"/>
      <c r="E418" s="25"/>
      <c r="F418" s="25"/>
      <c r="G418" s="25"/>
      <c r="H418" s="25"/>
      <c r="I418" s="8"/>
      <c r="J418" s="32"/>
      <c r="K418" s="25"/>
      <c r="L418" s="8"/>
      <c r="M418" s="25"/>
      <c r="N418" s="25"/>
      <c r="O418" s="25"/>
      <c r="P418" s="25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3"/>
      <c r="BJ418" s="3"/>
      <c r="BK418" s="11"/>
      <c r="BL418" s="11"/>
      <c r="BM418" s="11"/>
      <c r="BN418" s="3"/>
      <c r="BO418" s="3"/>
      <c r="BP418" s="3"/>
      <c r="BQ418" s="3"/>
      <c r="BR418" s="3"/>
      <c r="BS418" s="11"/>
      <c r="BT418" s="20"/>
      <c r="BU418" s="25"/>
      <c r="BV418" s="20"/>
      <c r="BW418" s="11"/>
      <c r="BX418" s="20"/>
      <c r="BY418" s="25"/>
      <c r="BZ418" s="20"/>
      <c r="CA418" s="25"/>
      <c r="CB418" s="25"/>
      <c r="CC418" s="25"/>
      <c r="CD418" s="25"/>
      <c r="CE418" s="25"/>
      <c r="CF418" s="20"/>
      <c r="CG418" s="25"/>
      <c r="CH418" s="25"/>
      <c r="CI418" s="25"/>
      <c r="CJ418" s="20"/>
      <c r="CK418" s="25"/>
      <c r="CL418" s="25"/>
    </row>
    <row r="419" spans="1:90" x14ac:dyDescent="0.25">
      <c r="A419" s="25"/>
      <c r="B419" s="25"/>
      <c r="C419" s="25"/>
      <c r="D419" s="25"/>
      <c r="E419" s="25"/>
      <c r="F419" s="25"/>
      <c r="G419" s="25"/>
      <c r="H419" s="25"/>
      <c r="I419" s="8"/>
      <c r="J419" s="32"/>
      <c r="K419" s="25"/>
      <c r="L419" s="8"/>
      <c r="M419" s="25"/>
      <c r="N419" s="25"/>
      <c r="O419" s="25"/>
      <c r="P419" s="25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3"/>
      <c r="BJ419" s="3"/>
      <c r="BK419" s="11"/>
      <c r="BL419" s="11"/>
      <c r="BM419" s="11"/>
      <c r="BN419" s="3"/>
      <c r="BO419" s="3"/>
      <c r="BP419" s="3"/>
      <c r="BQ419" s="3"/>
      <c r="BR419" s="3"/>
      <c r="BS419" s="11"/>
      <c r="BT419" s="20"/>
      <c r="BU419" s="25"/>
      <c r="BV419" s="20"/>
      <c r="BW419" s="11"/>
      <c r="BX419" s="20"/>
      <c r="BY419" s="25"/>
      <c r="BZ419" s="20"/>
      <c r="CA419" s="25"/>
      <c r="CB419" s="25"/>
      <c r="CC419" s="25"/>
      <c r="CD419" s="25"/>
      <c r="CE419" s="25"/>
      <c r="CF419" s="20"/>
      <c r="CG419" s="25"/>
      <c r="CH419" s="25"/>
      <c r="CI419" s="25"/>
      <c r="CJ419" s="20"/>
      <c r="CK419" s="25"/>
      <c r="CL419" s="25"/>
    </row>
    <row r="420" spans="1:90" x14ac:dyDescent="0.25">
      <c r="A420" s="25"/>
      <c r="B420" s="25"/>
      <c r="C420" s="25"/>
      <c r="D420" s="25"/>
      <c r="E420" s="25"/>
      <c r="F420" s="25"/>
      <c r="G420" s="25"/>
      <c r="H420" s="25"/>
      <c r="I420" s="8"/>
      <c r="J420" s="32"/>
      <c r="K420" s="25"/>
      <c r="L420" s="8"/>
      <c r="M420" s="25"/>
      <c r="N420" s="25"/>
      <c r="O420" s="25"/>
      <c r="P420" s="25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3"/>
      <c r="BJ420" s="3"/>
      <c r="BK420" s="11"/>
      <c r="BL420" s="11"/>
      <c r="BM420" s="11"/>
      <c r="BN420" s="3"/>
      <c r="BO420" s="3"/>
      <c r="BP420" s="3"/>
      <c r="BQ420" s="3"/>
      <c r="BR420" s="3"/>
      <c r="BS420" s="11"/>
      <c r="BT420" s="20"/>
      <c r="BU420" s="25"/>
      <c r="BV420" s="20"/>
      <c r="BW420" s="11"/>
      <c r="BX420" s="20"/>
      <c r="BY420" s="25"/>
      <c r="BZ420" s="20"/>
      <c r="CA420" s="25"/>
      <c r="CB420" s="25"/>
      <c r="CC420" s="25"/>
      <c r="CD420" s="25"/>
      <c r="CE420" s="25"/>
      <c r="CF420" s="20"/>
      <c r="CG420" s="25"/>
      <c r="CH420" s="25"/>
      <c r="CI420" s="25"/>
      <c r="CJ420" s="20"/>
      <c r="CK420" s="25"/>
      <c r="CL420" s="25"/>
    </row>
    <row r="421" spans="1:90" x14ac:dyDescent="0.25">
      <c r="A421" s="25"/>
      <c r="B421" s="25"/>
      <c r="C421" s="25"/>
      <c r="D421" s="25"/>
      <c r="E421" s="25"/>
      <c r="F421" s="25"/>
      <c r="G421" s="25"/>
      <c r="H421" s="25"/>
      <c r="I421" s="8"/>
      <c r="J421" s="32"/>
      <c r="K421" s="25"/>
      <c r="L421" s="8"/>
      <c r="M421" s="25"/>
      <c r="N421" s="25"/>
      <c r="O421" s="25"/>
      <c r="P421" s="25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3"/>
      <c r="BJ421" s="3"/>
      <c r="BK421" s="11"/>
      <c r="BL421" s="11"/>
      <c r="BM421" s="11"/>
      <c r="BN421" s="3"/>
      <c r="BO421" s="3"/>
      <c r="BP421" s="3"/>
      <c r="BQ421" s="3"/>
      <c r="BR421" s="3"/>
      <c r="BS421" s="11"/>
      <c r="BT421" s="20"/>
      <c r="BU421" s="25"/>
      <c r="BV421" s="20"/>
      <c r="BW421" s="11"/>
      <c r="BX421" s="20"/>
      <c r="BY421" s="25"/>
      <c r="BZ421" s="20"/>
      <c r="CA421" s="25"/>
      <c r="CB421" s="25"/>
      <c r="CC421" s="25"/>
      <c r="CD421" s="25"/>
      <c r="CE421" s="25"/>
      <c r="CF421" s="20"/>
      <c r="CG421" s="25"/>
      <c r="CH421" s="25"/>
      <c r="CI421" s="25"/>
      <c r="CJ421" s="20"/>
      <c r="CK421" s="25"/>
      <c r="CL421" s="25"/>
    </row>
    <row r="422" spans="1:90" x14ac:dyDescent="0.25">
      <c r="A422" s="25"/>
      <c r="B422" s="25"/>
      <c r="C422" s="25"/>
      <c r="D422" s="25"/>
      <c r="E422" s="25"/>
      <c r="F422" s="25"/>
      <c r="G422" s="25"/>
      <c r="H422" s="25"/>
      <c r="I422" s="8"/>
      <c r="J422" s="32"/>
      <c r="K422" s="25"/>
      <c r="L422" s="8"/>
      <c r="M422" s="25"/>
      <c r="N422" s="25"/>
      <c r="O422" s="25"/>
      <c r="P422" s="25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3"/>
      <c r="BJ422" s="3"/>
      <c r="BK422" s="11"/>
      <c r="BL422" s="11"/>
      <c r="BM422" s="11"/>
      <c r="BN422" s="3"/>
      <c r="BO422" s="3"/>
      <c r="BP422" s="3"/>
      <c r="BQ422" s="3"/>
      <c r="BR422" s="3"/>
      <c r="BS422" s="11"/>
      <c r="BT422" s="20"/>
      <c r="BU422" s="25"/>
      <c r="BV422" s="20"/>
      <c r="BW422" s="11"/>
      <c r="BX422" s="20"/>
      <c r="BY422" s="25"/>
      <c r="BZ422" s="20"/>
      <c r="CA422" s="25"/>
      <c r="CB422" s="25"/>
      <c r="CC422" s="25"/>
      <c r="CD422" s="25"/>
      <c r="CE422" s="25"/>
      <c r="CF422" s="20"/>
      <c r="CG422" s="25"/>
      <c r="CH422" s="25"/>
      <c r="CI422" s="25"/>
      <c r="CJ422" s="20"/>
      <c r="CK422" s="25"/>
      <c r="CL422" s="25"/>
    </row>
    <row r="423" spans="1:90" x14ac:dyDescent="0.25">
      <c r="A423" s="25"/>
      <c r="B423" s="25"/>
      <c r="C423" s="25"/>
      <c r="D423" s="25"/>
      <c r="E423" s="25"/>
      <c r="F423" s="25"/>
      <c r="G423" s="25"/>
      <c r="H423" s="25"/>
      <c r="I423" s="8"/>
      <c r="J423" s="32"/>
      <c r="K423" s="25"/>
      <c r="L423" s="8"/>
      <c r="M423" s="25"/>
      <c r="N423" s="25"/>
      <c r="O423" s="25"/>
      <c r="P423" s="25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3"/>
      <c r="BJ423" s="3"/>
      <c r="BK423" s="11"/>
      <c r="BL423" s="11"/>
      <c r="BM423" s="11"/>
      <c r="BN423" s="3"/>
      <c r="BO423" s="3"/>
      <c r="BP423" s="3"/>
      <c r="BQ423" s="3"/>
      <c r="BR423" s="3"/>
      <c r="BS423" s="11"/>
      <c r="BT423" s="20"/>
      <c r="BU423" s="25"/>
      <c r="BV423" s="20"/>
      <c r="BW423" s="11"/>
      <c r="BX423" s="20"/>
      <c r="BY423" s="25"/>
      <c r="BZ423" s="20"/>
      <c r="CA423" s="25"/>
      <c r="CB423" s="25"/>
      <c r="CC423" s="25"/>
      <c r="CD423" s="25"/>
      <c r="CE423" s="25"/>
      <c r="CF423" s="20"/>
      <c r="CG423" s="25"/>
      <c r="CH423" s="25"/>
      <c r="CI423" s="25"/>
      <c r="CJ423" s="20"/>
      <c r="CK423" s="25"/>
      <c r="CL423" s="25"/>
    </row>
    <row r="424" spans="1:90" x14ac:dyDescent="0.25">
      <c r="A424" s="25"/>
      <c r="B424" s="25"/>
      <c r="C424" s="25"/>
      <c r="D424" s="25"/>
      <c r="E424" s="25"/>
      <c r="F424" s="25"/>
      <c r="G424" s="25"/>
      <c r="H424" s="25"/>
      <c r="I424" s="8"/>
      <c r="J424" s="32"/>
      <c r="K424" s="25"/>
      <c r="L424" s="8"/>
      <c r="M424" s="25"/>
      <c r="N424" s="25"/>
      <c r="O424" s="25"/>
      <c r="P424" s="25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3"/>
      <c r="BJ424" s="3"/>
      <c r="BK424" s="11"/>
      <c r="BL424" s="11"/>
      <c r="BM424" s="11"/>
      <c r="BN424" s="3"/>
      <c r="BO424" s="3"/>
      <c r="BP424" s="3"/>
      <c r="BQ424" s="3"/>
      <c r="BR424" s="3"/>
      <c r="BS424" s="11"/>
      <c r="BT424" s="20"/>
      <c r="BU424" s="25"/>
      <c r="BV424" s="20"/>
      <c r="BW424" s="11"/>
      <c r="BX424" s="20"/>
      <c r="BY424" s="25"/>
      <c r="BZ424" s="20"/>
      <c r="CA424" s="25"/>
      <c r="CB424" s="25"/>
      <c r="CC424" s="25"/>
      <c r="CD424" s="25"/>
      <c r="CE424" s="25"/>
      <c r="CF424" s="20"/>
      <c r="CG424" s="25"/>
      <c r="CH424" s="25"/>
      <c r="CI424" s="25"/>
      <c r="CJ424" s="20"/>
      <c r="CK424" s="25"/>
      <c r="CL424" s="25"/>
    </row>
    <row r="425" spans="1:90" x14ac:dyDescent="0.25">
      <c r="A425" s="25"/>
      <c r="B425" s="25"/>
      <c r="C425" s="25"/>
      <c r="D425" s="25"/>
      <c r="E425" s="25"/>
      <c r="F425" s="25"/>
      <c r="G425" s="25"/>
      <c r="H425" s="25"/>
      <c r="I425" s="8"/>
      <c r="J425" s="32"/>
      <c r="K425" s="25"/>
      <c r="L425" s="8"/>
      <c r="M425" s="25"/>
      <c r="N425" s="25"/>
      <c r="O425" s="25"/>
      <c r="P425" s="25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3"/>
      <c r="BJ425" s="3"/>
      <c r="BK425" s="11"/>
      <c r="BL425" s="11"/>
      <c r="BM425" s="11"/>
      <c r="BN425" s="3"/>
      <c r="BO425" s="3"/>
      <c r="BP425" s="3"/>
      <c r="BQ425" s="3"/>
      <c r="BR425" s="3"/>
      <c r="BS425" s="11"/>
      <c r="BT425" s="20"/>
      <c r="BU425" s="25"/>
      <c r="BV425" s="20"/>
      <c r="BW425" s="11"/>
      <c r="BX425" s="20"/>
      <c r="BY425" s="25"/>
      <c r="BZ425" s="20"/>
      <c r="CA425" s="25"/>
      <c r="CB425" s="25"/>
      <c r="CC425" s="25"/>
      <c r="CD425" s="25"/>
      <c r="CE425" s="25"/>
      <c r="CF425" s="20"/>
      <c r="CG425" s="25"/>
      <c r="CH425" s="25"/>
      <c r="CI425" s="25"/>
      <c r="CJ425" s="20"/>
      <c r="CK425" s="25"/>
      <c r="CL425" s="25"/>
    </row>
    <row r="426" spans="1:90" x14ac:dyDescent="0.25">
      <c r="A426" s="25"/>
      <c r="B426" s="25"/>
      <c r="C426" s="25"/>
      <c r="D426" s="25"/>
      <c r="E426" s="25"/>
      <c r="F426" s="25"/>
      <c r="G426" s="25"/>
      <c r="H426" s="25"/>
      <c r="I426" s="8"/>
      <c r="J426" s="32"/>
      <c r="K426" s="25"/>
      <c r="L426" s="8"/>
      <c r="M426" s="25"/>
      <c r="N426" s="25"/>
      <c r="O426" s="25"/>
      <c r="P426" s="25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3"/>
      <c r="BJ426" s="3"/>
      <c r="BK426" s="11"/>
      <c r="BL426" s="11"/>
      <c r="BM426" s="11"/>
      <c r="BN426" s="3"/>
      <c r="BO426" s="3"/>
      <c r="BP426" s="3"/>
      <c r="BQ426" s="3"/>
      <c r="BR426" s="3"/>
      <c r="BS426" s="11"/>
      <c r="BT426" s="20"/>
      <c r="BU426" s="25"/>
      <c r="BV426" s="20"/>
      <c r="BW426" s="11"/>
      <c r="BX426" s="20"/>
      <c r="BY426" s="25"/>
      <c r="BZ426" s="20"/>
      <c r="CA426" s="25"/>
      <c r="CB426" s="25"/>
      <c r="CC426" s="25"/>
      <c r="CD426" s="25"/>
      <c r="CE426" s="25"/>
      <c r="CF426" s="20"/>
      <c r="CG426" s="25"/>
      <c r="CH426" s="25"/>
      <c r="CI426" s="25"/>
      <c r="CJ426" s="20"/>
      <c r="CK426" s="25"/>
      <c r="CL426" s="25"/>
    </row>
    <row r="427" spans="1:90" x14ac:dyDescent="0.25">
      <c r="A427" s="25"/>
      <c r="B427" s="25"/>
      <c r="C427" s="25"/>
      <c r="D427" s="25"/>
      <c r="E427" s="25"/>
      <c r="F427" s="25"/>
      <c r="G427" s="25"/>
      <c r="H427" s="25"/>
      <c r="I427" s="8"/>
      <c r="J427" s="32"/>
      <c r="K427" s="25"/>
      <c r="L427" s="8"/>
      <c r="M427" s="25"/>
      <c r="N427" s="25"/>
      <c r="O427" s="25"/>
      <c r="P427" s="25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3"/>
      <c r="BJ427" s="3"/>
      <c r="BK427" s="11"/>
      <c r="BL427" s="11"/>
      <c r="BM427" s="11"/>
      <c r="BN427" s="3"/>
      <c r="BO427" s="3"/>
      <c r="BP427" s="3"/>
      <c r="BQ427" s="3"/>
      <c r="BR427" s="3"/>
      <c r="BS427" s="11"/>
      <c r="BT427" s="20"/>
      <c r="BU427" s="25"/>
      <c r="BV427" s="20"/>
      <c r="BW427" s="11"/>
      <c r="BX427" s="20"/>
      <c r="BY427" s="25"/>
      <c r="BZ427" s="20"/>
      <c r="CA427" s="25"/>
      <c r="CB427" s="25"/>
      <c r="CC427" s="25"/>
      <c r="CD427" s="25"/>
      <c r="CE427" s="25"/>
      <c r="CF427" s="20"/>
      <c r="CG427" s="25"/>
      <c r="CH427" s="25"/>
      <c r="CI427" s="25"/>
      <c r="CJ427" s="20"/>
      <c r="CK427" s="25"/>
      <c r="CL427" s="25"/>
    </row>
    <row r="428" spans="1:90" x14ac:dyDescent="0.25">
      <c r="A428" s="25"/>
      <c r="B428" s="25"/>
      <c r="C428" s="25"/>
      <c r="D428" s="25"/>
      <c r="E428" s="25"/>
      <c r="F428" s="25"/>
      <c r="G428" s="25"/>
      <c r="H428" s="25"/>
      <c r="I428" s="8"/>
      <c r="J428" s="32"/>
      <c r="K428" s="25"/>
      <c r="L428" s="8"/>
      <c r="M428" s="25"/>
      <c r="N428" s="25"/>
      <c r="O428" s="25"/>
      <c r="P428" s="25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3"/>
      <c r="BJ428" s="3"/>
      <c r="BK428" s="11"/>
      <c r="BL428" s="11"/>
      <c r="BM428" s="11"/>
      <c r="BN428" s="3"/>
      <c r="BO428" s="3"/>
      <c r="BP428" s="3"/>
      <c r="BQ428" s="3"/>
      <c r="BR428" s="3"/>
      <c r="BS428" s="11"/>
      <c r="BT428" s="20"/>
      <c r="BU428" s="25"/>
      <c r="BV428" s="20"/>
      <c r="BW428" s="11"/>
      <c r="BX428" s="20"/>
      <c r="BY428" s="25"/>
      <c r="BZ428" s="20"/>
      <c r="CA428" s="25"/>
      <c r="CB428" s="25"/>
      <c r="CC428" s="25"/>
      <c r="CD428" s="25"/>
      <c r="CE428" s="25"/>
      <c r="CF428" s="20"/>
      <c r="CG428" s="25"/>
      <c r="CH428" s="25"/>
      <c r="CI428" s="25"/>
      <c r="CJ428" s="20"/>
      <c r="CK428" s="25"/>
      <c r="CL428" s="25"/>
    </row>
    <row r="429" spans="1:90" x14ac:dyDescent="0.25">
      <c r="A429" s="25"/>
      <c r="B429" s="25"/>
      <c r="C429" s="25"/>
      <c r="D429" s="25"/>
      <c r="E429" s="25"/>
      <c r="F429" s="25"/>
      <c r="G429" s="25"/>
      <c r="H429" s="25"/>
      <c r="I429" s="8"/>
      <c r="J429" s="32"/>
      <c r="K429" s="25"/>
      <c r="L429" s="8"/>
      <c r="M429" s="25"/>
      <c r="N429" s="25"/>
      <c r="O429" s="25"/>
      <c r="P429" s="25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3"/>
      <c r="BJ429" s="3"/>
      <c r="BK429" s="11"/>
      <c r="BL429" s="11"/>
      <c r="BM429" s="11"/>
      <c r="BN429" s="3"/>
      <c r="BO429" s="3"/>
      <c r="BP429" s="3"/>
      <c r="BQ429" s="3"/>
      <c r="BR429" s="3"/>
      <c r="BS429" s="11"/>
      <c r="BT429" s="20"/>
      <c r="BU429" s="25"/>
      <c r="BV429" s="20"/>
      <c r="BW429" s="11"/>
      <c r="BX429" s="20"/>
      <c r="BY429" s="25"/>
      <c r="BZ429" s="20"/>
      <c r="CA429" s="25"/>
      <c r="CB429" s="25"/>
      <c r="CC429" s="25"/>
      <c r="CD429" s="25"/>
      <c r="CE429" s="25"/>
      <c r="CF429" s="20"/>
      <c r="CG429" s="25"/>
      <c r="CH429" s="25"/>
      <c r="CI429" s="25"/>
      <c r="CJ429" s="20"/>
      <c r="CK429" s="25"/>
      <c r="CL429" s="25"/>
    </row>
    <row r="430" spans="1:90" x14ac:dyDescent="0.25">
      <c r="A430" s="25"/>
      <c r="B430" s="25"/>
      <c r="C430" s="25"/>
      <c r="D430" s="25"/>
      <c r="E430" s="25"/>
      <c r="F430" s="25"/>
      <c r="G430" s="25"/>
      <c r="H430" s="25"/>
      <c r="I430" s="8"/>
      <c r="J430" s="32"/>
      <c r="K430" s="25"/>
      <c r="L430" s="8"/>
      <c r="M430" s="25"/>
      <c r="N430" s="25"/>
      <c r="O430" s="25"/>
      <c r="P430" s="25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3"/>
      <c r="BJ430" s="3"/>
      <c r="BK430" s="11"/>
      <c r="BL430" s="11"/>
      <c r="BM430" s="11"/>
      <c r="BN430" s="3"/>
      <c r="BO430" s="3"/>
      <c r="BP430" s="3"/>
      <c r="BQ430" s="3"/>
      <c r="BR430" s="3"/>
      <c r="BS430" s="11"/>
      <c r="BT430" s="20"/>
      <c r="BU430" s="25"/>
      <c r="BV430" s="20"/>
      <c r="BW430" s="11"/>
      <c r="BX430" s="20"/>
      <c r="BY430" s="25"/>
      <c r="BZ430" s="20"/>
      <c r="CA430" s="25"/>
      <c r="CB430" s="25"/>
      <c r="CC430" s="25"/>
      <c r="CD430" s="25"/>
      <c r="CE430" s="25"/>
      <c r="CF430" s="20"/>
      <c r="CG430" s="25"/>
      <c r="CH430" s="25"/>
      <c r="CI430" s="25"/>
      <c r="CJ430" s="20"/>
      <c r="CK430" s="25"/>
      <c r="CL430" s="25"/>
    </row>
    <row r="431" spans="1:90" x14ac:dyDescent="0.25">
      <c r="A431" s="25"/>
      <c r="B431" s="25"/>
      <c r="C431" s="25"/>
      <c r="D431" s="25"/>
      <c r="E431" s="25"/>
      <c r="F431" s="25"/>
      <c r="G431" s="25"/>
      <c r="H431" s="25"/>
      <c r="I431" s="8"/>
      <c r="J431" s="32"/>
      <c r="K431" s="25"/>
      <c r="L431" s="8"/>
      <c r="M431" s="25"/>
      <c r="N431" s="25"/>
      <c r="O431" s="25"/>
      <c r="P431" s="25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3"/>
      <c r="BJ431" s="3"/>
      <c r="BK431" s="11"/>
      <c r="BL431" s="11"/>
      <c r="BM431" s="11"/>
      <c r="BN431" s="3"/>
      <c r="BO431" s="3"/>
      <c r="BP431" s="3"/>
      <c r="BQ431" s="3"/>
      <c r="BR431" s="3"/>
      <c r="BS431" s="11"/>
      <c r="BT431" s="20"/>
      <c r="BU431" s="25"/>
      <c r="BV431" s="20"/>
      <c r="BW431" s="11"/>
      <c r="BX431" s="20"/>
      <c r="BY431" s="25"/>
      <c r="BZ431" s="20"/>
      <c r="CA431" s="25"/>
      <c r="CB431" s="25"/>
      <c r="CC431" s="25"/>
      <c r="CD431" s="25"/>
      <c r="CE431" s="25"/>
      <c r="CF431" s="20"/>
      <c r="CG431" s="25"/>
      <c r="CH431" s="25"/>
      <c r="CI431" s="25"/>
      <c r="CJ431" s="20"/>
      <c r="CK431" s="25"/>
      <c r="CL431" s="25"/>
    </row>
    <row r="432" spans="1:90" x14ac:dyDescent="0.25">
      <c r="A432" s="25"/>
      <c r="B432" s="25"/>
      <c r="C432" s="25"/>
      <c r="D432" s="25"/>
      <c r="E432" s="25"/>
      <c r="F432" s="25"/>
      <c r="G432" s="25"/>
      <c r="H432" s="25"/>
      <c r="I432" s="8"/>
      <c r="J432" s="32"/>
      <c r="K432" s="25"/>
      <c r="L432" s="8"/>
      <c r="M432" s="25"/>
      <c r="N432" s="25"/>
      <c r="O432" s="25"/>
      <c r="P432" s="25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3"/>
      <c r="BJ432" s="3"/>
      <c r="BK432" s="11"/>
      <c r="BL432" s="11"/>
      <c r="BM432" s="11"/>
      <c r="BN432" s="3"/>
      <c r="BO432" s="3"/>
      <c r="BP432" s="3"/>
      <c r="BQ432" s="3"/>
      <c r="BR432" s="3"/>
      <c r="BS432" s="11"/>
      <c r="BT432" s="20"/>
      <c r="BU432" s="25"/>
      <c r="BV432" s="20"/>
      <c r="BW432" s="11"/>
      <c r="BX432" s="20"/>
      <c r="BY432" s="25"/>
      <c r="BZ432" s="20"/>
      <c r="CA432" s="25"/>
      <c r="CB432" s="25"/>
      <c r="CC432" s="25"/>
      <c r="CD432" s="25"/>
      <c r="CE432" s="25"/>
      <c r="CF432" s="20"/>
      <c r="CG432" s="25"/>
      <c r="CH432" s="25"/>
      <c r="CI432" s="25"/>
      <c r="CJ432" s="20"/>
      <c r="CK432" s="25"/>
      <c r="CL432" s="25"/>
    </row>
    <row r="433" spans="1:90" x14ac:dyDescent="0.25">
      <c r="A433" s="25"/>
      <c r="B433" s="25"/>
      <c r="C433" s="25"/>
      <c r="D433" s="25"/>
      <c r="E433" s="25"/>
      <c r="F433" s="25"/>
      <c r="G433" s="25"/>
      <c r="H433" s="25"/>
      <c r="I433" s="8"/>
      <c r="J433" s="32"/>
      <c r="K433" s="25"/>
      <c r="L433" s="8"/>
      <c r="M433" s="25"/>
      <c r="N433" s="25"/>
      <c r="O433" s="25"/>
      <c r="P433" s="25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3"/>
      <c r="BJ433" s="3"/>
      <c r="BK433" s="11"/>
      <c r="BL433" s="11"/>
      <c r="BM433" s="11"/>
      <c r="BN433" s="3"/>
      <c r="BO433" s="3"/>
      <c r="BP433" s="3"/>
      <c r="BQ433" s="3"/>
      <c r="BR433" s="3"/>
      <c r="BS433" s="11"/>
      <c r="BT433" s="20"/>
      <c r="BU433" s="25"/>
      <c r="BV433" s="20"/>
      <c r="BW433" s="11"/>
      <c r="BX433" s="20"/>
      <c r="BY433" s="25"/>
      <c r="BZ433" s="20"/>
      <c r="CA433" s="25"/>
      <c r="CB433" s="25"/>
      <c r="CC433" s="25"/>
      <c r="CD433" s="25"/>
      <c r="CE433" s="25"/>
      <c r="CF433" s="20"/>
      <c r="CG433" s="25"/>
      <c r="CH433" s="25"/>
      <c r="CI433" s="25"/>
      <c r="CJ433" s="20"/>
      <c r="CK433" s="25"/>
      <c r="CL433" s="25"/>
    </row>
    <row r="434" spans="1:90" x14ac:dyDescent="0.25">
      <c r="A434" s="25"/>
      <c r="B434" s="25"/>
      <c r="C434" s="25"/>
      <c r="D434" s="25"/>
      <c r="E434" s="25"/>
      <c r="F434" s="25"/>
      <c r="G434" s="25"/>
      <c r="H434" s="25"/>
      <c r="I434" s="8"/>
      <c r="J434" s="32"/>
      <c r="K434" s="25"/>
      <c r="L434" s="8"/>
      <c r="M434" s="25"/>
      <c r="N434" s="25"/>
      <c r="O434" s="25"/>
      <c r="P434" s="25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3"/>
      <c r="BJ434" s="3"/>
      <c r="BK434" s="11"/>
      <c r="BL434" s="11"/>
      <c r="BM434" s="11"/>
      <c r="BN434" s="3"/>
      <c r="BO434" s="3"/>
      <c r="BP434" s="3"/>
      <c r="BQ434" s="3"/>
      <c r="BR434" s="3"/>
      <c r="BS434" s="11"/>
      <c r="BT434" s="20"/>
      <c r="BU434" s="25"/>
      <c r="BV434" s="20"/>
      <c r="BW434" s="11"/>
      <c r="BX434" s="20"/>
      <c r="BY434" s="25"/>
      <c r="BZ434" s="20"/>
      <c r="CA434" s="25"/>
      <c r="CB434" s="25"/>
      <c r="CC434" s="25"/>
      <c r="CD434" s="25"/>
      <c r="CE434" s="25"/>
      <c r="CF434" s="20"/>
      <c r="CG434" s="25"/>
      <c r="CH434" s="25"/>
      <c r="CI434" s="25"/>
      <c r="CJ434" s="20"/>
      <c r="CK434" s="25"/>
      <c r="CL434" s="25"/>
    </row>
    <row r="435" spans="1:90" x14ac:dyDescent="0.25">
      <c r="A435" s="25"/>
      <c r="B435" s="25"/>
      <c r="C435" s="25"/>
      <c r="D435" s="25"/>
      <c r="E435" s="25"/>
      <c r="F435" s="25"/>
      <c r="G435" s="25"/>
      <c r="H435" s="25"/>
      <c r="I435" s="8"/>
      <c r="J435" s="32"/>
      <c r="K435" s="25"/>
      <c r="L435" s="8"/>
      <c r="M435" s="25"/>
      <c r="N435" s="25"/>
      <c r="O435" s="25"/>
      <c r="P435" s="25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3"/>
      <c r="BJ435" s="3"/>
      <c r="BK435" s="11"/>
      <c r="BL435" s="11"/>
      <c r="BM435" s="11"/>
      <c r="BN435" s="3"/>
      <c r="BO435" s="3"/>
      <c r="BP435" s="3"/>
      <c r="BQ435" s="3"/>
      <c r="BR435" s="3"/>
      <c r="BS435" s="11"/>
      <c r="BT435" s="20"/>
      <c r="BU435" s="25"/>
      <c r="BV435" s="20"/>
      <c r="BW435" s="11"/>
      <c r="BX435" s="20"/>
      <c r="BY435" s="25"/>
      <c r="BZ435" s="20"/>
      <c r="CA435" s="25"/>
      <c r="CB435" s="25"/>
      <c r="CC435" s="25"/>
      <c r="CD435" s="25"/>
      <c r="CE435" s="25"/>
      <c r="CF435" s="20"/>
      <c r="CG435" s="25"/>
      <c r="CH435" s="25"/>
      <c r="CI435" s="25"/>
      <c r="CJ435" s="20"/>
      <c r="CK435" s="25"/>
      <c r="CL435" s="25"/>
    </row>
    <row r="436" spans="1:90" x14ac:dyDescent="0.25">
      <c r="A436" s="25"/>
      <c r="B436" s="25"/>
      <c r="C436" s="25"/>
      <c r="D436" s="25"/>
      <c r="E436" s="25"/>
      <c r="F436" s="25"/>
      <c r="G436" s="25"/>
      <c r="H436" s="25"/>
      <c r="I436" s="8"/>
      <c r="J436" s="32"/>
      <c r="K436" s="25"/>
      <c r="L436" s="8"/>
      <c r="M436" s="25"/>
      <c r="N436" s="25"/>
      <c r="O436" s="25"/>
      <c r="P436" s="25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3"/>
      <c r="BJ436" s="3"/>
      <c r="BK436" s="11"/>
      <c r="BL436" s="11"/>
      <c r="BM436" s="11"/>
      <c r="BN436" s="3"/>
      <c r="BO436" s="3"/>
      <c r="BP436" s="3"/>
      <c r="BQ436" s="3"/>
      <c r="BR436" s="3"/>
      <c r="BS436" s="11"/>
      <c r="BT436" s="20"/>
      <c r="BU436" s="25"/>
      <c r="BV436" s="20"/>
      <c r="BW436" s="11"/>
      <c r="BX436" s="20"/>
      <c r="BY436" s="25"/>
      <c r="BZ436" s="20"/>
      <c r="CA436" s="25"/>
      <c r="CB436" s="25"/>
      <c r="CC436" s="25"/>
      <c r="CD436" s="25"/>
      <c r="CE436" s="25"/>
      <c r="CF436" s="20"/>
      <c r="CG436" s="25"/>
      <c r="CH436" s="25"/>
      <c r="CI436" s="25"/>
      <c r="CJ436" s="20"/>
      <c r="CK436" s="25"/>
      <c r="CL436" s="25"/>
    </row>
    <row r="437" spans="1:90" x14ac:dyDescent="0.25">
      <c r="A437" s="25"/>
      <c r="B437" s="25"/>
      <c r="C437" s="25"/>
      <c r="D437" s="25"/>
      <c r="E437" s="25"/>
      <c r="F437" s="25"/>
      <c r="G437" s="25"/>
      <c r="H437" s="25"/>
      <c r="I437" s="8"/>
      <c r="J437" s="32"/>
      <c r="K437" s="25"/>
      <c r="L437" s="8"/>
      <c r="M437" s="25"/>
      <c r="N437" s="25"/>
      <c r="O437" s="25"/>
      <c r="P437" s="25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3"/>
      <c r="BJ437" s="3"/>
      <c r="BK437" s="11"/>
      <c r="BL437" s="11"/>
      <c r="BM437" s="11"/>
      <c r="BN437" s="3"/>
      <c r="BO437" s="3"/>
      <c r="BP437" s="3"/>
      <c r="BQ437" s="3"/>
      <c r="BR437" s="3"/>
      <c r="BS437" s="11"/>
      <c r="BT437" s="20"/>
      <c r="BU437" s="25"/>
      <c r="BV437" s="20"/>
      <c r="BW437" s="11"/>
      <c r="BX437" s="20"/>
      <c r="BY437" s="25"/>
      <c r="BZ437" s="20"/>
      <c r="CA437" s="25"/>
      <c r="CB437" s="25"/>
      <c r="CC437" s="25"/>
      <c r="CD437" s="25"/>
      <c r="CE437" s="25"/>
      <c r="CF437" s="20"/>
      <c r="CG437" s="25"/>
      <c r="CH437" s="25"/>
      <c r="CI437" s="25"/>
      <c r="CJ437" s="20"/>
      <c r="CK437" s="25"/>
      <c r="CL437" s="25"/>
    </row>
    <row r="438" spans="1:90" x14ac:dyDescent="0.25">
      <c r="A438" s="25"/>
      <c r="B438" s="25"/>
      <c r="C438" s="25"/>
      <c r="D438" s="25"/>
      <c r="E438" s="25"/>
      <c r="F438" s="25"/>
      <c r="G438" s="25"/>
      <c r="H438" s="25"/>
      <c r="I438" s="8"/>
      <c r="J438" s="32"/>
      <c r="K438" s="25"/>
      <c r="L438" s="8"/>
      <c r="M438" s="25"/>
      <c r="N438" s="25"/>
      <c r="O438" s="25"/>
      <c r="P438" s="25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3"/>
      <c r="BJ438" s="3"/>
      <c r="BK438" s="11"/>
      <c r="BL438" s="11"/>
      <c r="BM438" s="11"/>
      <c r="BN438" s="3"/>
      <c r="BO438" s="3"/>
      <c r="BP438" s="3"/>
      <c r="BQ438" s="3"/>
      <c r="BR438" s="3"/>
      <c r="BS438" s="11"/>
      <c r="BT438" s="20"/>
      <c r="BU438" s="25"/>
      <c r="BV438" s="20"/>
      <c r="BW438" s="11"/>
      <c r="BX438" s="20"/>
      <c r="BY438" s="25"/>
      <c r="BZ438" s="20"/>
      <c r="CA438" s="25"/>
      <c r="CB438" s="25"/>
      <c r="CC438" s="25"/>
      <c r="CD438" s="25"/>
      <c r="CE438" s="25"/>
      <c r="CF438" s="20"/>
      <c r="CG438" s="25"/>
      <c r="CH438" s="25"/>
      <c r="CI438" s="25"/>
      <c r="CJ438" s="20"/>
      <c r="CK438" s="25"/>
      <c r="CL438" s="25"/>
    </row>
    <row r="439" spans="1:90" x14ac:dyDescent="0.25">
      <c r="A439" s="25"/>
      <c r="B439" s="25"/>
      <c r="C439" s="25"/>
      <c r="D439" s="25"/>
      <c r="E439" s="25"/>
      <c r="F439" s="25"/>
      <c r="G439" s="25"/>
      <c r="H439" s="25"/>
      <c r="I439" s="8"/>
      <c r="J439" s="32"/>
      <c r="K439" s="25"/>
      <c r="L439" s="8"/>
      <c r="M439" s="25"/>
      <c r="N439" s="25"/>
      <c r="O439" s="25"/>
      <c r="P439" s="25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3"/>
      <c r="BJ439" s="3"/>
      <c r="BK439" s="11"/>
      <c r="BL439" s="11"/>
      <c r="BM439" s="11"/>
      <c r="BN439" s="3"/>
      <c r="BO439" s="3"/>
      <c r="BP439" s="3"/>
      <c r="BQ439" s="3"/>
      <c r="BR439" s="3"/>
      <c r="BS439" s="11"/>
      <c r="BT439" s="20"/>
      <c r="BU439" s="25"/>
      <c r="BV439" s="20"/>
      <c r="BW439" s="11"/>
      <c r="BX439" s="20"/>
      <c r="BY439" s="25"/>
      <c r="BZ439" s="20"/>
      <c r="CA439" s="25"/>
      <c r="CB439" s="25"/>
      <c r="CC439" s="25"/>
      <c r="CD439" s="25"/>
      <c r="CE439" s="25"/>
      <c r="CF439" s="20"/>
      <c r="CG439" s="25"/>
      <c r="CH439" s="25"/>
      <c r="CI439" s="25"/>
      <c r="CJ439" s="20"/>
      <c r="CK439" s="25"/>
      <c r="CL439" s="25"/>
    </row>
    <row r="440" spans="1:90" x14ac:dyDescent="0.25">
      <c r="A440" s="25"/>
      <c r="B440" s="25"/>
      <c r="C440" s="25"/>
      <c r="D440" s="25"/>
      <c r="E440" s="25"/>
      <c r="F440" s="25"/>
      <c r="G440" s="25"/>
      <c r="H440" s="25"/>
      <c r="I440" s="8"/>
      <c r="J440" s="32"/>
      <c r="K440" s="25"/>
      <c r="L440" s="8"/>
      <c r="M440" s="25"/>
      <c r="N440" s="25"/>
      <c r="O440" s="25"/>
      <c r="P440" s="25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3"/>
      <c r="BJ440" s="3"/>
      <c r="BK440" s="11"/>
      <c r="BL440" s="11"/>
      <c r="BM440" s="11"/>
      <c r="BN440" s="3"/>
      <c r="BO440" s="3"/>
      <c r="BP440" s="3"/>
      <c r="BQ440" s="3"/>
      <c r="BR440" s="3"/>
      <c r="BS440" s="11"/>
      <c r="BT440" s="20"/>
      <c r="BU440" s="25"/>
      <c r="BV440" s="20"/>
      <c r="BW440" s="11"/>
      <c r="BX440" s="20"/>
      <c r="BY440" s="25"/>
      <c r="BZ440" s="20"/>
      <c r="CA440" s="25"/>
      <c r="CB440" s="25"/>
      <c r="CC440" s="25"/>
      <c r="CD440" s="25"/>
      <c r="CE440" s="25"/>
      <c r="CF440" s="20"/>
      <c r="CG440" s="25"/>
      <c r="CH440" s="25"/>
      <c r="CI440" s="25"/>
      <c r="CJ440" s="20"/>
      <c r="CK440" s="25"/>
      <c r="CL440" s="25"/>
    </row>
    <row r="441" spans="1:90" x14ac:dyDescent="0.25">
      <c r="A441" s="25"/>
      <c r="B441" s="25"/>
      <c r="C441" s="25"/>
      <c r="D441" s="25"/>
      <c r="E441" s="25"/>
      <c r="F441" s="25"/>
      <c r="G441" s="25"/>
      <c r="H441" s="25"/>
      <c r="I441" s="8"/>
      <c r="J441" s="32"/>
      <c r="K441" s="25"/>
      <c r="L441" s="8"/>
      <c r="M441" s="25"/>
      <c r="N441" s="25"/>
      <c r="O441" s="25"/>
      <c r="P441" s="25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3"/>
      <c r="BJ441" s="3"/>
      <c r="BK441" s="11"/>
      <c r="BL441" s="11"/>
      <c r="BM441" s="11"/>
      <c r="BN441" s="3"/>
      <c r="BO441" s="3"/>
      <c r="BP441" s="3"/>
      <c r="BQ441" s="3"/>
      <c r="BR441" s="3"/>
      <c r="BS441" s="11"/>
      <c r="BT441" s="20"/>
      <c r="BU441" s="25"/>
      <c r="BV441" s="20"/>
      <c r="BW441" s="11"/>
      <c r="BX441" s="20"/>
      <c r="BY441" s="25"/>
      <c r="BZ441" s="20"/>
      <c r="CA441" s="25"/>
      <c r="CB441" s="25"/>
      <c r="CC441" s="25"/>
      <c r="CD441" s="25"/>
      <c r="CE441" s="25"/>
      <c r="CF441" s="20"/>
      <c r="CG441" s="25"/>
      <c r="CH441" s="25"/>
      <c r="CI441" s="25"/>
      <c r="CJ441" s="20"/>
      <c r="CK441" s="25"/>
      <c r="CL441" s="25"/>
    </row>
    <row r="442" spans="1:90" x14ac:dyDescent="0.25">
      <c r="A442" s="25"/>
      <c r="B442" s="25"/>
      <c r="C442" s="25"/>
      <c r="D442" s="25"/>
      <c r="E442" s="25"/>
      <c r="F442" s="25"/>
      <c r="G442" s="25"/>
      <c r="H442" s="25"/>
      <c r="I442" s="8"/>
      <c r="J442" s="32"/>
      <c r="K442" s="25"/>
      <c r="L442" s="8"/>
      <c r="M442" s="25"/>
      <c r="N442" s="25"/>
      <c r="O442" s="25"/>
      <c r="P442" s="25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3"/>
      <c r="BJ442" s="3"/>
      <c r="BK442" s="11"/>
      <c r="BL442" s="11"/>
      <c r="BM442" s="11"/>
      <c r="BN442" s="3"/>
      <c r="BO442" s="3"/>
      <c r="BP442" s="3"/>
      <c r="BQ442" s="3"/>
      <c r="BR442" s="3"/>
      <c r="BS442" s="11"/>
      <c r="BT442" s="20"/>
      <c r="BU442" s="25"/>
      <c r="BV442" s="20"/>
      <c r="BW442" s="11"/>
      <c r="BX442" s="20"/>
      <c r="BY442" s="25"/>
      <c r="BZ442" s="20"/>
      <c r="CA442" s="25"/>
      <c r="CB442" s="25"/>
      <c r="CC442" s="25"/>
      <c r="CD442" s="25"/>
      <c r="CE442" s="25"/>
      <c r="CF442" s="20"/>
      <c r="CG442" s="25"/>
      <c r="CH442" s="25"/>
      <c r="CI442" s="25"/>
      <c r="CJ442" s="20"/>
      <c r="CK442" s="25"/>
      <c r="CL442" s="25"/>
    </row>
    <row r="443" spans="1:90" x14ac:dyDescent="0.25">
      <c r="A443" s="25"/>
      <c r="B443" s="25"/>
      <c r="C443" s="25"/>
      <c r="D443" s="25"/>
      <c r="E443" s="25"/>
      <c r="F443" s="25"/>
      <c r="G443" s="25"/>
      <c r="H443" s="25"/>
      <c r="I443" s="8"/>
      <c r="J443" s="32"/>
      <c r="K443" s="25"/>
      <c r="L443" s="8"/>
      <c r="M443" s="25"/>
      <c r="N443" s="25"/>
      <c r="O443" s="25"/>
      <c r="P443" s="25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3"/>
      <c r="BJ443" s="3"/>
      <c r="BK443" s="11"/>
      <c r="BL443" s="11"/>
      <c r="BM443" s="11"/>
      <c r="BN443" s="3"/>
      <c r="BO443" s="3"/>
      <c r="BP443" s="3"/>
      <c r="BQ443" s="3"/>
      <c r="BR443" s="3"/>
      <c r="BS443" s="11"/>
      <c r="BT443" s="20"/>
      <c r="BU443" s="25"/>
      <c r="BV443" s="20"/>
      <c r="BW443" s="11"/>
      <c r="BX443" s="20"/>
      <c r="BY443" s="25"/>
      <c r="BZ443" s="20"/>
      <c r="CA443" s="25"/>
      <c r="CB443" s="25"/>
      <c r="CC443" s="25"/>
      <c r="CD443" s="25"/>
      <c r="CE443" s="25"/>
      <c r="CF443" s="20"/>
      <c r="CG443" s="25"/>
      <c r="CH443" s="25"/>
      <c r="CI443" s="25"/>
      <c r="CJ443" s="20"/>
      <c r="CK443" s="25"/>
      <c r="CL443" s="25"/>
    </row>
    <row r="444" spans="1:90" x14ac:dyDescent="0.25">
      <c r="A444" s="25"/>
      <c r="B444" s="25"/>
      <c r="C444" s="25"/>
      <c r="D444" s="25"/>
      <c r="E444" s="25"/>
      <c r="F444" s="25"/>
      <c r="G444" s="25"/>
      <c r="H444" s="25"/>
      <c r="I444" s="8"/>
      <c r="J444" s="32"/>
      <c r="K444" s="25"/>
      <c r="L444" s="8"/>
      <c r="M444" s="25"/>
      <c r="N444" s="25"/>
      <c r="O444" s="25"/>
      <c r="P444" s="25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3"/>
      <c r="BJ444" s="3"/>
      <c r="BK444" s="11"/>
      <c r="BL444" s="11"/>
      <c r="BM444" s="11"/>
      <c r="BN444" s="3"/>
      <c r="BO444" s="3"/>
      <c r="BP444" s="3"/>
      <c r="BQ444" s="3"/>
      <c r="BR444" s="3"/>
      <c r="BS444" s="11"/>
      <c r="BT444" s="20"/>
      <c r="BU444" s="25"/>
      <c r="BV444" s="20"/>
      <c r="BW444" s="11"/>
      <c r="BX444" s="20"/>
      <c r="BY444" s="25"/>
      <c r="BZ444" s="20"/>
      <c r="CA444" s="25"/>
      <c r="CB444" s="25"/>
      <c r="CC444" s="25"/>
      <c r="CD444" s="25"/>
      <c r="CE444" s="25"/>
      <c r="CF444" s="20"/>
      <c r="CG444" s="25"/>
      <c r="CH444" s="25"/>
      <c r="CI444" s="25"/>
      <c r="CJ444" s="20"/>
      <c r="CK444" s="25"/>
      <c r="CL444" s="25"/>
    </row>
    <row r="445" spans="1:90" x14ac:dyDescent="0.25">
      <c r="A445" s="25"/>
      <c r="B445" s="25"/>
      <c r="C445" s="25"/>
      <c r="D445" s="25"/>
      <c r="E445" s="25"/>
      <c r="F445" s="25"/>
      <c r="G445" s="25"/>
      <c r="H445" s="25"/>
      <c r="I445" s="8"/>
      <c r="J445" s="32"/>
      <c r="K445" s="25"/>
      <c r="L445" s="8"/>
      <c r="M445" s="25"/>
      <c r="N445" s="25"/>
      <c r="O445" s="25"/>
      <c r="P445" s="25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3"/>
      <c r="BJ445" s="3"/>
      <c r="BK445" s="11"/>
      <c r="BL445" s="11"/>
      <c r="BM445" s="11"/>
      <c r="BN445" s="3"/>
      <c r="BO445" s="3"/>
      <c r="BP445" s="3"/>
      <c r="BQ445" s="3"/>
      <c r="BR445" s="3"/>
      <c r="BS445" s="11"/>
      <c r="BT445" s="20"/>
      <c r="BU445" s="25"/>
      <c r="BV445" s="20"/>
      <c r="BW445" s="11"/>
      <c r="BX445" s="20"/>
      <c r="BY445" s="25"/>
      <c r="BZ445" s="20"/>
      <c r="CA445" s="25"/>
      <c r="CB445" s="25"/>
      <c r="CC445" s="25"/>
      <c r="CD445" s="25"/>
      <c r="CE445" s="25"/>
      <c r="CF445" s="20"/>
      <c r="CG445" s="25"/>
      <c r="CH445" s="25"/>
      <c r="CI445" s="25"/>
      <c r="CJ445" s="20"/>
      <c r="CK445" s="25"/>
      <c r="CL445" s="25"/>
    </row>
    <row r="446" spans="1:90" x14ac:dyDescent="0.25">
      <c r="A446" s="25"/>
      <c r="B446" s="25"/>
      <c r="C446" s="25"/>
      <c r="D446" s="25"/>
      <c r="E446" s="25"/>
      <c r="F446" s="25"/>
      <c r="G446" s="25"/>
      <c r="H446" s="25"/>
      <c r="I446" s="8"/>
      <c r="J446" s="32"/>
      <c r="K446" s="25"/>
      <c r="L446" s="8"/>
      <c r="M446" s="25"/>
      <c r="N446" s="25"/>
      <c r="O446" s="25"/>
      <c r="P446" s="25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3"/>
      <c r="BJ446" s="3"/>
      <c r="BK446" s="11"/>
      <c r="BL446" s="11"/>
      <c r="BM446" s="11"/>
      <c r="BN446" s="3"/>
      <c r="BO446" s="3"/>
      <c r="BP446" s="3"/>
      <c r="BQ446" s="3"/>
      <c r="BR446" s="3"/>
      <c r="BS446" s="11"/>
      <c r="BT446" s="20"/>
      <c r="BU446" s="25"/>
      <c r="BV446" s="20"/>
      <c r="BW446" s="11"/>
      <c r="BX446" s="20"/>
      <c r="BY446" s="25"/>
      <c r="BZ446" s="20"/>
      <c r="CA446" s="25"/>
      <c r="CB446" s="25"/>
      <c r="CC446" s="25"/>
      <c r="CD446" s="25"/>
      <c r="CE446" s="25"/>
      <c r="CF446" s="20"/>
      <c r="CG446" s="25"/>
      <c r="CH446" s="25"/>
      <c r="CI446" s="25"/>
      <c r="CJ446" s="20"/>
      <c r="CK446" s="25"/>
      <c r="CL446" s="25"/>
    </row>
    <row r="447" spans="1:90" x14ac:dyDescent="0.25">
      <c r="A447" s="25"/>
      <c r="B447" s="25"/>
      <c r="C447" s="25"/>
      <c r="D447" s="25"/>
      <c r="E447" s="25"/>
      <c r="F447" s="25"/>
      <c r="G447" s="25"/>
      <c r="H447" s="25"/>
      <c r="I447" s="8"/>
      <c r="J447" s="32"/>
      <c r="K447" s="25"/>
      <c r="L447" s="8"/>
      <c r="M447" s="25"/>
      <c r="N447" s="25"/>
      <c r="O447" s="25"/>
      <c r="P447" s="25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3"/>
      <c r="BJ447" s="3"/>
      <c r="BK447" s="11"/>
      <c r="BL447" s="11"/>
      <c r="BM447" s="11"/>
      <c r="BN447" s="3"/>
      <c r="BO447" s="3"/>
      <c r="BP447" s="3"/>
      <c r="BQ447" s="3"/>
      <c r="BR447" s="3"/>
      <c r="BS447" s="11"/>
      <c r="BT447" s="20"/>
      <c r="BU447" s="25"/>
      <c r="BV447" s="20"/>
      <c r="BW447" s="11"/>
      <c r="BX447" s="20"/>
      <c r="BY447" s="25"/>
      <c r="BZ447" s="20"/>
      <c r="CA447" s="25"/>
      <c r="CB447" s="25"/>
      <c r="CC447" s="25"/>
      <c r="CD447" s="25"/>
      <c r="CE447" s="25"/>
      <c r="CF447" s="20"/>
      <c r="CG447" s="25"/>
      <c r="CH447" s="25"/>
      <c r="CI447" s="25"/>
      <c r="CJ447" s="20"/>
      <c r="CK447" s="25"/>
      <c r="CL447" s="25"/>
    </row>
    <row r="448" spans="1:90" x14ac:dyDescent="0.25">
      <c r="A448" s="25"/>
      <c r="B448" s="25"/>
      <c r="C448" s="25"/>
      <c r="D448" s="25"/>
      <c r="E448" s="25"/>
      <c r="F448" s="25"/>
      <c r="G448" s="25"/>
      <c r="H448" s="25"/>
      <c r="I448" s="8"/>
      <c r="J448" s="32"/>
      <c r="K448" s="25"/>
      <c r="L448" s="8"/>
      <c r="M448" s="25"/>
      <c r="N448" s="25"/>
      <c r="O448" s="25"/>
      <c r="P448" s="25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3"/>
      <c r="BJ448" s="3"/>
      <c r="BK448" s="11"/>
      <c r="BL448" s="11"/>
      <c r="BM448" s="11"/>
      <c r="BN448" s="3"/>
      <c r="BO448" s="3"/>
      <c r="BP448" s="3"/>
      <c r="BQ448" s="3"/>
      <c r="BR448" s="3"/>
      <c r="BS448" s="11"/>
      <c r="BT448" s="20"/>
      <c r="BU448" s="25"/>
      <c r="BV448" s="20"/>
      <c r="BW448" s="11"/>
      <c r="BX448" s="20"/>
      <c r="BY448" s="25"/>
      <c r="BZ448" s="20"/>
      <c r="CA448" s="25"/>
      <c r="CB448" s="25"/>
      <c r="CC448" s="25"/>
      <c r="CD448" s="25"/>
      <c r="CE448" s="25"/>
      <c r="CF448" s="20"/>
      <c r="CG448" s="25"/>
      <c r="CH448" s="25"/>
      <c r="CI448" s="25"/>
      <c r="CJ448" s="20"/>
      <c r="CK448" s="25"/>
      <c r="CL448" s="25"/>
    </row>
    <row r="449" spans="1:90" x14ac:dyDescent="0.25">
      <c r="A449" s="25"/>
      <c r="B449" s="25"/>
      <c r="C449" s="25"/>
      <c r="D449" s="25"/>
      <c r="E449" s="25"/>
      <c r="F449" s="25"/>
      <c r="G449" s="25"/>
      <c r="H449" s="25"/>
      <c r="I449" s="8"/>
      <c r="J449" s="32"/>
      <c r="K449" s="25"/>
      <c r="L449" s="8"/>
      <c r="M449" s="25"/>
      <c r="N449" s="25"/>
      <c r="O449" s="25"/>
      <c r="P449" s="25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3"/>
      <c r="BJ449" s="3"/>
      <c r="BK449" s="11"/>
      <c r="BL449" s="11"/>
      <c r="BM449" s="11"/>
      <c r="BN449" s="3"/>
      <c r="BO449" s="3"/>
      <c r="BP449" s="3"/>
      <c r="BQ449" s="3"/>
      <c r="BR449" s="3"/>
      <c r="BS449" s="11"/>
      <c r="BT449" s="20"/>
      <c r="BU449" s="25"/>
      <c r="BV449" s="20"/>
      <c r="BW449" s="11"/>
      <c r="BX449" s="20"/>
      <c r="BY449" s="25"/>
      <c r="BZ449" s="20"/>
      <c r="CA449" s="25"/>
      <c r="CB449" s="25"/>
      <c r="CC449" s="25"/>
      <c r="CD449" s="25"/>
      <c r="CE449" s="25"/>
      <c r="CF449" s="20"/>
      <c r="CG449" s="25"/>
      <c r="CH449" s="25"/>
      <c r="CI449" s="25"/>
      <c r="CJ449" s="20"/>
      <c r="CK449" s="25"/>
      <c r="CL449" s="25"/>
    </row>
    <row r="450" spans="1:90" x14ac:dyDescent="0.25">
      <c r="A450" s="25"/>
      <c r="B450" s="25"/>
      <c r="C450" s="25"/>
      <c r="D450" s="25"/>
      <c r="E450" s="25"/>
      <c r="F450" s="25"/>
      <c r="G450" s="25"/>
      <c r="H450" s="25"/>
      <c r="I450" s="8"/>
      <c r="J450" s="32"/>
      <c r="K450" s="25"/>
      <c r="L450" s="8"/>
      <c r="M450" s="25"/>
      <c r="N450" s="25"/>
      <c r="O450" s="25"/>
      <c r="P450" s="25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3"/>
      <c r="BJ450" s="3"/>
      <c r="BK450" s="11"/>
      <c r="BL450" s="11"/>
      <c r="BM450" s="11"/>
      <c r="BN450" s="3"/>
      <c r="BO450" s="3"/>
      <c r="BP450" s="3"/>
      <c r="BQ450" s="3"/>
      <c r="BR450" s="3"/>
      <c r="BS450" s="11"/>
      <c r="BT450" s="20"/>
      <c r="BU450" s="25"/>
      <c r="BV450" s="20"/>
      <c r="BW450" s="11"/>
      <c r="BX450" s="20"/>
      <c r="BY450" s="25"/>
      <c r="BZ450" s="20"/>
      <c r="CA450" s="25"/>
      <c r="CB450" s="25"/>
      <c r="CC450" s="25"/>
      <c r="CD450" s="25"/>
      <c r="CE450" s="25"/>
      <c r="CF450" s="20"/>
      <c r="CG450" s="25"/>
      <c r="CH450" s="25"/>
      <c r="CI450" s="25"/>
      <c r="CJ450" s="20"/>
      <c r="CK450" s="25"/>
      <c r="CL450" s="25"/>
    </row>
    <row r="451" spans="1:90" x14ac:dyDescent="0.25">
      <c r="A451" s="25"/>
      <c r="B451" s="25"/>
      <c r="C451" s="25"/>
      <c r="D451" s="25"/>
      <c r="E451" s="25"/>
      <c r="F451" s="25"/>
      <c r="G451" s="25"/>
      <c r="H451" s="25"/>
      <c r="I451" s="8"/>
      <c r="J451" s="32"/>
      <c r="K451" s="25"/>
      <c r="L451" s="8"/>
      <c r="M451" s="25"/>
      <c r="N451" s="25"/>
      <c r="O451" s="25"/>
      <c r="P451" s="25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3"/>
      <c r="BJ451" s="3"/>
      <c r="BK451" s="11"/>
      <c r="BL451" s="11"/>
      <c r="BM451" s="11"/>
      <c r="BN451" s="3"/>
      <c r="BO451" s="3"/>
      <c r="BP451" s="3"/>
      <c r="BQ451" s="3"/>
      <c r="BR451" s="3"/>
      <c r="BS451" s="11"/>
      <c r="BT451" s="20"/>
      <c r="BU451" s="25"/>
      <c r="BV451" s="20"/>
      <c r="BW451" s="11"/>
      <c r="BX451" s="20"/>
      <c r="BY451" s="25"/>
      <c r="BZ451" s="20"/>
      <c r="CA451" s="25"/>
      <c r="CB451" s="25"/>
      <c r="CC451" s="25"/>
      <c r="CD451" s="25"/>
      <c r="CE451" s="25"/>
      <c r="CF451" s="20"/>
      <c r="CG451" s="25"/>
      <c r="CH451" s="25"/>
      <c r="CI451" s="25"/>
      <c r="CJ451" s="20"/>
      <c r="CK451" s="25"/>
      <c r="CL451" s="25"/>
    </row>
    <row r="452" spans="1:90" x14ac:dyDescent="0.25">
      <c r="A452" s="25"/>
      <c r="B452" s="25"/>
      <c r="C452" s="25"/>
      <c r="D452" s="25"/>
      <c r="E452" s="25"/>
      <c r="F452" s="25"/>
      <c r="G452" s="25"/>
      <c r="H452" s="25"/>
      <c r="I452" s="8"/>
      <c r="J452" s="32"/>
      <c r="K452" s="25"/>
      <c r="L452" s="8"/>
      <c r="M452" s="25"/>
      <c r="N452" s="25"/>
      <c r="O452" s="25"/>
      <c r="P452" s="25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3"/>
      <c r="BJ452" s="3"/>
      <c r="BK452" s="11"/>
      <c r="BL452" s="11"/>
      <c r="BM452" s="11"/>
      <c r="BN452" s="3"/>
      <c r="BO452" s="3"/>
      <c r="BP452" s="3"/>
      <c r="BQ452" s="3"/>
      <c r="BR452" s="3"/>
      <c r="BS452" s="11"/>
      <c r="BT452" s="20"/>
      <c r="BU452" s="25"/>
      <c r="BV452" s="20"/>
      <c r="BW452" s="11"/>
      <c r="BX452" s="20"/>
      <c r="BY452" s="25"/>
      <c r="BZ452" s="20"/>
      <c r="CA452" s="25"/>
      <c r="CB452" s="25"/>
      <c r="CC452" s="25"/>
      <c r="CD452" s="25"/>
      <c r="CE452" s="25"/>
      <c r="CF452" s="20"/>
      <c r="CG452" s="25"/>
      <c r="CH452" s="25"/>
      <c r="CI452" s="25"/>
      <c r="CJ452" s="20"/>
      <c r="CK452" s="25"/>
      <c r="CL452" s="25"/>
    </row>
    <row r="453" spans="1:90" x14ac:dyDescent="0.25">
      <c r="A453" s="25"/>
      <c r="B453" s="25"/>
      <c r="C453" s="25"/>
      <c r="D453" s="25"/>
      <c r="E453" s="25"/>
      <c r="F453" s="25"/>
      <c r="G453" s="25"/>
      <c r="H453" s="25"/>
      <c r="I453" s="8"/>
      <c r="J453" s="32"/>
      <c r="K453" s="25"/>
      <c r="L453" s="8"/>
      <c r="M453" s="25"/>
      <c r="N453" s="25"/>
      <c r="O453" s="25"/>
      <c r="P453" s="25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3"/>
      <c r="BJ453" s="3"/>
      <c r="BK453" s="11"/>
      <c r="BL453" s="11"/>
      <c r="BM453" s="11"/>
      <c r="BN453" s="3"/>
      <c r="BO453" s="3"/>
      <c r="BP453" s="3"/>
      <c r="BQ453" s="3"/>
      <c r="BR453" s="3"/>
      <c r="BS453" s="11"/>
      <c r="BT453" s="20"/>
      <c r="BU453" s="25"/>
      <c r="BV453" s="20"/>
      <c r="BW453" s="11"/>
      <c r="BX453" s="20"/>
      <c r="BY453" s="25"/>
      <c r="BZ453" s="20"/>
      <c r="CA453" s="25"/>
      <c r="CB453" s="25"/>
      <c r="CC453" s="25"/>
      <c r="CD453" s="25"/>
      <c r="CE453" s="25"/>
      <c r="CF453" s="20"/>
      <c r="CG453" s="25"/>
      <c r="CH453" s="25"/>
      <c r="CI453" s="25"/>
      <c r="CJ453" s="20"/>
      <c r="CK453" s="25"/>
      <c r="CL453" s="25"/>
    </row>
    <row r="454" spans="1:90" x14ac:dyDescent="0.25">
      <c r="A454" s="25"/>
      <c r="B454" s="25"/>
      <c r="C454" s="25"/>
      <c r="D454" s="25"/>
      <c r="E454" s="25"/>
      <c r="F454" s="25"/>
      <c r="G454" s="25"/>
      <c r="H454" s="25"/>
      <c r="I454" s="8"/>
      <c r="J454" s="32"/>
      <c r="K454" s="25"/>
      <c r="L454" s="8"/>
      <c r="M454" s="25"/>
      <c r="N454" s="25"/>
      <c r="O454" s="25"/>
      <c r="P454" s="25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3"/>
      <c r="BJ454" s="3"/>
      <c r="BK454" s="11"/>
      <c r="BL454" s="11"/>
      <c r="BM454" s="11"/>
      <c r="BN454" s="3"/>
      <c r="BO454" s="3"/>
      <c r="BP454" s="3"/>
      <c r="BQ454" s="3"/>
      <c r="BR454" s="3"/>
      <c r="BS454" s="11"/>
      <c r="BT454" s="20"/>
      <c r="BU454" s="25"/>
      <c r="BV454" s="20"/>
      <c r="BW454" s="11"/>
      <c r="BX454" s="20"/>
      <c r="BY454" s="25"/>
      <c r="BZ454" s="20"/>
      <c r="CA454" s="25"/>
      <c r="CB454" s="25"/>
      <c r="CC454" s="25"/>
      <c r="CD454" s="25"/>
      <c r="CE454" s="25"/>
      <c r="CF454" s="20"/>
      <c r="CG454" s="25"/>
      <c r="CH454" s="25"/>
      <c r="CI454" s="25"/>
      <c r="CJ454" s="20"/>
      <c r="CK454" s="25"/>
      <c r="CL454" s="25"/>
    </row>
    <row r="455" spans="1:90" x14ac:dyDescent="0.25">
      <c r="A455" s="25"/>
      <c r="B455" s="25"/>
      <c r="C455" s="25"/>
      <c r="D455" s="25"/>
      <c r="E455" s="25"/>
      <c r="F455" s="25"/>
      <c r="G455" s="25"/>
      <c r="H455" s="25"/>
      <c r="I455" s="8"/>
      <c r="J455" s="32"/>
      <c r="K455" s="25"/>
      <c r="L455" s="8"/>
      <c r="M455" s="25"/>
      <c r="N455" s="25"/>
      <c r="O455" s="25"/>
      <c r="P455" s="25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3"/>
      <c r="BJ455" s="3"/>
      <c r="BK455" s="11"/>
      <c r="BL455" s="11"/>
      <c r="BM455" s="11"/>
      <c r="BN455" s="3"/>
      <c r="BO455" s="3"/>
      <c r="BP455" s="3"/>
      <c r="BQ455" s="3"/>
      <c r="BR455" s="3"/>
      <c r="BS455" s="11"/>
      <c r="BT455" s="20"/>
      <c r="BU455" s="25"/>
      <c r="BV455" s="20"/>
      <c r="BW455" s="11"/>
      <c r="BX455" s="20"/>
      <c r="BY455" s="25"/>
      <c r="BZ455" s="20"/>
      <c r="CA455" s="25"/>
      <c r="CB455" s="25"/>
      <c r="CC455" s="25"/>
      <c r="CD455" s="25"/>
      <c r="CE455" s="25"/>
      <c r="CF455" s="20"/>
      <c r="CG455" s="25"/>
      <c r="CH455" s="25"/>
      <c r="CI455" s="25"/>
      <c r="CJ455" s="20"/>
      <c r="CK455" s="25"/>
      <c r="CL455" s="25"/>
    </row>
    <row r="456" spans="1:90" x14ac:dyDescent="0.25">
      <c r="A456" s="25"/>
      <c r="B456" s="25"/>
      <c r="C456" s="25"/>
      <c r="D456" s="25"/>
      <c r="E456" s="25"/>
      <c r="F456" s="25"/>
      <c r="G456" s="25"/>
      <c r="H456" s="25"/>
      <c r="I456" s="8"/>
      <c r="J456" s="32"/>
      <c r="K456" s="25"/>
      <c r="L456" s="8"/>
      <c r="M456" s="25"/>
      <c r="N456" s="25"/>
      <c r="O456" s="25"/>
      <c r="P456" s="25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3"/>
      <c r="BJ456" s="3"/>
      <c r="BK456" s="11"/>
      <c r="BL456" s="11"/>
      <c r="BM456" s="11"/>
      <c r="BN456" s="3"/>
      <c r="BO456" s="3"/>
      <c r="BP456" s="3"/>
      <c r="BQ456" s="3"/>
      <c r="BR456" s="3"/>
      <c r="BS456" s="11"/>
      <c r="BT456" s="20"/>
      <c r="BU456" s="25"/>
      <c r="BV456" s="20"/>
      <c r="BW456" s="11"/>
      <c r="BX456" s="20"/>
      <c r="BY456" s="25"/>
      <c r="BZ456" s="20"/>
      <c r="CA456" s="25"/>
      <c r="CB456" s="25"/>
      <c r="CC456" s="25"/>
      <c r="CD456" s="25"/>
      <c r="CE456" s="25"/>
      <c r="CF456" s="20"/>
      <c r="CG456" s="25"/>
      <c r="CH456" s="25"/>
      <c r="CI456" s="25"/>
      <c r="CJ456" s="20"/>
      <c r="CK456" s="25"/>
      <c r="CL456" s="25"/>
    </row>
    <row r="457" spans="1:90" x14ac:dyDescent="0.25">
      <c r="A457" s="25"/>
      <c r="B457" s="25"/>
      <c r="C457" s="25"/>
      <c r="D457" s="25"/>
      <c r="E457" s="25"/>
      <c r="F457" s="25"/>
      <c r="G457" s="25"/>
      <c r="H457" s="25"/>
      <c r="I457" s="8"/>
      <c r="J457" s="32"/>
      <c r="K457" s="25"/>
      <c r="L457" s="8"/>
      <c r="M457" s="25"/>
      <c r="N457" s="25"/>
      <c r="O457" s="25"/>
      <c r="P457" s="25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3"/>
      <c r="BJ457" s="3"/>
      <c r="BK457" s="11"/>
      <c r="BL457" s="11"/>
      <c r="BM457" s="11"/>
      <c r="BN457" s="3"/>
      <c r="BO457" s="3"/>
      <c r="BP457" s="3"/>
      <c r="BQ457" s="3"/>
      <c r="BR457" s="3"/>
      <c r="BS457" s="11"/>
      <c r="BT457" s="20"/>
      <c r="BU457" s="25"/>
      <c r="BV457" s="20"/>
      <c r="BW457" s="11"/>
      <c r="BX457" s="20"/>
      <c r="BY457" s="25"/>
      <c r="BZ457" s="20"/>
      <c r="CA457" s="25"/>
      <c r="CB457" s="25"/>
      <c r="CC457" s="25"/>
      <c r="CD457" s="25"/>
      <c r="CE457" s="25"/>
      <c r="CF457" s="20"/>
      <c r="CG457" s="25"/>
      <c r="CH457" s="25"/>
      <c r="CI457" s="25"/>
      <c r="CJ457" s="20"/>
      <c r="CK457" s="25"/>
      <c r="CL457" s="25"/>
    </row>
    <row r="458" spans="1:90" x14ac:dyDescent="0.25">
      <c r="A458" s="25"/>
      <c r="B458" s="25"/>
      <c r="C458" s="25"/>
      <c r="D458" s="25"/>
      <c r="E458" s="25"/>
      <c r="F458" s="25"/>
      <c r="G458" s="25"/>
      <c r="H458" s="25"/>
      <c r="I458" s="8"/>
      <c r="J458" s="32"/>
      <c r="K458" s="25"/>
      <c r="L458" s="8"/>
      <c r="M458" s="25"/>
      <c r="N458" s="25"/>
      <c r="O458" s="25"/>
      <c r="P458" s="25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3"/>
      <c r="BJ458" s="3"/>
      <c r="BK458" s="11"/>
      <c r="BL458" s="11"/>
      <c r="BM458" s="11"/>
      <c r="BN458" s="3"/>
      <c r="BO458" s="3"/>
      <c r="BP458" s="3"/>
      <c r="BQ458" s="3"/>
      <c r="BR458" s="3"/>
      <c r="BS458" s="11"/>
      <c r="BT458" s="20"/>
      <c r="BU458" s="25"/>
      <c r="BV458" s="20"/>
      <c r="BW458" s="11"/>
      <c r="BX458" s="20"/>
      <c r="BY458" s="25"/>
      <c r="BZ458" s="20"/>
      <c r="CA458" s="25"/>
      <c r="CB458" s="25"/>
      <c r="CC458" s="25"/>
      <c r="CD458" s="25"/>
      <c r="CE458" s="25"/>
      <c r="CF458" s="20"/>
      <c r="CG458" s="25"/>
      <c r="CH458" s="25"/>
      <c r="CI458" s="25"/>
      <c r="CJ458" s="20"/>
      <c r="CK458" s="25"/>
      <c r="CL458" s="25"/>
    </row>
    <row r="459" spans="1:90" x14ac:dyDescent="0.25">
      <c r="A459" s="25"/>
      <c r="B459" s="25"/>
      <c r="C459" s="25"/>
      <c r="D459" s="25"/>
      <c r="E459" s="25"/>
      <c r="F459" s="25"/>
      <c r="G459" s="25"/>
      <c r="H459" s="25"/>
      <c r="I459" s="8"/>
      <c r="J459" s="32"/>
      <c r="K459" s="25"/>
      <c r="L459" s="8"/>
      <c r="M459" s="25"/>
      <c r="N459" s="25"/>
      <c r="O459" s="25"/>
      <c r="P459" s="25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3"/>
      <c r="BJ459" s="3"/>
      <c r="BK459" s="11"/>
      <c r="BL459" s="11"/>
      <c r="BM459" s="11"/>
      <c r="BN459" s="3"/>
      <c r="BO459" s="3"/>
      <c r="BP459" s="3"/>
      <c r="BQ459" s="3"/>
      <c r="BR459" s="3"/>
      <c r="BS459" s="11"/>
      <c r="BT459" s="20"/>
      <c r="BU459" s="25"/>
      <c r="BV459" s="20"/>
      <c r="BW459" s="11"/>
      <c r="BX459" s="20"/>
      <c r="BY459" s="25"/>
      <c r="BZ459" s="20"/>
      <c r="CA459" s="25"/>
      <c r="CB459" s="25"/>
      <c r="CC459" s="25"/>
      <c r="CD459" s="25"/>
      <c r="CE459" s="25"/>
      <c r="CF459" s="20"/>
      <c r="CG459" s="25"/>
      <c r="CH459" s="25"/>
      <c r="CI459" s="25"/>
      <c r="CJ459" s="20"/>
      <c r="CK459" s="25"/>
      <c r="CL459" s="25"/>
    </row>
    <row r="460" spans="1:90" x14ac:dyDescent="0.25">
      <c r="A460" s="25"/>
      <c r="B460" s="25"/>
      <c r="C460" s="25"/>
      <c r="D460" s="25"/>
      <c r="E460" s="25"/>
      <c r="F460" s="25"/>
      <c r="G460" s="25"/>
      <c r="H460" s="25"/>
      <c r="I460" s="8"/>
      <c r="J460" s="32"/>
      <c r="K460" s="25"/>
      <c r="L460" s="8"/>
      <c r="M460" s="25"/>
      <c r="N460" s="25"/>
      <c r="O460" s="25"/>
      <c r="P460" s="25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3"/>
      <c r="BJ460" s="3"/>
      <c r="BK460" s="11"/>
      <c r="BL460" s="11"/>
      <c r="BM460" s="11"/>
      <c r="BN460" s="3"/>
      <c r="BO460" s="3"/>
      <c r="BP460" s="3"/>
      <c r="BQ460" s="3"/>
      <c r="BR460" s="3"/>
      <c r="BS460" s="11"/>
      <c r="BT460" s="20"/>
      <c r="BU460" s="25"/>
      <c r="BV460" s="20"/>
      <c r="BW460" s="11"/>
      <c r="BX460" s="20"/>
      <c r="BY460" s="25"/>
      <c r="BZ460" s="20"/>
      <c r="CA460" s="25"/>
      <c r="CB460" s="25"/>
      <c r="CC460" s="25"/>
      <c r="CD460" s="25"/>
      <c r="CE460" s="25"/>
      <c r="CF460" s="20"/>
      <c r="CG460" s="25"/>
      <c r="CH460" s="25"/>
      <c r="CI460" s="25"/>
      <c r="CJ460" s="20"/>
      <c r="CK460" s="25"/>
      <c r="CL460" s="25"/>
    </row>
    <row r="461" spans="1:90" x14ac:dyDescent="0.25">
      <c r="A461" s="25"/>
      <c r="B461" s="25"/>
      <c r="C461" s="25"/>
      <c r="D461" s="25"/>
      <c r="E461" s="25"/>
      <c r="F461" s="25"/>
      <c r="G461" s="25"/>
      <c r="H461" s="25"/>
      <c r="I461" s="8"/>
      <c r="J461" s="32"/>
      <c r="K461" s="25"/>
      <c r="L461" s="8"/>
      <c r="M461" s="25"/>
      <c r="N461" s="25"/>
      <c r="O461" s="25"/>
      <c r="P461" s="25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3"/>
      <c r="BJ461" s="3"/>
      <c r="BK461" s="11"/>
      <c r="BL461" s="11"/>
      <c r="BM461" s="11"/>
      <c r="BN461" s="3"/>
      <c r="BO461" s="3"/>
      <c r="BP461" s="3"/>
      <c r="BQ461" s="3"/>
      <c r="BR461" s="3"/>
      <c r="BS461" s="11"/>
      <c r="BT461" s="20"/>
      <c r="BU461" s="25"/>
      <c r="BV461" s="20"/>
      <c r="BW461" s="11"/>
      <c r="BX461" s="20"/>
      <c r="BY461" s="25"/>
      <c r="BZ461" s="20"/>
      <c r="CA461" s="25"/>
      <c r="CB461" s="25"/>
      <c r="CC461" s="25"/>
      <c r="CD461" s="25"/>
      <c r="CE461" s="25"/>
      <c r="CF461" s="20"/>
      <c r="CG461" s="25"/>
      <c r="CH461" s="25"/>
      <c r="CI461" s="25"/>
      <c r="CJ461" s="20"/>
      <c r="CK461" s="25"/>
      <c r="CL461" s="25"/>
    </row>
    <row r="462" spans="1:90" x14ac:dyDescent="0.25">
      <c r="A462" s="25"/>
      <c r="B462" s="25"/>
      <c r="C462" s="25"/>
      <c r="D462" s="25"/>
      <c r="E462" s="25"/>
      <c r="F462" s="25"/>
      <c r="G462" s="25"/>
      <c r="H462" s="25"/>
      <c r="I462" s="8"/>
      <c r="J462" s="32"/>
      <c r="K462" s="25"/>
      <c r="L462" s="8"/>
      <c r="M462" s="25"/>
      <c r="N462" s="25"/>
      <c r="O462" s="25"/>
      <c r="P462" s="25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3"/>
      <c r="BJ462" s="3"/>
      <c r="BK462" s="11"/>
      <c r="BL462" s="11"/>
      <c r="BM462" s="11"/>
      <c r="BN462" s="3"/>
      <c r="BO462" s="3"/>
      <c r="BP462" s="3"/>
      <c r="BQ462" s="3"/>
      <c r="BR462" s="3"/>
      <c r="BS462" s="11"/>
      <c r="BT462" s="20"/>
      <c r="BU462" s="25"/>
      <c r="BV462" s="20"/>
      <c r="BW462" s="11"/>
      <c r="BX462" s="20"/>
      <c r="BY462" s="25"/>
      <c r="BZ462" s="20"/>
      <c r="CA462" s="25"/>
      <c r="CB462" s="25"/>
      <c r="CC462" s="25"/>
      <c r="CD462" s="25"/>
      <c r="CE462" s="25"/>
      <c r="CF462" s="20"/>
      <c r="CG462" s="25"/>
      <c r="CH462" s="25"/>
      <c r="CI462" s="25"/>
      <c r="CJ462" s="20"/>
      <c r="CK462" s="25"/>
      <c r="CL462" s="25"/>
    </row>
    <row r="463" spans="1:90" x14ac:dyDescent="0.25">
      <c r="A463" s="25"/>
      <c r="B463" s="25"/>
      <c r="C463" s="25"/>
      <c r="D463" s="25"/>
      <c r="E463" s="25"/>
      <c r="F463" s="25"/>
      <c r="G463" s="25"/>
      <c r="H463" s="25"/>
      <c r="I463" s="8"/>
      <c r="J463" s="32"/>
      <c r="K463" s="25"/>
      <c r="L463" s="8"/>
      <c r="M463" s="25"/>
      <c r="N463" s="25"/>
      <c r="O463" s="25"/>
      <c r="P463" s="25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3"/>
      <c r="BJ463" s="3"/>
      <c r="BK463" s="11"/>
      <c r="BL463" s="11"/>
      <c r="BM463" s="11"/>
      <c r="BN463" s="3"/>
      <c r="BO463" s="3"/>
      <c r="BP463" s="3"/>
      <c r="BQ463" s="3"/>
      <c r="BR463" s="3"/>
      <c r="BS463" s="11"/>
      <c r="BT463" s="20"/>
      <c r="BU463" s="25"/>
      <c r="BV463" s="20"/>
      <c r="BW463" s="11"/>
      <c r="BX463" s="20"/>
      <c r="BY463" s="25"/>
      <c r="BZ463" s="20"/>
      <c r="CA463" s="25"/>
      <c r="CB463" s="25"/>
      <c r="CC463" s="25"/>
      <c r="CD463" s="25"/>
      <c r="CE463" s="25"/>
      <c r="CF463" s="20"/>
      <c r="CG463" s="25"/>
      <c r="CH463" s="25"/>
      <c r="CI463" s="25"/>
      <c r="CJ463" s="20"/>
      <c r="CK463" s="25"/>
      <c r="CL463" s="25"/>
    </row>
    <row r="464" spans="1:90" x14ac:dyDescent="0.25">
      <c r="A464" s="25"/>
      <c r="B464" s="25"/>
      <c r="C464" s="25"/>
      <c r="D464" s="25"/>
      <c r="E464" s="25"/>
      <c r="F464" s="25"/>
      <c r="G464" s="25"/>
      <c r="H464" s="25"/>
      <c r="I464" s="8"/>
      <c r="J464" s="32"/>
      <c r="K464" s="25"/>
      <c r="L464" s="8"/>
      <c r="M464" s="25"/>
      <c r="N464" s="25"/>
      <c r="O464" s="25"/>
      <c r="P464" s="25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3"/>
      <c r="BJ464" s="3"/>
      <c r="BK464" s="11"/>
      <c r="BL464" s="11"/>
      <c r="BM464" s="11"/>
      <c r="BN464" s="3"/>
      <c r="BO464" s="3"/>
      <c r="BP464" s="3"/>
      <c r="BQ464" s="3"/>
      <c r="BR464" s="3"/>
      <c r="BS464" s="11"/>
      <c r="BT464" s="20"/>
      <c r="BU464" s="25"/>
      <c r="BV464" s="20"/>
      <c r="BW464" s="11"/>
      <c r="BX464" s="20"/>
      <c r="BY464" s="25"/>
      <c r="BZ464" s="20"/>
      <c r="CA464" s="25"/>
      <c r="CB464" s="25"/>
      <c r="CC464" s="25"/>
      <c r="CD464" s="25"/>
      <c r="CE464" s="25"/>
      <c r="CF464" s="20"/>
      <c r="CG464" s="25"/>
      <c r="CH464" s="25"/>
      <c r="CI464" s="25"/>
      <c r="CJ464" s="20"/>
      <c r="CK464" s="25"/>
      <c r="CL464" s="25"/>
    </row>
    <row r="465" spans="1:90" x14ac:dyDescent="0.25">
      <c r="A465" s="25"/>
      <c r="B465" s="25"/>
      <c r="C465" s="25"/>
      <c r="D465" s="25"/>
      <c r="E465" s="25"/>
      <c r="F465" s="25"/>
      <c r="G465" s="25"/>
      <c r="H465" s="25"/>
      <c r="I465" s="8"/>
      <c r="J465" s="32"/>
      <c r="K465" s="25"/>
      <c r="L465" s="8"/>
      <c r="M465" s="25"/>
      <c r="N465" s="25"/>
      <c r="O465" s="25"/>
      <c r="P465" s="25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3"/>
      <c r="BJ465" s="3"/>
      <c r="BK465" s="11"/>
      <c r="BL465" s="11"/>
      <c r="BM465" s="11"/>
      <c r="BN465" s="3"/>
      <c r="BO465" s="3"/>
      <c r="BP465" s="3"/>
      <c r="BQ465" s="3"/>
      <c r="BR465" s="3"/>
      <c r="BS465" s="11"/>
      <c r="BT465" s="20"/>
      <c r="BU465" s="25"/>
      <c r="BV465" s="20"/>
      <c r="BW465" s="11"/>
      <c r="BX465" s="20"/>
      <c r="BY465" s="25"/>
      <c r="BZ465" s="20"/>
      <c r="CA465" s="25"/>
      <c r="CB465" s="25"/>
      <c r="CC465" s="25"/>
      <c r="CD465" s="25"/>
      <c r="CE465" s="25"/>
      <c r="CF465" s="20"/>
      <c r="CG465" s="25"/>
      <c r="CH465" s="25"/>
      <c r="CI465" s="25"/>
      <c r="CJ465" s="20"/>
      <c r="CK465" s="25"/>
      <c r="CL465" s="25"/>
    </row>
    <row r="466" spans="1:90" x14ac:dyDescent="0.25">
      <c r="A466" s="25"/>
      <c r="B466" s="25"/>
      <c r="C466" s="25"/>
      <c r="D466" s="25"/>
      <c r="E466" s="25"/>
      <c r="F466" s="25"/>
      <c r="G466" s="25"/>
      <c r="H466" s="25"/>
      <c r="I466" s="8"/>
      <c r="J466" s="32"/>
      <c r="K466" s="25"/>
      <c r="L466" s="8"/>
      <c r="M466" s="25"/>
      <c r="N466" s="25"/>
      <c r="O466" s="25"/>
      <c r="P466" s="25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3"/>
      <c r="BJ466" s="3"/>
      <c r="BK466" s="11"/>
      <c r="BL466" s="11"/>
      <c r="BM466" s="11"/>
      <c r="BN466" s="3"/>
      <c r="BO466" s="3"/>
      <c r="BP466" s="3"/>
      <c r="BQ466" s="3"/>
      <c r="BR466" s="3"/>
      <c r="BS466" s="11"/>
      <c r="BT466" s="20"/>
      <c r="BU466" s="25"/>
      <c r="BV466" s="20"/>
      <c r="BW466" s="11"/>
      <c r="BX466" s="20"/>
      <c r="BY466" s="25"/>
      <c r="BZ466" s="20"/>
      <c r="CA466" s="25"/>
      <c r="CB466" s="25"/>
      <c r="CC466" s="25"/>
      <c r="CD466" s="25"/>
      <c r="CE466" s="25"/>
      <c r="CF466" s="20"/>
      <c r="CG466" s="25"/>
      <c r="CH466" s="25"/>
      <c r="CI466" s="25"/>
      <c r="CJ466" s="20"/>
      <c r="CK466" s="25"/>
      <c r="CL466" s="25"/>
    </row>
    <row r="467" spans="1:90" x14ac:dyDescent="0.25">
      <c r="A467" s="25"/>
      <c r="B467" s="25"/>
      <c r="C467" s="25"/>
      <c r="D467" s="25"/>
      <c r="E467" s="25"/>
      <c r="F467" s="25"/>
      <c r="G467" s="25"/>
      <c r="H467" s="25"/>
      <c r="I467" s="8"/>
      <c r="J467" s="32"/>
      <c r="K467" s="25"/>
      <c r="L467" s="8"/>
      <c r="M467" s="25"/>
      <c r="N467" s="25"/>
      <c r="O467" s="25"/>
      <c r="P467" s="25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3"/>
      <c r="BJ467" s="3"/>
      <c r="BK467" s="11"/>
      <c r="BL467" s="11"/>
      <c r="BM467" s="11"/>
      <c r="BN467" s="3"/>
      <c r="BO467" s="3"/>
      <c r="BP467" s="3"/>
      <c r="BQ467" s="3"/>
      <c r="BR467" s="3"/>
      <c r="BS467" s="11"/>
      <c r="BT467" s="20"/>
      <c r="BU467" s="25"/>
      <c r="BV467" s="20"/>
      <c r="BW467" s="11"/>
      <c r="BX467" s="20"/>
      <c r="BY467" s="25"/>
      <c r="BZ467" s="20"/>
      <c r="CA467" s="25"/>
      <c r="CB467" s="25"/>
      <c r="CC467" s="25"/>
      <c r="CD467" s="25"/>
      <c r="CE467" s="25"/>
      <c r="CF467" s="20"/>
      <c r="CG467" s="25"/>
      <c r="CH467" s="25"/>
      <c r="CI467" s="25"/>
      <c r="CJ467" s="20"/>
      <c r="CK467" s="25"/>
      <c r="CL467" s="25"/>
    </row>
    <row r="468" spans="1:90" x14ac:dyDescent="0.25">
      <c r="A468" s="25"/>
      <c r="B468" s="25"/>
      <c r="C468" s="25"/>
      <c r="D468" s="25"/>
      <c r="E468" s="25"/>
      <c r="F468" s="25"/>
      <c r="G468" s="25"/>
      <c r="H468" s="25"/>
      <c r="I468" s="8"/>
      <c r="J468" s="32"/>
      <c r="K468" s="25"/>
      <c r="L468" s="8"/>
      <c r="M468" s="25"/>
      <c r="N468" s="25"/>
      <c r="O468" s="25"/>
      <c r="P468" s="25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3"/>
      <c r="BJ468" s="3"/>
      <c r="BK468" s="11"/>
      <c r="BL468" s="11"/>
      <c r="BM468" s="11"/>
      <c r="BN468" s="3"/>
      <c r="BO468" s="3"/>
      <c r="BP468" s="3"/>
      <c r="BQ468" s="3"/>
      <c r="BR468" s="3"/>
      <c r="BS468" s="11"/>
      <c r="BT468" s="20"/>
      <c r="BU468" s="25"/>
      <c r="BV468" s="20"/>
      <c r="BW468" s="11"/>
      <c r="BX468" s="20"/>
      <c r="BY468" s="25"/>
      <c r="BZ468" s="20"/>
      <c r="CA468" s="25"/>
      <c r="CB468" s="25"/>
      <c r="CC468" s="25"/>
      <c r="CD468" s="25"/>
      <c r="CE468" s="25"/>
      <c r="CF468" s="20"/>
      <c r="CG468" s="25"/>
      <c r="CH468" s="25"/>
      <c r="CI468" s="25"/>
      <c r="CJ468" s="20"/>
      <c r="CK468" s="25"/>
      <c r="CL468" s="25"/>
    </row>
    <row r="469" spans="1:90" x14ac:dyDescent="0.25">
      <c r="A469" s="25"/>
      <c r="B469" s="25"/>
      <c r="C469" s="25"/>
      <c r="D469" s="25"/>
      <c r="E469" s="25"/>
      <c r="F469" s="25"/>
      <c r="G469" s="25"/>
      <c r="H469" s="25"/>
      <c r="I469" s="8"/>
      <c r="J469" s="32"/>
      <c r="K469" s="25"/>
      <c r="L469" s="8"/>
      <c r="M469" s="25"/>
      <c r="N469" s="25"/>
      <c r="O469" s="25"/>
      <c r="P469" s="25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3"/>
      <c r="BJ469" s="3"/>
      <c r="BK469" s="11"/>
      <c r="BL469" s="11"/>
      <c r="BM469" s="11"/>
      <c r="BN469" s="3"/>
      <c r="BO469" s="3"/>
      <c r="BP469" s="3"/>
      <c r="BQ469" s="3"/>
      <c r="BR469" s="3"/>
      <c r="BS469" s="11"/>
      <c r="BT469" s="20"/>
      <c r="BU469" s="25"/>
      <c r="BV469" s="20"/>
      <c r="BW469" s="11"/>
      <c r="BX469" s="20"/>
      <c r="BY469" s="25"/>
      <c r="BZ469" s="20"/>
      <c r="CA469" s="25"/>
      <c r="CB469" s="25"/>
      <c r="CC469" s="25"/>
      <c r="CD469" s="25"/>
      <c r="CE469" s="25"/>
      <c r="CF469" s="20"/>
      <c r="CG469" s="25"/>
      <c r="CH469" s="25"/>
      <c r="CI469" s="25"/>
      <c r="CJ469" s="20"/>
      <c r="CK469" s="25"/>
      <c r="CL469" s="25"/>
    </row>
    <row r="470" spans="1:90" x14ac:dyDescent="0.25">
      <c r="A470" s="25"/>
      <c r="B470" s="25"/>
      <c r="C470" s="25"/>
      <c r="D470" s="25"/>
      <c r="E470" s="25"/>
      <c r="F470" s="25"/>
      <c r="G470" s="25"/>
      <c r="H470" s="25"/>
      <c r="I470" s="8"/>
      <c r="J470" s="32"/>
      <c r="K470" s="25"/>
      <c r="L470" s="8"/>
      <c r="M470" s="25"/>
      <c r="N470" s="25"/>
      <c r="O470" s="25"/>
      <c r="P470" s="25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3"/>
      <c r="BJ470" s="3"/>
      <c r="BK470" s="11"/>
      <c r="BL470" s="11"/>
      <c r="BM470" s="11"/>
      <c r="BN470" s="3"/>
      <c r="BO470" s="3"/>
      <c r="BP470" s="3"/>
      <c r="BQ470" s="3"/>
      <c r="BR470" s="3"/>
      <c r="BS470" s="11"/>
      <c r="BT470" s="20"/>
      <c r="BU470" s="25"/>
      <c r="BV470" s="20"/>
      <c r="BW470" s="11"/>
      <c r="BX470" s="20"/>
      <c r="BY470" s="25"/>
      <c r="BZ470" s="20"/>
      <c r="CA470" s="25"/>
      <c r="CB470" s="25"/>
      <c r="CC470" s="25"/>
      <c r="CD470" s="25"/>
      <c r="CE470" s="25"/>
      <c r="CF470" s="20"/>
      <c r="CG470" s="25"/>
      <c r="CH470" s="25"/>
      <c r="CI470" s="25"/>
      <c r="CJ470" s="20"/>
      <c r="CK470" s="25"/>
      <c r="CL470" s="25"/>
    </row>
    <row r="471" spans="1:90" x14ac:dyDescent="0.25">
      <c r="A471" s="25"/>
      <c r="B471" s="25"/>
      <c r="C471" s="25"/>
      <c r="D471" s="25"/>
      <c r="E471" s="25"/>
      <c r="F471" s="25"/>
      <c r="G471" s="25"/>
      <c r="H471" s="25"/>
      <c r="I471" s="8"/>
      <c r="J471" s="32"/>
      <c r="K471" s="25"/>
      <c r="L471" s="8"/>
      <c r="M471" s="25"/>
      <c r="N471" s="25"/>
      <c r="O471" s="25"/>
      <c r="P471" s="25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3"/>
      <c r="BJ471" s="3"/>
      <c r="BK471" s="11"/>
      <c r="BL471" s="11"/>
      <c r="BM471" s="11"/>
      <c r="BN471" s="3"/>
      <c r="BO471" s="3"/>
      <c r="BP471" s="3"/>
      <c r="BQ471" s="3"/>
      <c r="BR471" s="3"/>
      <c r="BS471" s="11"/>
      <c r="BT471" s="20"/>
      <c r="BU471" s="25"/>
      <c r="BV471" s="20"/>
      <c r="BW471" s="11"/>
      <c r="BX471" s="20"/>
      <c r="BY471" s="25"/>
      <c r="BZ471" s="20"/>
      <c r="CA471" s="25"/>
      <c r="CB471" s="25"/>
      <c r="CC471" s="25"/>
      <c r="CD471" s="25"/>
      <c r="CE471" s="25"/>
      <c r="CF471" s="20"/>
      <c r="CG471" s="25"/>
      <c r="CH471" s="25"/>
      <c r="CI471" s="25"/>
      <c r="CJ471" s="20"/>
      <c r="CK471" s="25"/>
      <c r="CL471" s="25"/>
    </row>
    <row r="472" spans="1:90" x14ac:dyDescent="0.25">
      <c r="A472" s="25"/>
      <c r="B472" s="25"/>
      <c r="C472" s="25"/>
      <c r="D472" s="25"/>
      <c r="E472" s="25"/>
      <c r="F472" s="25"/>
      <c r="G472" s="25"/>
      <c r="H472" s="25"/>
      <c r="I472" s="8"/>
      <c r="J472" s="32"/>
      <c r="K472" s="25"/>
      <c r="L472" s="8"/>
      <c r="M472" s="25"/>
      <c r="N472" s="25"/>
      <c r="O472" s="25"/>
      <c r="P472" s="25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3"/>
      <c r="BJ472" s="3"/>
      <c r="BK472" s="11"/>
      <c r="BL472" s="11"/>
      <c r="BM472" s="11"/>
      <c r="BN472" s="3"/>
      <c r="BO472" s="3"/>
      <c r="BP472" s="3"/>
      <c r="BQ472" s="3"/>
      <c r="BR472" s="3"/>
      <c r="BS472" s="11"/>
      <c r="BT472" s="20"/>
      <c r="BU472" s="25"/>
      <c r="BV472" s="20"/>
      <c r="BW472" s="11"/>
      <c r="BX472" s="20"/>
      <c r="BY472" s="25"/>
      <c r="BZ472" s="20"/>
      <c r="CA472" s="25"/>
      <c r="CB472" s="25"/>
      <c r="CC472" s="25"/>
      <c r="CD472" s="25"/>
      <c r="CE472" s="25"/>
      <c r="CF472" s="20"/>
      <c r="CG472" s="25"/>
      <c r="CH472" s="25"/>
      <c r="CI472" s="25"/>
      <c r="CJ472" s="20"/>
      <c r="CK472" s="25"/>
      <c r="CL472" s="25"/>
    </row>
    <row r="473" spans="1:90" x14ac:dyDescent="0.25">
      <c r="A473" s="25"/>
      <c r="B473" s="25"/>
      <c r="C473" s="25"/>
      <c r="D473" s="25"/>
      <c r="E473" s="25"/>
      <c r="F473" s="25"/>
      <c r="G473" s="25"/>
      <c r="H473" s="25"/>
      <c r="I473" s="8"/>
      <c r="J473" s="32"/>
      <c r="K473" s="25"/>
      <c r="L473" s="8"/>
      <c r="M473" s="25"/>
      <c r="N473" s="25"/>
      <c r="O473" s="25"/>
      <c r="P473" s="25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3"/>
      <c r="BJ473" s="3"/>
      <c r="BK473" s="11"/>
      <c r="BL473" s="11"/>
      <c r="BM473" s="11"/>
      <c r="BN473" s="3"/>
      <c r="BO473" s="3"/>
      <c r="BP473" s="3"/>
      <c r="BQ473" s="3"/>
      <c r="BR473" s="3"/>
      <c r="BS473" s="11"/>
      <c r="BT473" s="20"/>
      <c r="BU473" s="25"/>
      <c r="BV473" s="20"/>
      <c r="BW473" s="11"/>
      <c r="BX473" s="20"/>
      <c r="BY473" s="25"/>
      <c r="BZ473" s="20"/>
      <c r="CA473" s="25"/>
      <c r="CB473" s="25"/>
      <c r="CC473" s="25"/>
      <c r="CD473" s="25"/>
      <c r="CE473" s="25"/>
      <c r="CF473" s="20"/>
      <c r="CG473" s="25"/>
      <c r="CH473" s="25"/>
      <c r="CI473" s="25"/>
      <c r="CJ473" s="20"/>
      <c r="CK473" s="25"/>
      <c r="CL473" s="25"/>
    </row>
    <row r="474" spans="1:90" x14ac:dyDescent="0.25">
      <c r="A474" s="25"/>
      <c r="B474" s="25"/>
      <c r="C474" s="25"/>
      <c r="D474" s="25"/>
      <c r="E474" s="25"/>
      <c r="F474" s="25"/>
      <c r="G474" s="25"/>
      <c r="H474" s="25"/>
      <c r="I474" s="8"/>
      <c r="J474" s="32"/>
      <c r="K474" s="25"/>
      <c r="L474" s="8"/>
      <c r="M474" s="25"/>
      <c r="N474" s="25"/>
      <c r="O474" s="25"/>
      <c r="P474" s="25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3"/>
      <c r="BJ474" s="3"/>
      <c r="BK474" s="11"/>
      <c r="BL474" s="11"/>
      <c r="BM474" s="11"/>
      <c r="BN474" s="3"/>
      <c r="BO474" s="3"/>
      <c r="BP474" s="3"/>
      <c r="BQ474" s="3"/>
      <c r="BR474" s="3"/>
      <c r="BS474" s="11"/>
      <c r="BT474" s="20"/>
      <c r="BU474" s="25"/>
      <c r="BV474" s="20"/>
      <c r="BW474" s="11"/>
      <c r="BX474" s="20"/>
      <c r="BY474" s="25"/>
      <c r="BZ474" s="20"/>
      <c r="CA474" s="25"/>
      <c r="CB474" s="25"/>
      <c r="CC474" s="25"/>
      <c r="CD474" s="25"/>
      <c r="CE474" s="25"/>
      <c r="CF474" s="20"/>
      <c r="CG474" s="25"/>
      <c r="CH474" s="25"/>
      <c r="CI474" s="25"/>
      <c r="CJ474" s="20"/>
      <c r="CK474" s="25"/>
      <c r="CL474" s="25"/>
    </row>
    <row r="475" spans="1:90" x14ac:dyDescent="0.25">
      <c r="A475" s="25"/>
      <c r="B475" s="25"/>
      <c r="C475" s="25"/>
      <c r="D475" s="25"/>
      <c r="E475" s="25"/>
      <c r="F475" s="25"/>
      <c r="G475" s="25"/>
      <c r="H475" s="25"/>
      <c r="I475" s="8"/>
      <c r="J475" s="32"/>
      <c r="K475" s="25"/>
      <c r="L475" s="8"/>
      <c r="M475" s="25"/>
      <c r="N475" s="25"/>
      <c r="O475" s="25"/>
      <c r="P475" s="25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3"/>
      <c r="BJ475" s="3"/>
      <c r="BK475" s="11"/>
      <c r="BL475" s="11"/>
      <c r="BM475" s="11"/>
      <c r="BN475" s="3"/>
      <c r="BO475" s="3"/>
      <c r="BP475" s="3"/>
      <c r="BQ475" s="3"/>
      <c r="BR475" s="3"/>
      <c r="BS475" s="11"/>
      <c r="BT475" s="20"/>
      <c r="BU475" s="25"/>
      <c r="BV475" s="20"/>
      <c r="BW475" s="11"/>
      <c r="BX475" s="20"/>
      <c r="BY475" s="25"/>
      <c r="BZ475" s="20"/>
      <c r="CA475" s="25"/>
      <c r="CB475" s="25"/>
      <c r="CC475" s="25"/>
      <c r="CD475" s="25"/>
      <c r="CE475" s="25"/>
      <c r="CF475" s="20"/>
      <c r="CG475" s="25"/>
      <c r="CH475" s="25"/>
      <c r="CI475" s="25"/>
      <c r="CJ475" s="20"/>
      <c r="CK475" s="25"/>
      <c r="CL475" s="25"/>
    </row>
    <row r="476" spans="1:90" x14ac:dyDescent="0.25">
      <c r="A476" s="25"/>
      <c r="B476" s="25"/>
      <c r="C476" s="25"/>
      <c r="D476" s="25"/>
      <c r="E476" s="25"/>
      <c r="F476" s="25"/>
      <c r="G476" s="25"/>
      <c r="H476" s="25"/>
      <c r="I476" s="8"/>
      <c r="J476" s="32"/>
      <c r="K476" s="25"/>
      <c r="L476" s="8"/>
      <c r="M476" s="25"/>
      <c r="N476" s="25"/>
      <c r="O476" s="25"/>
      <c r="P476" s="25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3"/>
      <c r="BJ476" s="3"/>
      <c r="BK476" s="11"/>
      <c r="BL476" s="11"/>
      <c r="BM476" s="11"/>
      <c r="BN476" s="3"/>
      <c r="BO476" s="3"/>
      <c r="BP476" s="3"/>
      <c r="BQ476" s="3"/>
      <c r="BR476" s="3"/>
      <c r="BS476" s="11"/>
      <c r="BT476" s="20"/>
      <c r="BU476" s="25"/>
      <c r="BV476" s="20"/>
      <c r="BW476" s="11"/>
      <c r="BX476" s="20"/>
      <c r="BY476" s="25"/>
      <c r="BZ476" s="20"/>
      <c r="CA476" s="25"/>
      <c r="CB476" s="25"/>
      <c r="CC476" s="25"/>
      <c r="CD476" s="25"/>
      <c r="CE476" s="25"/>
      <c r="CF476" s="20"/>
      <c r="CG476" s="25"/>
      <c r="CH476" s="25"/>
      <c r="CI476" s="25"/>
      <c r="CJ476" s="20"/>
      <c r="CK476" s="25"/>
      <c r="CL476" s="25"/>
    </row>
    <row r="477" spans="1:90" x14ac:dyDescent="0.25">
      <c r="A477" s="25"/>
      <c r="B477" s="25"/>
      <c r="C477" s="25"/>
      <c r="D477" s="25"/>
      <c r="E477" s="25"/>
      <c r="F477" s="25"/>
      <c r="G477" s="25"/>
      <c r="H477" s="25"/>
      <c r="I477" s="8"/>
      <c r="J477" s="32"/>
      <c r="K477" s="25"/>
      <c r="L477" s="8"/>
      <c r="M477" s="25"/>
      <c r="N477" s="25"/>
      <c r="O477" s="25"/>
      <c r="P477" s="25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3"/>
      <c r="BJ477" s="3"/>
      <c r="BK477" s="11"/>
      <c r="BL477" s="11"/>
      <c r="BM477" s="11"/>
      <c r="BN477" s="3"/>
      <c r="BO477" s="3"/>
      <c r="BP477" s="3"/>
      <c r="BQ477" s="3"/>
      <c r="BR477" s="3"/>
      <c r="BS477" s="11"/>
      <c r="BT477" s="20"/>
      <c r="BU477" s="25"/>
      <c r="BV477" s="20"/>
      <c r="BW477" s="11"/>
      <c r="BX477" s="20"/>
      <c r="BY477" s="25"/>
      <c r="BZ477" s="20"/>
      <c r="CA477" s="25"/>
      <c r="CB477" s="25"/>
      <c r="CC477" s="25"/>
      <c r="CD477" s="25"/>
      <c r="CE477" s="25"/>
      <c r="CF477" s="20"/>
      <c r="CG477" s="25"/>
      <c r="CH477" s="25"/>
      <c r="CI477" s="25"/>
      <c r="CJ477" s="20"/>
      <c r="CK477" s="25"/>
      <c r="CL477" s="25"/>
    </row>
    <row r="478" spans="1:90" x14ac:dyDescent="0.25">
      <c r="A478" s="25"/>
      <c r="B478" s="25"/>
      <c r="C478" s="25"/>
      <c r="D478" s="25"/>
      <c r="E478" s="25"/>
      <c r="F478" s="25"/>
      <c r="G478" s="25"/>
      <c r="H478" s="25"/>
      <c r="I478" s="8"/>
      <c r="J478" s="32"/>
      <c r="K478" s="25"/>
      <c r="L478" s="8"/>
      <c r="M478" s="25"/>
      <c r="N478" s="25"/>
      <c r="O478" s="25"/>
      <c r="P478" s="25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3"/>
      <c r="BJ478" s="3"/>
      <c r="BK478" s="11"/>
      <c r="BL478" s="11"/>
      <c r="BM478" s="11"/>
      <c r="BN478" s="3"/>
      <c r="BO478" s="3"/>
      <c r="BP478" s="3"/>
      <c r="BQ478" s="3"/>
      <c r="BR478" s="3"/>
      <c r="BS478" s="11"/>
      <c r="BT478" s="20"/>
      <c r="BU478" s="25"/>
      <c r="BV478" s="20"/>
      <c r="BW478" s="11"/>
      <c r="BX478" s="20"/>
      <c r="BY478" s="25"/>
      <c r="BZ478" s="20"/>
      <c r="CA478" s="25"/>
      <c r="CB478" s="25"/>
      <c r="CC478" s="25"/>
      <c r="CD478" s="25"/>
      <c r="CE478" s="25"/>
      <c r="CF478" s="20"/>
      <c r="CG478" s="25"/>
      <c r="CH478" s="25"/>
      <c r="CI478" s="25"/>
      <c r="CJ478" s="20"/>
      <c r="CK478" s="25"/>
      <c r="CL478" s="25"/>
    </row>
    <row r="479" spans="1:90" x14ac:dyDescent="0.25">
      <c r="A479" s="25"/>
      <c r="B479" s="25"/>
      <c r="C479" s="25"/>
      <c r="D479" s="25"/>
      <c r="E479" s="25"/>
      <c r="F479" s="25"/>
      <c r="G479" s="25"/>
      <c r="H479" s="25"/>
      <c r="I479" s="8"/>
      <c r="J479" s="32"/>
      <c r="K479" s="25"/>
      <c r="L479" s="8"/>
      <c r="M479" s="25"/>
      <c r="N479" s="25"/>
      <c r="O479" s="25"/>
      <c r="P479" s="25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3"/>
      <c r="BJ479" s="3"/>
      <c r="BK479" s="11"/>
      <c r="BL479" s="11"/>
      <c r="BM479" s="11"/>
      <c r="BN479" s="3"/>
      <c r="BO479" s="3"/>
      <c r="BP479" s="3"/>
      <c r="BQ479" s="3"/>
      <c r="BR479" s="3"/>
      <c r="BS479" s="11"/>
      <c r="BT479" s="20"/>
      <c r="BU479" s="25"/>
      <c r="BV479" s="20"/>
      <c r="BW479" s="11"/>
      <c r="BX479" s="20"/>
      <c r="BY479" s="25"/>
      <c r="BZ479" s="20"/>
      <c r="CA479" s="25"/>
      <c r="CB479" s="25"/>
      <c r="CC479" s="25"/>
      <c r="CD479" s="25"/>
      <c r="CE479" s="25"/>
      <c r="CF479" s="20"/>
      <c r="CG479" s="25"/>
      <c r="CH479" s="25"/>
      <c r="CI479" s="25"/>
      <c r="CJ479" s="20"/>
      <c r="CK479" s="25"/>
      <c r="CL479" s="25"/>
    </row>
    <row r="480" spans="1:90" x14ac:dyDescent="0.25">
      <c r="A480" s="25"/>
      <c r="B480" s="25"/>
      <c r="C480" s="25"/>
      <c r="D480" s="25"/>
      <c r="E480" s="25"/>
      <c r="F480" s="25"/>
      <c r="G480" s="25"/>
      <c r="H480" s="25"/>
      <c r="I480" s="8"/>
      <c r="J480" s="32"/>
      <c r="K480" s="25"/>
      <c r="L480" s="8"/>
      <c r="M480" s="25"/>
      <c r="N480" s="25"/>
      <c r="O480" s="25"/>
      <c r="P480" s="25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3"/>
      <c r="BJ480" s="3"/>
      <c r="BK480" s="11"/>
      <c r="BL480" s="11"/>
      <c r="BM480" s="11"/>
      <c r="BN480" s="3"/>
      <c r="BO480" s="3"/>
      <c r="BP480" s="3"/>
      <c r="BQ480" s="3"/>
      <c r="BR480" s="3"/>
      <c r="BS480" s="11"/>
      <c r="BT480" s="20"/>
      <c r="BU480" s="25"/>
      <c r="BV480" s="20"/>
      <c r="BW480" s="11"/>
      <c r="BX480" s="20"/>
      <c r="BY480" s="25"/>
      <c r="BZ480" s="20"/>
      <c r="CA480" s="25"/>
      <c r="CB480" s="25"/>
      <c r="CC480" s="25"/>
      <c r="CD480" s="25"/>
      <c r="CE480" s="25"/>
      <c r="CF480" s="20"/>
      <c r="CG480" s="25"/>
      <c r="CH480" s="25"/>
      <c r="CI480" s="25"/>
      <c r="CJ480" s="20"/>
      <c r="CK480" s="25"/>
      <c r="CL480" s="25"/>
    </row>
    <row r="481" spans="1:90" x14ac:dyDescent="0.25">
      <c r="A481" s="25"/>
      <c r="B481" s="25"/>
      <c r="C481" s="25"/>
      <c r="D481" s="25"/>
      <c r="E481" s="25"/>
      <c r="F481" s="25"/>
      <c r="G481" s="25"/>
      <c r="H481" s="25"/>
      <c r="I481" s="8"/>
      <c r="J481" s="32"/>
      <c r="K481" s="25"/>
      <c r="L481" s="8"/>
      <c r="M481" s="25"/>
      <c r="N481" s="25"/>
      <c r="O481" s="25"/>
      <c r="P481" s="25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3"/>
      <c r="BJ481" s="3"/>
      <c r="BK481" s="11"/>
      <c r="BL481" s="11"/>
      <c r="BM481" s="11"/>
      <c r="BN481" s="3"/>
      <c r="BO481" s="3"/>
      <c r="BP481" s="3"/>
      <c r="BQ481" s="3"/>
      <c r="BR481" s="3"/>
      <c r="BS481" s="11"/>
      <c r="BT481" s="20"/>
      <c r="BU481" s="25"/>
      <c r="BV481" s="20"/>
      <c r="BW481" s="11"/>
      <c r="BX481" s="20"/>
      <c r="BY481" s="25"/>
      <c r="BZ481" s="20"/>
      <c r="CA481" s="25"/>
      <c r="CB481" s="25"/>
      <c r="CC481" s="25"/>
      <c r="CD481" s="25"/>
      <c r="CE481" s="25"/>
      <c r="CF481" s="20"/>
      <c r="CG481" s="25"/>
      <c r="CH481" s="25"/>
      <c r="CI481" s="25"/>
      <c r="CJ481" s="20"/>
      <c r="CK481" s="25"/>
      <c r="CL481" s="25"/>
    </row>
    <row r="482" spans="1:90" x14ac:dyDescent="0.25">
      <c r="A482" s="25"/>
      <c r="B482" s="25"/>
      <c r="C482" s="25"/>
      <c r="D482" s="25"/>
      <c r="E482" s="25"/>
      <c r="F482" s="25"/>
      <c r="G482" s="25"/>
      <c r="H482" s="25"/>
      <c r="I482" s="8"/>
      <c r="J482" s="32"/>
      <c r="K482" s="25"/>
      <c r="L482" s="8"/>
      <c r="M482" s="25"/>
      <c r="N482" s="25"/>
      <c r="O482" s="25"/>
      <c r="P482" s="25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3"/>
      <c r="BJ482" s="3"/>
      <c r="BK482" s="11"/>
      <c r="BL482" s="11"/>
      <c r="BM482" s="11"/>
      <c r="BN482" s="3"/>
      <c r="BO482" s="3"/>
      <c r="BP482" s="3"/>
      <c r="BQ482" s="3"/>
      <c r="BR482" s="3"/>
      <c r="BS482" s="11"/>
      <c r="BT482" s="20"/>
      <c r="BU482" s="25"/>
      <c r="BV482" s="20"/>
      <c r="BW482" s="11"/>
      <c r="BX482" s="20"/>
      <c r="BY482" s="25"/>
      <c r="BZ482" s="20"/>
      <c r="CA482" s="25"/>
      <c r="CB482" s="25"/>
      <c r="CC482" s="25"/>
      <c r="CD482" s="25"/>
      <c r="CE482" s="25"/>
      <c r="CF482" s="20"/>
      <c r="CG482" s="25"/>
      <c r="CH482" s="25"/>
      <c r="CI482" s="25"/>
      <c r="CJ482" s="20"/>
      <c r="CK482" s="25"/>
      <c r="CL482" s="25"/>
    </row>
    <row r="483" spans="1:90" x14ac:dyDescent="0.25">
      <c r="A483" s="25"/>
      <c r="B483" s="25"/>
      <c r="C483" s="25"/>
      <c r="D483" s="25"/>
      <c r="E483" s="25"/>
      <c r="F483" s="25"/>
      <c r="G483" s="25"/>
      <c r="H483" s="25"/>
      <c r="I483" s="8"/>
      <c r="J483" s="32"/>
      <c r="K483" s="25"/>
      <c r="L483" s="8"/>
      <c r="M483" s="25"/>
      <c r="N483" s="25"/>
      <c r="O483" s="25"/>
      <c r="P483" s="25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3"/>
      <c r="BJ483" s="3"/>
      <c r="BK483" s="11"/>
      <c r="BL483" s="11"/>
      <c r="BM483" s="11"/>
      <c r="BN483" s="3"/>
      <c r="BO483" s="3"/>
      <c r="BP483" s="3"/>
      <c r="BQ483" s="3"/>
      <c r="BR483" s="3"/>
      <c r="BS483" s="11"/>
      <c r="BT483" s="20"/>
      <c r="BU483" s="25"/>
      <c r="BV483" s="20"/>
      <c r="BW483" s="11"/>
      <c r="BX483" s="20"/>
      <c r="BY483" s="25"/>
      <c r="BZ483" s="20"/>
      <c r="CA483" s="25"/>
      <c r="CB483" s="25"/>
      <c r="CC483" s="25"/>
      <c r="CD483" s="25"/>
      <c r="CE483" s="25"/>
      <c r="CF483" s="20"/>
      <c r="CG483" s="25"/>
      <c r="CH483" s="25"/>
      <c r="CI483" s="25"/>
      <c r="CJ483" s="20"/>
      <c r="CK483" s="25"/>
      <c r="CL483" s="25"/>
    </row>
    <row r="484" spans="1:90" x14ac:dyDescent="0.25">
      <c r="A484" s="25"/>
      <c r="B484" s="25"/>
      <c r="C484" s="25"/>
      <c r="D484" s="25"/>
      <c r="E484" s="25"/>
      <c r="F484" s="25"/>
      <c r="G484" s="25"/>
      <c r="H484" s="25"/>
      <c r="I484" s="8"/>
      <c r="J484" s="32"/>
      <c r="K484" s="25"/>
      <c r="L484" s="8"/>
      <c r="M484" s="25"/>
      <c r="N484" s="25"/>
      <c r="O484" s="25"/>
      <c r="P484" s="25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3"/>
      <c r="BJ484" s="3"/>
      <c r="BK484" s="11"/>
      <c r="BL484" s="11"/>
      <c r="BM484" s="11"/>
      <c r="BN484" s="3"/>
      <c r="BO484" s="3"/>
      <c r="BP484" s="3"/>
      <c r="BQ484" s="3"/>
      <c r="BR484" s="3"/>
      <c r="BS484" s="11"/>
      <c r="BT484" s="20"/>
      <c r="BU484" s="25"/>
      <c r="BV484" s="20"/>
      <c r="BW484" s="11"/>
      <c r="BX484" s="20"/>
      <c r="BY484" s="25"/>
      <c r="BZ484" s="20"/>
      <c r="CA484" s="25"/>
      <c r="CB484" s="25"/>
      <c r="CC484" s="25"/>
      <c r="CD484" s="25"/>
      <c r="CE484" s="25"/>
      <c r="CF484" s="20"/>
      <c r="CG484" s="25"/>
      <c r="CH484" s="25"/>
      <c r="CI484" s="25"/>
      <c r="CJ484" s="20"/>
      <c r="CK484" s="25"/>
      <c r="CL484" s="25"/>
    </row>
    <row r="485" spans="1:90" x14ac:dyDescent="0.25">
      <c r="A485" s="25"/>
      <c r="B485" s="25"/>
      <c r="C485" s="25"/>
      <c r="D485" s="25"/>
      <c r="E485" s="25"/>
      <c r="F485" s="25"/>
      <c r="G485" s="25"/>
      <c r="H485" s="25"/>
      <c r="I485" s="8"/>
      <c r="J485" s="32"/>
      <c r="K485" s="25"/>
      <c r="L485" s="8"/>
      <c r="M485" s="25"/>
      <c r="N485" s="25"/>
      <c r="O485" s="25"/>
      <c r="P485" s="25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3"/>
      <c r="BJ485" s="3"/>
      <c r="BK485" s="11"/>
      <c r="BL485" s="11"/>
      <c r="BM485" s="11"/>
      <c r="BN485" s="3"/>
      <c r="BO485" s="3"/>
      <c r="BP485" s="3"/>
      <c r="BQ485" s="3"/>
      <c r="BR485" s="3"/>
      <c r="BS485" s="11"/>
      <c r="BT485" s="20"/>
      <c r="BU485" s="25"/>
      <c r="BV485" s="20"/>
      <c r="BW485" s="11"/>
      <c r="BX485" s="20"/>
      <c r="BY485" s="25"/>
      <c r="BZ485" s="20"/>
      <c r="CA485" s="25"/>
      <c r="CB485" s="25"/>
      <c r="CC485" s="25"/>
      <c r="CD485" s="25"/>
      <c r="CE485" s="25"/>
      <c r="CF485" s="20"/>
      <c r="CG485" s="25"/>
      <c r="CH485" s="25"/>
      <c r="CI485" s="25"/>
      <c r="CJ485" s="20"/>
      <c r="CK485" s="25"/>
      <c r="CL485" s="25"/>
    </row>
    <row r="486" spans="1:90" x14ac:dyDescent="0.25">
      <c r="A486" s="25"/>
      <c r="B486" s="25"/>
      <c r="C486" s="25"/>
      <c r="D486" s="25"/>
      <c r="E486" s="25"/>
      <c r="F486" s="25"/>
      <c r="G486" s="25"/>
      <c r="H486" s="25"/>
      <c r="I486" s="8"/>
      <c r="J486" s="32"/>
      <c r="K486" s="25"/>
      <c r="L486" s="8"/>
      <c r="M486" s="25"/>
      <c r="N486" s="25"/>
      <c r="O486" s="25"/>
      <c r="P486" s="25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3"/>
      <c r="BJ486" s="3"/>
      <c r="BK486" s="11"/>
      <c r="BL486" s="11"/>
      <c r="BM486" s="11"/>
      <c r="BN486" s="3"/>
      <c r="BO486" s="3"/>
      <c r="BP486" s="3"/>
      <c r="BQ486" s="3"/>
      <c r="BR486" s="3"/>
      <c r="BS486" s="11"/>
      <c r="BT486" s="20"/>
      <c r="BU486" s="25"/>
      <c r="BV486" s="20"/>
      <c r="BW486" s="11"/>
      <c r="BX486" s="20"/>
      <c r="BY486" s="25"/>
      <c r="BZ486" s="20"/>
      <c r="CA486" s="25"/>
      <c r="CB486" s="25"/>
      <c r="CC486" s="25"/>
      <c r="CD486" s="25"/>
      <c r="CE486" s="25"/>
      <c r="CF486" s="20"/>
      <c r="CG486" s="25"/>
      <c r="CH486" s="25"/>
      <c r="CI486" s="25"/>
      <c r="CJ486" s="20"/>
      <c r="CK486" s="25"/>
      <c r="CL486" s="25"/>
    </row>
    <row r="487" spans="1:90" x14ac:dyDescent="0.25">
      <c r="A487" s="25"/>
      <c r="B487" s="25"/>
      <c r="C487" s="25"/>
      <c r="D487" s="25"/>
      <c r="E487" s="25"/>
      <c r="F487" s="25"/>
      <c r="G487" s="25"/>
      <c r="H487" s="25"/>
      <c r="I487" s="8"/>
      <c r="J487" s="32"/>
      <c r="K487" s="25"/>
      <c r="L487" s="8"/>
      <c r="M487" s="25"/>
      <c r="N487" s="25"/>
      <c r="O487" s="25"/>
      <c r="P487" s="25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3"/>
      <c r="BJ487" s="3"/>
      <c r="BK487" s="11"/>
      <c r="BL487" s="11"/>
      <c r="BM487" s="11"/>
      <c r="BN487" s="3"/>
      <c r="BO487" s="3"/>
      <c r="BP487" s="3"/>
      <c r="BQ487" s="3"/>
      <c r="BR487" s="3"/>
      <c r="BS487" s="11"/>
      <c r="BT487" s="20"/>
      <c r="BU487" s="25"/>
      <c r="BV487" s="20"/>
      <c r="BW487" s="11"/>
      <c r="BX487" s="20"/>
      <c r="BY487" s="25"/>
      <c r="BZ487" s="20"/>
      <c r="CA487" s="25"/>
      <c r="CB487" s="25"/>
      <c r="CC487" s="25"/>
      <c r="CD487" s="25"/>
      <c r="CE487" s="25"/>
      <c r="CF487" s="20"/>
      <c r="CG487" s="25"/>
      <c r="CH487" s="25"/>
      <c r="CI487" s="25"/>
      <c r="CJ487" s="20"/>
      <c r="CK487" s="25"/>
      <c r="CL487" s="25"/>
    </row>
    <row r="488" spans="1:90" x14ac:dyDescent="0.25">
      <c r="A488" s="25"/>
      <c r="B488" s="25"/>
      <c r="C488" s="25"/>
      <c r="D488" s="25"/>
      <c r="E488" s="25"/>
      <c r="F488" s="25"/>
      <c r="G488" s="25"/>
      <c r="H488" s="25"/>
      <c r="I488" s="8"/>
      <c r="J488" s="32"/>
      <c r="K488" s="25"/>
      <c r="L488" s="8"/>
      <c r="M488" s="25"/>
      <c r="N488" s="25"/>
      <c r="O488" s="25"/>
      <c r="P488" s="25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3"/>
      <c r="BJ488" s="3"/>
      <c r="BK488" s="11"/>
      <c r="BL488" s="11"/>
      <c r="BM488" s="11"/>
      <c r="BN488" s="3"/>
      <c r="BO488" s="3"/>
      <c r="BP488" s="3"/>
      <c r="BQ488" s="3"/>
      <c r="BR488" s="3"/>
      <c r="BS488" s="11"/>
      <c r="BT488" s="20"/>
      <c r="BU488" s="25"/>
      <c r="BV488" s="20"/>
      <c r="BW488" s="11"/>
      <c r="BX488" s="20"/>
      <c r="BY488" s="25"/>
      <c r="BZ488" s="20"/>
      <c r="CA488" s="25"/>
      <c r="CB488" s="25"/>
      <c r="CC488" s="25"/>
      <c r="CD488" s="25"/>
      <c r="CE488" s="25"/>
      <c r="CF488" s="20"/>
      <c r="CG488" s="25"/>
      <c r="CH488" s="25"/>
      <c r="CI488" s="25"/>
      <c r="CJ488" s="20"/>
      <c r="CK488" s="25"/>
      <c r="CL488" s="25"/>
    </row>
    <row r="489" spans="1:90" x14ac:dyDescent="0.25">
      <c r="A489" s="25"/>
      <c r="B489" s="25"/>
      <c r="C489" s="25"/>
      <c r="D489" s="25"/>
      <c r="E489" s="25"/>
      <c r="F489" s="25"/>
      <c r="G489" s="25"/>
      <c r="H489" s="25"/>
      <c r="I489" s="8"/>
      <c r="J489" s="32"/>
      <c r="K489" s="25"/>
      <c r="L489" s="8"/>
      <c r="M489" s="25"/>
      <c r="N489" s="25"/>
      <c r="O489" s="25"/>
      <c r="P489" s="25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3"/>
      <c r="BJ489" s="3"/>
      <c r="BK489" s="11"/>
      <c r="BL489" s="11"/>
      <c r="BM489" s="11"/>
      <c r="BN489" s="3"/>
      <c r="BO489" s="3"/>
      <c r="BP489" s="3"/>
      <c r="BQ489" s="3"/>
      <c r="BR489" s="3"/>
      <c r="BS489" s="11"/>
      <c r="BT489" s="20"/>
      <c r="BU489" s="25"/>
      <c r="BV489" s="20"/>
      <c r="BW489" s="11"/>
      <c r="BX489" s="20"/>
      <c r="BY489" s="25"/>
      <c r="BZ489" s="20"/>
      <c r="CA489" s="25"/>
      <c r="CB489" s="25"/>
      <c r="CC489" s="25"/>
      <c r="CD489" s="25"/>
      <c r="CE489" s="25"/>
      <c r="CF489" s="20"/>
      <c r="CG489" s="25"/>
      <c r="CH489" s="25"/>
      <c r="CI489" s="25"/>
      <c r="CJ489" s="20"/>
      <c r="CK489" s="25"/>
      <c r="CL489" s="25"/>
    </row>
    <row r="490" spans="1:90" x14ac:dyDescent="0.25">
      <c r="A490" s="25"/>
      <c r="B490" s="25"/>
      <c r="C490" s="25"/>
      <c r="D490" s="25"/>
      <c r="E490" s="25"/>
      <c r="F490" s="25"/>
      <c r="G490" s="25"/>
      <c r="H490" s="25"/>
      <c r="I490" s="8"/>
      <c r="J490" s="32"/>
      <c r="K490" s="25"/>
      <c r="L490" s="8"/>
      <c r="M490" s="25"/>
      <c r="N490" s="25"/>
      <c r="O490" s="25"/>
      <c r="P490" s="25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3"/>
      <c r="BJ490" s="3"/>
      <c r="BK490" s="11"/>
      <c r="BL490" s="11"/>
      <c r="BM490" s="11"/>
      <c r="BN490" s="3"/>
      <c r="BO490" s="3"/>
      <c r="BP490" s="3"/>
      <c r="BQ490" s="3"/>
      <c r="BR490" s="3"/>
      <c r="BS490" s="11"/>
      <c r="BT490" s="20"/>
      <c r="BU490" s="25"/>
      <c r="BV490" s="20"/>
      <c r="BW490" s="11"/>
      <c r="BX490" s="20"/>
      <c r="BY490" s="25"/>
      <c r="BZ490" s="20"/>
      <c r="CA490" s="25"/>
      <c r="CB490" s="25"/>
      <c r="CC490" s="25"/>
      <c r="CD490" s="25"/>
      <c r="CE490" s="25"/>
      <c r="CF490" s="20"/>
      <c r="CG490" s="25"/>
      <c r="CH490" s="25"/>
      <c r="CI490" s="25"/>
      <c r="CJ490" s="20"/>
      <c r="CK490" s="25"/>
      <c r="CL490" s="25"/>
    </row>
    <row r="491" spans="1:90" x14ac:dyDescent="0.25">
      <c r="A491" s="25"/>
      <c r="B491" s="25"/>
      <c r="C491" s="25"/>
      <c r="D491" s="25"/>
      <c r="E491" s="25"/>
      <c r="F491" s="25"/>
      <c r="G491" s="25"/>
      <c r="H491" s="25"/>
      <c r="I491" s="8"/>
      <c r="J491" s="32"/>
      <c r="K491" s="25"/>
      <c r="L491" s="8"/>
      <c r="M491" s="25"/>
      <c r="N491" s="25"/>
      <c r="O491" s="25"/>
      <c r="P491" s="25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3"/>
      <c r="BJ491" s="3"/>
      <c r="BK491" s="11"/>
      <c r="BL491" s="11"/>
      <c r="BM491" s="11"/>
      <c r="BN491" s="3"/>
      <c r="BO491" s="3"/>
      <c r="BP491" s="3"/>
      <c r="BQ491" s="3"/>
      <c r="BR491" s="3"/>
      <c r="BS491" s="11"/>
      <c r="BT491" s="20"/>
      <c r="BU491" s="25"/>
      <c r="BV491" s="20"/>
      <c r="BW491" s="11"/>
      <c r="BX491" s="20"/>
      <c r="BY491" s="25"/>
      <c r="BZ491" s="20"/>
      <c r="CA491" s="25"/>
      <c r="CB491" s="25"/>
      <c r="CC491" s="25"/>
      <c r="CD491" s="25"/>
      <c r="CE491" s="25"/>
      <c r="CF491" s="20"/>
      <c r="CG491" s="25"/>
      <c r="CH491" s="25"/>
      <c r="CI491" s="25"/>
      <c r="CJ491" s="20"/>
      <c r="CK491" s="25"/>
      <c r="CL491" s="25"/>
    </row>
    <row r="492" spans="1:90" x14ac:dyDescent="0.25">
      <c r="A492" s="25"/>
      <c r="B492" s="25"/>
      <c r="C492" s="25"/>
      <c r="D492" s="25"/>
      <c r="E492" s="25"/>
      <c r="F492" s="25"/>
      <c r="G492" s="25"/>
      <c r="H492" s="25"/>
      <c r="I492" s="8"/>
      <c r="J492" s="32"/>
      <c r="K492" s="25"/>
      <c r="L492" s="8"/>
      <c r="M492" s="25"/>
      <c r="N492" s="25"/>
      <c r="O492" s="25"/>
      <c r="P492" s="25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3"/>
      <c r="BJ492" s="3"/>
      <c r="BK492" s="11"/>
      <c r="BL492" s="11"/>
      <c r="BM492" s="11"/>
      <c r="BN492" s="3"/>
      <c r="BO492" s="3"/>
      <c r="BP492" s="3"/>
      <c r="BQ492" s="3"/>
      <c r="BR492" s="3"/>
      <c r="BS492" s="11"/>
      <c r="BT492" s="20"/>
      <c r="BU492" s="25"/>
      <c r="BV492" s="20"/>
      <c r="BW492" s="11"/>
      <c r="BX492" s="20"/>
      <c r="BY492" s="25"/>
      <c r="BZ492" s="20"/>
      <c r="CA492" s="25"/>
      <c r="CB492" s="25"/>
      <c r="CC492" s="25"/>
      <c r="CD492" s="25"/>
      <c r="CE492" s="25"/>
      <c r="CF492" s="20"/>
      <c r="CG492" s="25"/>
      <c r="CH492" s="25"/>
      <c r="CI492" s="25"/>
      <c r="CJ492" s="20"/>
      <c r="CK492" s="25"/>
      <c r="CL492" s="25"/>
    </row>
    <row r="493" spans="1:90" x14ac:dyDescent="0.25">
      <c r="A493" s="25"/>
      <c r="B493" s="25"/>
      <c r="C493" s="25"/>
      <c r="D493" s="25"/>
      <c r="E493" s="25"/>
      <c r="F493" s="25"/>
      <c r="G493" s="25"/>
      <c r="H493" s="25"/>
      <c r="I493" s="8"/>
      <c r="J493" s="32"/>
      <c r="K493" s="25"/>
      <c r="L493" s="8"/>
      <c r="M493" s="25"/>
      <c r="N493" s="25"/>
      <c r="O493" s="25"/>
      <c r="P493" s="25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3"/>
      <c r="BJ493" s="3"/>
      <c r="BK493" s="11"/>
      <c r="BL493" s="11"/>
      <c r="BM493" s="11"/>
      <c r="BN493" s="3"/>
      <c r="BO493" s="3"/>
      <c r="BP493" s="3"/>
      <c r="BQ493" s="3"/>
      <c r="BR493" s="3"/>
      <c r="BS493" s="11"/>
      <c r="BT493" s="20"/>
      <c r="BU493" s="25"/>
      <c r="BV493" s="20"/>
      <c r="BW493" s="11"/>
      <c r="BX493" s="20"/>
      <c r="BY493" s="25"/>
      <c r="BZ493" s="20"/>
      <c r="CA493" s="25"/>
      <c r="CB493" s="25"/>
      <c r="CC493" s="25"/>
      <c r="CD493" s="25"/>
      <c r="CE493" s="25"/>
      <c r="CF493" s="20"/>
      <c r="CG493" s="25"/>
      <c r="CH493" s="25"/>
      <c r="CI493" s="25"/>
      <c r="CJ493" s="20"/>
      <c r="CK493" s="25"/>
      <c r="CL493" s="25"/>
    </row>
    <row r="494" spans="1:90" x14ac:dyDescent="0.25">
      <c r="A494" s="25"/>
      <c r="B494" s="25"/>
      <c r="C494" s="25"/>
      <c r="D494" s="25"/>
      <c r="E494" s="25"/>
      <c r="F494" s="25"/>
      <c r="G494" s="25"/>
      <c r="H494" s="25"/>
      <c r="I494" s="8"/>
      <c r="J494" s="32"/>
      <c r="K494" s="25"/>
      <c r="L494" s="8"/>
      <c r="M494" s="25"/>
      <c r="N494" s="25"/>
      <c r="O494" s="25"/>
      <c r="P494" s="25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3"/>
      <c r="BJ494" s="3"/>
      <c r="BK494" s="11"/>
      <c r="BL494" s="11"/>
      <c r="BM494" s="11"/>
      <c r="BN494" s="3"/>
      <c r="BO494" s="3"/>
      <c r="BP494" s="3"/>
      <c r="BQ494" s="3"/>
      <c r="BR494" s="3"/>
      <c r="BS494" s="11"/>
      <c r="BT494" s="20"/>
      <c r="BU494" s="25"/>
      <c r="BV494" s="20"/>
      <c r="BW494" s="11"/>
      <c r="BX494" s="20"/>
      <c r="BY494" s="25"/>
      <c r="BZ494" s="20"/>
      <c r="CA494" s="25"/>
      <c r="CB494" s="25"/>
      <c r="CC494" s="25"/>
      <c r="CD494" s="25"/>
      <c r="CE494" s="25"/>
      <c r="CF494" s="20"/>
      <c r="CG494" s="25"/>
      <c r="CH494" s="25"/>
      <c r="CI494" s="25"/>
      <c r="CJ494" s="20"/>
      <c r="CK494" s="25"/>
      <c r="CL494" s="25"/>
    </row>
    <row r="495" spans="1:90" x14ac:dyDescent="0.25">
      <c r="A495" s="25"/>
      <c r="B495" s="25"/>
      <c r="C495" s="25"/>
      <c r="D495" s="25"/>
      <c r="E495" s="25"/>
      <c r="F495" s="25"/>
      <c r="G495" s="25"/>
      <c r="H495" s="25"/>
      <c r="I495" s="8"/>
      <c r="J495" s="32"/>
      <c r="K495" s="25"/>
      <c r="L495" s="8"/>
      <c r="M495" s="25"/>
      <c r="N495" s="25"/>
      <c r="O495" s="25"/>
      <c r="P495" s="25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3"/>
      <c r="BJ495" s="3"/>
      <c r="BK495" s="11"/>
      <c r="BL495" s="11"/>
      <c r="BM495" s="11"/>
      <c r="BN495" s="3"/>
      <c r="BO495" s="3"/>
      <c r="BP495" s="3"/>
      <c r="BQ495" s="3"/>
      <c r="BR495" s="3"/>
      <c r="BS495" s="11"/>
      <c r="BT495" s="20"/>
      <c r="BU495" s="25"/>
      <c r="BV495" s="20"/>
      <c r="BW495" s="11"/>
      <c r="BX495" s="20"/>
      <c r="BY495" s="25"/>
      <c r="BZ495" s="20"/>
      <c r="CA495" s="25"/>
      <c r="CB495" s="25"/>
      <c r="CC495" s="25"/>
      <c r="CD495" s="25"/>
      <c r="CE495" s="25"/>
      <c r="CF495" s="20"/>
      <c r="CG495" s="25"/>
      <c r="CH495" s="25"/>
      <c r="CI495" s="25"/>
      <c r="CJ495" s="20"/>
      <c r="CK495" s="25"/>
      <c r="CL495" s="25"/>
    </row>
    <row r="496" spans="1:90" x14ac:dyDescent="0.25">
      <c r="A496" s="25"/>
      <c r="B496" s="25"/>
      <c r="C496" s="25"/>
      <c r="D496" s="25"/>
      <c r="E496" s="25"/>
      <c r="F496" s="25"/>
      <c r="G496" s="25"/>
      <c r="H496" s="25"/>
      <c r="I496" s="8"/>
      <c r="J496" s="32"/>
      <c r="K496" s="25"/>
      <c r="L496" s="8"/>
      <c r="M496" s="25"/>
      <c r="N496" s="25"/>
      <c r="O496" s="25"/>
      <c r="P496" s="25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3"/>
      <c r="BJ496" s="3"/>
      <c r="BK496" s="11"/>
      <c r="BL496" s="11"/>
      <c r="BM496" s="11"/>
      <c r="BN496" s="3"/>
      <c r="BO496" s="3"/>
      <c r="BP496" s="3"/>
      <c r="BQ496" s="3"/>
      <c r="BR496" s="3"/>
      <c r="BS496" s="11"/>
      <c r="BT496" s="20"/>
      <c r="BU496" s="25"/>
      <c r="BV496" s="20"/>
      <c r="BW496" s="11"/>
      <c r="BX496" s="20"/>
      <c r="BY496" s="25"/>
      <c r="BZ496" s="20"/>
      <c r="CA496" s="25"/>
      <c r="CB496" s="25"/>
      <c r="CC496" s="25"/>
      <c r="CD496" s="25"/>
      <c r="CE496" s="25"/>
      <c r="CF496" s="20"/>
      <c r="CG496" s="25"/>
      <c r="CH496" s="25"/>
      <c r="CI496" s="25"/>
      <c r="CJ496" s="20"/>
      <c r="CK496" s="25"/>
      <c r="CL496" s="25"/>
    </row>
    <row r="497" spans="1:90" x14ac:dyDescent="0.25">
      <c r="A497" s="25"/>
      <c r="B497" s="25"/>
      <c r="C497" s="25"/>
      <c r="D497" s="25"/>
      <c r="E497" s="25"/>
      <c r="F497" s="25"/>
      <c r="G497" s="25"/>
      <c r="H497" s="25"/>
      <c r="I497" s="8"/>
      <c r="J497" s="32"/>
      <c r="K497" s="25"/>
      <c r="L497" s="8"/>
      <c r="M497" s="25"/>
      <c r="N497" s="25"/>
      <c r="O497" s="25"/>
      <c r="P497" s="25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3"/>
      <c r="BJ497" s="3"/>
      <c r="BK497" s="11"/>
      <c r="BL497" s="11"/>
      <c r="BM497" s="11"/>
      <c r="BN497" s="3"/>
      <c r="BO497" s="3"/>
      <c r="BP497" s="3"/>
      <c r="BQ497" s="3"/>
      <c r="BR497" s="3"/>
      <c r="BS497" s="11"/>
      <c r="BT497" s="20"/>
      <c r="BU497" s="25"/>
      <c r="BV497" s="20"/>
      <c r="BW497" s="11"/>
      <c r="BX497" s="20"/>
      <c r="BY497" s="25"/>
      <c r="BZ497" s="20"/>
      <c r="CA497" s="25"/>
      <c r="CB497" s="25"/>
      <c r="CC497" s="25"/>
      <c r="CD497" s="25"/>
      <c r="CE497" s="25"/>
      <c r="CF497" s="20"/>
      <c r="CG497" s="25"/>
      <c r="CH497" s="25"/>
      <c r="CI497" s="25"/>
      <c r="CJ497" s="20"/>
      <c r="CK497" s="25"/>
      <c r="CL497" s="25"/>
    </row>
    <row r="498" spans="1:90" x14ac:dyDescent="0.25">
      <c r="A498" s="25"/>
      <c r="B498" s="25"/>
      <c r="C498" s="25"/>
      <c r="D498" s="25"/>
      <c r="E498" s="25"/>
      <c r="F498" s="25"/>
      <c r="G498" s="25"/>
      <c r="H498" s="25"/>
      <c r="I498" s="8"/>
      <c r="J498" s="32"/>
      <c r="K498" s="25"/>
      <c r="L498" s="8"/>
      <c r="M498" s="25"/>
      <c r="N498" s="25"/>
      <c r="O498" s="25"/>
      <c r="P498" s="25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3"/>
      <c r="BJ498" s="3"/>
      <c r="BK498" s="11"/>
      <c r="BL498" s="11"/>
      <c r="BM498" s="11"/>
      <c r="BN498" s="3"/>
      <c r="BO498" s="3"/>
      <c r="BP498" s="3"/>
      <c r="BQ498" s="3"/>
      <c r="BR498" s="3"/>
      <c r="BS498" s="11"/>
      <c r="BT498" s="20"/>
      <c r="BU498" s="25"/>
      <c r="BV498" s="20"/>
      <c r="BW498" s="11"/>
      <c r="BX498" s="20"/>
      <c r="BY498" s="25"/>
      <c r="BZ498" s="20"/>
      <c r="CA498" s="25"/>
      <c r="CB498" s="25"/>
      <c r="CC498" s="25"/>
      <c r="CD498" s="25"/>
      <c r="CE498" s="25"/>
      <c r="CF498" s="20"/>
      <c r="CG498" s="25"/>
      <c r="CH498" s="25"/>
      <c r="CI498" s="25"/>
      <c r="CJ498" s="20"/>
      <c r="CK498" s="25"/>
      <c r="CL498" s="25"/>
    </row>
    <row r="499" spans="1:90" x14ac:dyDescent="0.25">
      <c r="A499" s="25"/>
      <c r="B499" s="25"/>
      <c r="C499" s="25"/>
      <c r="D499" s="25"/>
      <c r="E499" s="25"/>
      <c r="F499" s="25"/>
      <c r="G499" s="25"/>
      <c r="H499" s="25"/>
      <c r="I499" s="8"/>
      <c r="J499" s="32"/>
      <c r="K499" s="25"/>
      <c r="L499" s="8"/>
      <c r="M499" s="25"/>
      <c r="N499" s="25"/>
      <c r="O499" s="25"/>
      <c r="P499" s="25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3"/>
      <c r="BJ499" s="3"/>
      <c r="BK499" s="11"/>
      <c r="BL499" s="11"/>
      <c r="BM499" s="11"/>
      <c r="BN499" s="3"/>
      <c r="BO499" s="3"/>
      <c r="BP499" s="3"/>
      <c r="BQ499" s="3"/>
      <c r="BR499" s="3"/>
      <c r="BS499" s="11"/>
      <c r="BT499" s="20"/>
      <c r="BU499" s="25"/>
      <c r="BV499" s="20"/>
      <c r="BW499" s="11"/>
      <c r="BX499" s="20"/>
      <c r="BY499" s="25"/>
      <c r="BZ499" s="20"/>
      <c r="CA499" s="25"/>
      <c r="CB499" s="25"/>
      <c r="CC499" s="25"/>
      <c r="CD499" s="25"/>
      <c r="CE499" s="25"/>
      <c r="CF499" s="20"/>
      <c r="CG499" s="25"/>
      <c r="CH499" s="25"/>
      <c r="CI499" s="25"/>
      <c r="CJ499" s="20"/>
      <c r="CK499" s="25"/>
      <c r="CL499" s="25"/>
    </row>
    <row r="500" spans="1:90" x14ac:dyDescent="0.25">
      <c r="A500" s="25"/>
      <c r="B500" s="25"/>
      <c r="C500" s="25"/>
      <c r="D500" s="25"/>
      <c r="E500" s="25"/>
      <c r="F500" s="25"/>
      <c r="G500" s="25"/>
      <c r="H500" s="25"/>
      <c r="I500" s="8"/>
      <c r="J500" s="32"/>
      <c r="K500" s="25"/>
      <c r="L500" s="8"/>
      <c r="M500" s="25"/>
      <c r="N500" s="25"/>
      <c r="O500" s="25"/>
      <c r="P500" s="25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3"/>
      <c r="BJ500" s="3"/>
      <c r="BK500" s="11"/>
      <c r="BL500" s="11"/>
      <c r="BM500" s="11"/>
      <c r="BN500" s="3"/>
      <c r="BO500" s="3"/>
      <c r="BP500" s="3"/>
      <c r="BQ500" s="3"/>
      <c r="BR500" s="3"/>
      <c r="BS500" s="11"/>
      <c r="BT500" s="20"/>
      <c r="BU500" s="25"/>
      <c r="BV500" s="20"/>
      <c r="BW500" s="11"/>
      <c r="BX500" s="20"/>
      <c r="BY500" s="25"/>
      <c r="BZ500" s="20"/>
      <c r="CA500" s="25"/>
      <c r="CB500" s="25"/>
      <c r="CC500" s="25"/>
      <c r="CD500" s="25"/>
      <c r="CE500" s="25"/>
      <c r="CF500" s="20"/>
      <c r="CG500" s="25"/>
      <c r="CH500" s="25"/>
      <c r="CI500" s="25"/>
      <c r="CJ500" s="20"/>
      <c r="CK500" s="25"/>
      <c r="CL500" s="25"/>
    </row>
    <row r="501" spans="1:90" x14ac:dyDescent="0.25">
      <c r="A501" s="25"/>
      <c r="B501" s="25"/>
      <c r="C501" s="25"/>
      <c r="D501" s="25"/>
      <c r="E501" s="25"/>
      <c r="F501" s="25"/>
      <c r="G501" s="25"/>
      <c r="H501" s="25"/>
      <c r="I501" s="8"/>
      <c r="J501" s="32"/>
      <c r="K501" s="25"/>
      <c r="L501" s="8"/>
      <c r="M501" s="25"/>
      <c r="N501" s="25"/>
      <c r="O501" s="25"/>
      <c r="P501" s="25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3"/>
      <c r="BJ501" s="3"/>
      <c r="BK501" s="11"/>
      <c r="BL501" s="11"/>
      <c r="BM501" s="11"/>
      <c r="BN501" s="3"/>
      <c r="BO501" s="3"/>
      <c r="BP501" s="3"/>
      <c r="BQ501" s="3"/>
      <c r="BR501" s="3"/>
      <c r="BS501" s="11"/>
      <c r="BT501" s="20"/>
      <c r="BU501" s="25"/>
      <c r="BV501" s="20"/>
      <c r="BW501" s="11"/>
      <c r="BX501" s="20"/>
      <c r="BY501" s="25"/>
      <c r="BZ501" s="20"/>
      <c r="CA501" s="25"/>
      <c r="CB501" s="25"/>
      <c r="CC501" s="25"/>
      <c r="CD501" s="25"/>
      <c r="CE501" s="25"/>
      <c r="CF501" s="20"/>
      <c r="CG501" s="25"/>
      <c r="CH501" s="25"/>
      <c r="CI501" s="25"/>
      <c r="CJ501" s="20"/>
      <c r="CK501" s="25"/>
      <c r="CL501" s="25"/>
    </row>
    <row r="502" spans="1:90" x14ac:dyDescent="0.25">
      <c r="A502" s="25"/>
      <c r="B502" s="25"/>
      <c r="C502" s="25"/>
      <c r="D502" s="25"/>
      <c r="E502" s="25"/>
      <c r="F502" s="25"/>
      <c r="G502" s="25"/>
      <c r="H502" s="25"/>
      <c r="I502" s="8"/>
      <c r="J502" s="32"/>
      <c r="K502" s="25"/>
      <c r="L502" s="8"/>
      <c r="M502" s="25"/>
      <c r="N502" s="25"/>
      <c r="O502" s="25"/>
      <c r="P502" s="25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3"/>
      <c r="BJ502" s="3"/>
      <c r="BK502" s="11"/>
      <c r="BL502" s="11"/>
      <c r="BM502" s="11"/>
      <c r="BN502" s="3"/>
      <c r="BO502" s="3"/>
      <c r="BP502" s="3"/>
      <c r="BQ502" s="3"/>
      <c r="BR502" s="3"/>
      <c r="BS502" s="11"/>
      <c r="BT502" s="20"/>
      <c r="BU502" s="25"/>
      <c r="BV502" s="20"/>
      <c r="BW502" s="11"/>
      <c r="BX502" s="20"/>
      <c r="BY502" s="25"/>
      <c r="BZ502" s="20"/>
      <c r="CA502" s="25"/>
      <c r="CB502" s="25"/>
      <c r="CC502" s="25"/>
      <c r="CD502" s="25"/>
      <c r="CE502" s="25"/>
      <c r="CF502" s="20"/>
      <c r="CG502" s="25"/>
      <c r="CH502" s="25"/>
      <c r="CI502" s="25"/>
      <c r="CJ502" s="20"/>
      <c r="CK502" s="25"/>
      <c r="CL502" s="25"/>
    </row>
    <row r="503" spans="1:90" x14ac:dyDescent="0.25">
      <c r="A503" s="25"/>
      <c r="B503" s="25"/>
      <c r="C503" s="25"/>
      <c r="D503" s="25"/>
      <c r="E503" s="25"/>
      <c r="F503" s="25"/>
      <c r="G503" s="25"/>
      <c r="H503" s="25"/>
      <c r="I503" s="8"/>
      <c r="J503" s="32"/>
      <c r="K503" s="25"/>
      <c r="L503" s="8"/>
      <c r="M503" s="25"/>
      <c r="N503" s="25"/>
      <c r="O503" s="25"/>
      <c r="P503" s="25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3"/>
      <c r="BJ503" s="3"/>
      <c r="BK503" s="11"/>
      <c r="BL503" s="11"/>
      <c r="BM503" s="11"/>
      <c r="BN503" s="3"/>
      <c r="BO503" s="3"/>
      <c r="BP503" s="3"/>
      <c r="BQ503" s="3"/>
      <c r="BR503" s="3"/>
      <c r="BS503" s="11"/>
      <c r="BT503" s="20"/>
      <c r="BU503" s="25"/>
      <c r="BV503" s="20"/>
      <c r="BW503" s="11"/>
      <c r="BX503" s="20"/>
      <c r="BY503" s="25"/>
      <c r="BZ503" s="20"/>
      <c r="CA503" s="25"/>
      <c r="CB503" s="25"/>
      <c r="CC503" s="25"/>
      <c r="CD503" s="25"/>
      <c r="CE503" s="25"/>
      <c r="CF503" s="20"/>
      <c r="CG503" s="25"/>
      <c r="CH503" s="25"/>
      <c r="CI503" s="25"/>
      <c r="CJ503" s="20"/>
      <c r="CK503" s="25"/>
      <c r="CL503" s="25"/>
    </row>
    <row r="504" spans="1:90" x14ac:dyDescent="0.25">
      <c r="A504" s="25"/>
      <c r="B504" s="25"/>
      <c r="C504" s="25"/>
      <c r="D504" s="25"/>
      <c r="E504" s="25"/>
      <c r="F504" s="25"/>
      <c r="G504" s="25"/>
      <c r="H504" s="25"/>
      <c r="I504" s="8"/>
      <c r="J504" s="32"/>
      <c r="K504" s="25"/>
      <c r="L504" s="8"/>
      <c r="M504" s="25"/>
      <c r="N504" s="25"/>
      <c r="O504" s="25"/>
      <c r="P504" s="25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3"/>
      <c r="BJ504" s="3"/>
      <c r="BK504" s="11"/>
      <c r="BL504" s="11"/>
      <c r="BM504" s="11"/>
      <c r="BN504" s="3"/>
      <c r="BO504" s="3"/>
      <c r="BP504" s="3"/>
      <c r="BQ504" s="3"/>
      <c r="BR504" s="3"/>
      <c r="BS504" s="11"/>
      <c r="BT504" s="20"/>
      <c r="BU504" s="25"/>
      <c r="BV504" s="20"/>
      <c r="BW504" s="11"/>
      <c r="BX504" s="20"/>
      <c r="BY504" s="25"/>
      <c r="BZ504" s="20"/>
      <c r="CA504" s="25"/>
      <c r="CB504" s="25"/>
      <c r="CC504" s="25"/>
      <c r="CD504" s="25"/>
      <c r="CE504" s="25"/>
      <c r="CF504" s="20"/>
      <c r="CG504" s="25"/>
      <c r="CH504" s="25"/>
      <c r="CI504" s="25"/>
      <c r="CJ504" s="20"/>
      <c r="CK504" s="25"/>
      <c r="CL504" s="25"/>
    </row>
    <row r="505" spans="1:90" x14ac:dyDescent="0.25">
      <c r="A505" s="25"/>
      <c r="B505" s="25"/>
      <c r="C505" s="25"/>
      <c r="D505" s="25"/>
      <c r="E505" s="25"/>
      <c r="F505" s="25"/>
      <c r="G505" s="25"/>
      <c r="H505" s="25"/>
      <c r="I505" s="8"/>
      <c r="J505" s="32"/>
      <c r="K505" s="25"/>
      <c r="L505" s="8"/>
      <c r="M505" s="25"/>
      <c r="N505" s="25"/>
      <c r="O505" s="25"/>
      <c r="P505" s="25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3"/>
      <c r="BJ505" s="3"/>
      <c r="BK505" s="11"/>
      <c r="BL505" s="11"/>
      <c r="BM505" s="11"/>
      <c r="BN505" s="3"/>
      <c r="BO505" s="3"/>
      <c r="BP505" s="3"/>
      <c r="BQ505" s="3"/>
      <c r="BR505" s="3"/>
      <c r="BS505" s="11"/>
      <c r="BT505" s="20"/>
      <c r="BU505" s="25"/>
      <c r="BV505" s="20"/>
      <c r="BW505" s="11"/>
      <c r="BX505" s="20"/>
      <c r="BY505" s="25"/>
      <c r="BZ505" s="20"/>
      <c r="CA505" s="25"/>
      <c r="CB505" s="25"/>
      <c r="CC505" s="25"/>
      <c r="CD505" s="25"/>
      <c r="CE505" s="25"/>
      <c r="CF505" s="20"/>
      <c r="CG505" s="25"/>
      <c r="CH505" s="25"/>
      <c r="CI505" s="25"/>
      <c r="CJ505" s="20"/>
      <c r="CK505" s="25"/>
      <c r="CL505" s="25"/>
    </row>
    <row r="506" spans="1:90" x14ac:dyDescent="0.25">
      <c r="A506" s="25"/>
      <c r="B506" s="25"/>
      <c r="C506" s="25"/>
      <c r="D506" s="25"/>
      <c r="E506" s="25"/>
      <c r="F506" s="25"/>
      <c r="G506" s="25"/>
      <c r="H506" s="25"/>
      <c r="I506" s="8"/>
      <c r="J506" s="32"/>
      <c r="K506" s="25"/>
      <c r="L506" s="8"/>
      <c r="M506" s="25"/>
      <c r="N506" s="25"/>
      <c r="O506" s="25"/>
      <c r="P506" s="25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3"/>
      <c r="BJ506" s="3"/>
      <c r="BK506" s="11"/>
      <c r="BL506" s="11"/>
      <c r="BM506" s="11"/>
      <c r="BN506" s="3"/>
      <c r="BO506" s="3"/>
      <c r="BP506" s="3"/>
      <c r="BQ506" s="3"/>
      <c r="BR506" s="3"/>
      <c r="BS506" s="11"/>
      <c r="BT506" s="20"/>
      <c r="BU506" s="25"/>
      <c r="BV506" s="20"/>
      <c r="BW506" s="11"/>
      <c r="BX506" s="20"/>
      <c r="BY506" s="25"/>
      <c r="BZ506" s="20"/>
      <c r="CA506" s="25"/>
      <c r="CB506" s="25"/>
      <c r="CC506" s="25"/>
      <c r="CD506" s="25"/>
      <c r="CE506" s="25"/>
      <c r="CF506" s="20"/>
      <c r="CG506" s="25"/>
      <c r="CH506" s="25"/>
      <c r="CI506" s="25"/>
      <c r="CJ506" s="20"/>
      <c r="CK506" s="25"/>
      <c r="CL506" s="25"/>
    </row>
    <row r="507" spans="1:90" x14ac:dyDescent="0.25">
      <c r="A507" s="25"/>
      <c r="B507" s="25"/>
      <c r="C507" s="25"/>
      <c r="D507" s="25"/>
      <c r="E507" s="25"/>
      <c r="F507" s="25"/>
      <c r="G507" s="25"/>
      <c r="H507" s="25"/>
      <c r="I507" s="8"/>
      <c r="J507" s="32"/>
      <c r="K507" s="25"/>
      <c r="L507" s="8"/>
      <c r="M507" s="25"/>
      <c r="N507" s="25"/>
      <c r="O507" s="25"/>
      <c r="P507" s="25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3"/>
      <c r="BJ507" s="3"/>
      <c r="BK507" s="11"/>
      <c r="BL507" s="11"/>
      <c r="BM507" s="11"/>
      <c r="BN507" s="3"/>
      <c r="BO507" s="3"/>
      <c r="BP507" s="3"/>
      <c r="BQ507" s="3"/>
      <c r="BR507" s="3"/>
      <c r="BS507" s="11"/>
      <c r="BT507" s="20"/>
      <c r="BU507" s="25"/>
      <c r="BV507" s="20"/>
      <c r="BW507" s="11"/>
      <c r="BX507" s="20"/>
      <c r="BY507" s="25"/>
      <c r="BZ507" s="20"/>
      <c r="CA507" s="25"/>
      <c r="CB507" s="25"/>
      <c r="CC507" s="25"/>
      <c r="CD507" s="25"/>
      <c r="CE507" s="25"/>
      <c r="CF507" s="20"/>
      <c r="CG507" s="25"/>
      <c r="CH507" s="25"/>
      <c r="CI507" s="25"/>
      <c r="CJ507" s="20"/>
      <c r="CK507" s="25"/>
      <c r="CL507" s="25"/>
    </row>
    <row r="508" spans="1:90" x14ac:dyDescent="0.25">
      <c r="A508" s="25"/>
      <c r="B508" s="25"/>
      <c r="C508" s="25"/>
      <c r="D508" s="25"/>
      <c r="E508" s="25"/>
      <c r="F508" s="25"/>
      <c r="G508" s="25"/>
      <c r="H508" s="25"/>
      <c r="I508" s="8"/>
      <c r="J508" s="32"/>
      <c r="K508" s="25"/>
      <c r="L508" s="8"/>
      <c r="M508" s="25"/>
      <c r="N508" s="25"/>
      <c r="O508" s="25"/>
      <c r="P508" s="25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3"/>
      <c r="BJ508" s="3"/>
      <c r="BK508" s="11"/>
      <c r="BL508" s="11"/>
      <c r="BM508" s="11"/>
      <c r="BN508" s="3"/>
      <c r="BO508" s="3"/>
      <c r="BP508" s="3"/>
      <c r="BQ508" s="3"/>
      <c r="BR508" s="3"/>
      <c r="BS508" s="11"/>
      <c r="BT508" s="20"/>
      <c r="BU508" s="25"/>
      <c r="BV508" s="20"/>
      <c r="BW508" s="11"/>
      <c r="BX508" s="20"/>
      <c r="BY508" s="25"/>
      <c r="BZ508" s="20"/>
      <c r="CA508" s="25"/>
      <c r="CB508" s="25"/>
      <c r="CC508" s="25"/>
      <c r="CD508" s="25"/>
      <c r="CE508" s="25"/>
      <c r="CF508" s="20"/>
      <c r="CG508" s="25"/>
      <c r="CH508" s="25"/>
      <c r="CI508" s="25"/>
      <c r="CJ508" s="20"/>
      <c r="CK508" s="25"/>
      <c r="CL508" s="25"/>
    </row>
    <row r="509" spans="1:90" x14ac:dyDescent="0.25">
      <c r="A509" s="25"/>
      <c r="B509" s="25"/>
      <c r="C509" s="25"/>
      <c r="D509" s="25"/>
      <c r="E509" s="25"/>
      <c r="F509" s="25"/>
      <c r="G509" s="25"/>
      <c r="H509" s="25"/>
      <c r="I509" s="8"/>
      <c r="J509" s="32"/>
      <c r="K509" s="25"/>
      <c r="L509" s="8"/>
      <c r="M509" s="25"/>
      <c r="N509" s="25"/>
      <c r="O509" s="25"/>
      <c r="P509" s="25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3"/>
      <c r="BJ509" s="3"/>
      <c r="BK509" s="11"/>
      <c r="BL509" s="11"/>
      <c r="BM509" s="11"/>
      <c r="BN509" s="3"/>
      <c r="BO509" s="3"/>
      <c r="BP509" s="3"/>
      <c r="BQ509" s="3"/>
      <c r="BR509" s="3"/>
      <c r="BS509" s="11"/>
      <c r="BT509" s="20"/>
      <c r="BU509" s="25"/>
      <c r="BV509" s="20"/>
      <c r="BW509" s="11"/>
      <c r="BX509" s="20"/>
      <c r="BY509" s="25"/>
      <c r="BZ509" s="20"/>
      <c r="CA509" s="25"/>
      <c r="CB509" s="25"/>
      <c r="CC509" s="25"/>
      <c r="CD509" s="25"/>
      <c r="CE509" s="25"/>
      <c r="CF509" s="20"/>
      <c r="CG509" s="25"/>
      <c r="CH509" s="25"/>
      <c r="CI509" s="25"/>
      <c r="CJ509" s="20"/>
      <c r="CK509" s="25"/>
      <c r="CL509" s="25"/>
    </row>
    <row r="510" spans="1:90" x14ac:dyDescent="0.25">
      <c r="A510" s="25"/>
      <c r="B510" s="25"/>
      <c r="C510" s="25"/>
      <c r="D510" s="25"/>
      <c r="E510" s="25"/>
      <c r="F510" s="25"/>
      <c r="G510" s="25"/>
      <c r="H510" s="25"/>
      <c r="I510" s="8"/>
      <c r="J510" s="32"/>
      <c r="K510" s="25"/>
      <c r="L510" s="8"/>
      <c r="M510" s="25"/>
      <c r="N510" s="25"/>
      <c r="O510" s="25"/>
      <c r="P510" s="25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3"/>
      <c r="BJ510" s="3"/>
      <c r="BK510" s="11"/>
      <c r="BL510" s="11"/>
      <c r="BM510" s="11"/>
      <c r="BN510" s="3"/>
      <c r="BO510" s="3"/>
      <c r="BP510" s="3"/>
      <c r="BQ510" s="3"/>
      <c r="BR510" s="3"/>
      <c r="BS510" s="11"/>
      <c r="BT510" s="20"/>
      <c r="BU510" s="25"/>
      <c r="BV510" s="20"/>
      <c r="BW510" s="11"/>
      <c r="BX510" s="20"/>
      <c r="BY510" s="25"/>
      <c r="BZ510" s="20"/>
      <c r="CA510" s="25"/>
      <c r="CB510" s="25"/>
      <c r="CC510" s="25"/>
      <c r="CD510" s="25"/>
      <c r="CE510" s="25"/>
      <c r="CF510" s="20"/>
      <c r="CG510" s="25"/>
      <c r="CH510" s="25"/>
      <c r="CI510" s="25"/>
      <c r="CJ510" s="20"/>
      <c r="CK510" s="25"/>
      <c r="CL510" s="25"/>
    </row>
    <row r="511" spans="1:90" x14ac:dyDescent="0.25">
      <c r="A511" s="25"/>
      <c r="B511" s="25"/>
      <c r="C511" s="25"/>
      <c r="D511" s="25"/>
      <c r="E511" s="25"/>
      <c r="F511" s="25"/>
      <c r="G511" s="25"/>
      <c r="H511" s="25"/>
      <c r="I511" s="8"/>
      <c r="J511" s="32"/>
      <c r="K511" s="25"/>
      <c r="L511" s="8"/>
      <c r="M511" s="25"/>
      <c r="N511" s="25"/>
      <c r="O511" s="25"/>
      <c r="P511" s="25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3"/>
      <c r="BJ511" s="3"/>
      <c r="BK511" s="11"/>
      <c r="BL511" s="11"/>
      <c r="BM511" s="11"/>
      <c r="BN511" s="3"/>
      <c r="BO511" s="3"/>
      <c r="BP511" s="3"/>
      <c r="BQ511" s="3"/>
      <c r="BR511" s="3"/>
      <c r="BS511" s="11"/>
      <c r="BT511" s="20"/>
      <c r="BU511" s="25"/>
      <c r="BV511" s="20"/>
      <c r="BW511" s="11"/>
      <c r="BX511" s="20"/>
      <c r="BY511" s="25"/>
      <c r="BZ511" s="20"/>
      <c r="CA511" s="25"/>
      <c r="CB511" s="25"/>
      <c r="CC511" s="25"/>
      <c r="CD511" s="25"/>
      <c r="CE511" s="25"/>
      <c r="CF511" s="20"/>
      <c r="CG511" s="25"/>
      <c r="CH511" s="25"/>
      <c r="CI511" s="25"/>
      <c r="CJ511" s="20"/>
      <c r="CK511" s="25"/>
      <c r="CL511" s="25"/>
    </row>
    <row r="512" spans="1:90" x14ac:dyDescent="0.25">
      <c r="A512" s="25"/>
      <c r="B512" s="25"/>
      <c r="C512" s="25"/>
      <c r="D512" s="25"/>
      <c r="E512" s="25"/>
      <c r="F512" s="25"/>
      <c r="G512" s="25"/>
      <c r="H512" s="25"/>
      <c r="I512" s="8"/>
      <c r="J512" s="32"/>
      <c r="K512" s="25"/>
      <c r="L512" s="8"/>
      <c r="M512" s="25"/>
      <c r="N512" s="25"/>
      <c r="O512" s="25"/>
      <c r="P512" s="25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3"/>
      <c r="BJ512" s="3"/>
      <c r="BK512" s="11"/>
      <c r="BL512" s="11"/>
      <c r="BM512" s="11"/>
      <c r="BN512" s="3"/>
      <c r="BO512" s="3"/>
      <c r="BP512" s="3"/>
      <c r="BQ512" s="3"/>
      <c r="BR512" s="3"/>
      <c r="BS512" s="11"/>
      <c r="BT512" s="20"/>
      <c r="BU512" s="25"/>
      <c r="BV512" s="20"/>
      <c r="BW512" s="11"/>
      <c r="BX512" s="20"/>
      <c r="BY512" s="25"/>
      <c r="BZ512" s="20"/>
      <c r="CA512" s="25"/>
      <c r="CB512" s="25"/>
      <c r="CC512" s="25"/>
      <c r="CD512" s="25"/>
      <c r="CE512" s="25"/>
      <c r="CF512" s="20"/>
      <c r="CG512" s="25"/>
      <c r="CH512" s="25"/>
      <c r="CI512" s="25"/>
      <c r="CJ512" s="20"/>
      <c r="CK512" s="25"/>
      <c r="CL512" s="25"/>
    </row>
    <row r="513" spans="1:90" x14ac:dyDescent="0.25">
      <c r="A513" s="25"/>
      <c r="B513" s="25"/>
      <c r="C513" s="25"/>
      <c r="D513" s="25"/>
      <c r="E513" s="25"/>
      <c r="F513" s="25"/>
      <c r="G513" s="25"/>
      <c r="H513" s="25"/>
      <c r="I513" s="8"/>
      <c r="J513" s="32"/>
      <c r="K513" s="25"/>
      <c r="L513" s="8"/>
      <c r="M513" s="25"/>
      <c r="N513" s="25"/>
      <c r="O513" s="25"/>
      <c r="P513" s="25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3"/>
      <c r="BJ513" s="3"/>
      <c r="BK513" s="11"/>
      <c r="BL513" s="11"/>
      <c r="BM513" s="11"/>
      <c r="BN513" s="3"/>
      <c r="BO513" s="3"/>
      <c r="BP513" s="3"/>
      <c r="BQ513" s="3"/>
      <c r="BR513" s="3"/>
      <c r="BS513" s="11"/>
      <c r="BT513" s="20"/>
      <c r="BU513" s="25"/>
      <c r="BV513" s="20"/>
      <c r="BW513" s="11"/>
      <c r="BX513" s="20"/>
      <c r="BY513" s="25"/>
      <c r="BZ513" s="20"/>
      <c r="CA513" s="25"/>
      <c r="CB513" s="25"/>
      <c r="CC513" s="25"/>
      <c r="CD513" s="25"/>
      <c r="CE513" s="25"/>
      <c r="CF513" s="20"/>
      <c r="CG513" s="25"/>
      <c r="CH513" s="25"/>
      <c r="CI513" s="25"/>
      <c r="CJ513" s="20"/>
      <c r="CK513" s="25"/>
      <c r="CL513" s="25"/>
    </row>
    <row r="514" spans="1:90" x14ac:dyDescent="0.25">
      <c r="A514" s="25"/>
      <c r="B514" s="25"/>
      <c r="C514" s="25"/>
      <c r="D514" s="25"/>
      <c r="E514" s="25"/>
      <c r="F514" s="25"/>
      <c r="G514" s="25"/>
      <c r="H514" s="25"/>
      <c r="I514" s="8"/>
      <c r="J514" s="32"/>
      <c r="K514" s="25"/>
      <c r="L514" s="8"/>
      <c r="M514" s="25"/>
      <c r="N514" s="25"/>
      <c r="O514" s="25"/>
      <c r="P514" s="25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3"/>
      <c r="BJ514" s="3"/>
      <c r="BK514" s="11"/>
      <c r="BL514" s="11"/>
      <c r="BM514" s="11"/>
      <c r="BN514" s="3"/>
      <c r="BO514" s="3"/>
      <c r="BP514" s="3"/>
      <c r="BQ514" s="3"/>
      <c r="BR514" s="3"/>
      <c r="BS514" s="11"/>
      <c r="BT514" s="20"/>
      <c r="BU514" s="25"/>
      <c r="BV514" s="20"/>
      <c r="BW514" s="11"/>
      <c r="BX514" s="20"/>
      <c r="BY514" s="25"/>
      <c r="BZ514" s="20"/>
      <c r="CA514" s="25"/>
      <c r="CB514" s="25"/>
      <c r="CC514" s="25"/>
      <c r="CD514" s="25"/>
      <c r="CE514" s="25"/>
      <c r="CF514" s="20"/>
      <c r="CG514" s="25"/>
      <c r="CH514" s="25"/>
      <c r="CI514" s="25"/>
      <c r="CJ514" s="20"/>
      <c r="CK514" s="25"/>
      <c r="CL514" s="25"/>
    </row>
    <row r="515" spans="1:90" x14ac:dyDescent="0.25">
      <c r="A515" s="25"/>
      <c r="B515" s="25"/>
      <c r="C515" s="25"/>
      <c r="D515" s="25"/>
      <c r="E515" s="25"/>
      <c r="F515" s="25"/>
      <c r="G515" s="25"/>
      <c r="H515" s="25"/>
      <c r="I515" s="8"/>
      <c r="J515" s="32"/>
      <c r="K515" s="25"/>
      <c r="L515" s="8"/>
      <c r="M515" s="25"/>
      <c r="N515" s="25"/>
      <c r="O515" s="25"/>
      <c r="P515" s="25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3"/>
      <c r="BJ515" s="3"/>
      <c r="BK515" s="11"/>
      <c r="BL515" s="11"/>
      <c r="BM515" s="11"/>
      <c r="BN515" s="3"/>
      <c r="BO515" s="3"/>
      <c r="BP515" s="3"/>
      <c r="BQ515" s="3"/>
      <c r="BR515" s="3"/>
      <c r="BS515" s="11"/>
      <c r="BT515" s="20"/>
      <c r="BU515" s="25"/>
      <c r="BV515" s="20"/>
      <c r="BW515" s="11"/>
      <c r="BX515" s="20"/>
      <c r="BY515" s="25"/>
      <c r="BZ515" s="20"/>
      <c r="CA515" s="25"/>
      <c r="CB515" s="25"/>
      <c r="CC515" s="25"/>
      <c r="CD515" s="25"/>
      <c r="CE515" s="25"/>
      <c r="CF515" s="20"/>
      <c r="CG515" s="25"/>
      <c r="CH515" s="25"/>
      <c r="CI515" s="25"/>
      <c r="CJ515" s="20"/>
      <c r="CK515" s="25"/>
      <c r="CL515" s="25"/>
    </row>
    <row r="516" spans="1:90" x14ac:dyDescent="0.25">
      <c r="A516" s="25"/>
      <c r="B516" s="25"/>
      <c r="C516" s="25"/>
      <c r="D516" s="25"/>
      <c r="E516" s="25"/>
      <c r="F516" s="25"/>
      <c r="G516" s="25"/>
      <c r="H516" s="25"/>
      <c r="I516" s="8"/>
      <c r="J516" s="32"/>
      <c r="K516" s="25"/>
      <c r="L516" s="8"/>
      <c r="M516" s="25"/>
      <c r="N516" s="25"/>
      <c r="O516" s="25"/>
      <c r="P516" s="25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3"/>
      <c r="BJ516" s="3"/>
      <c r="BK516" s="11"/>
      <c r="BL516" s="11"/>
      <c r="BM516" s="11"/>
      <c r="BN516" s="3"/>
      <c r="BO516" s="3"/>
      <c r="BP516" s="3"/>
      <c r="BQ516" s="3"/>
      <c r="BR516" s="3"/>
      <c r="BS516" s="11"/>
      <c r="BT516" s="20"/>
      <c r="BU516" s="25"/>
      <c r="BV516" s="20"/>
      <c r="BW516" s="11"/>
      <c r="BX516" s="20"/>
      <c r="BY516" s="25"/>
      <c r="BZ516" s="20"/>
      <c r="CA516" s="25"/>
      <c r="CB516" s="25"/>
      <c r="CC516" s="25"/>
      <c r="CD516" s="25"/>
      <c r="CE516" s="25"/>
      <c r="CF516" s="20"/>
      <c r="CG516" s="25"/>
      <c r="CH516" s="25"/>
      <c r="CI516" s="25"/>
      <c r="CJ516" s="20"/>
      <c r="CK516" s="25"/>
      <c r="CL516" s="25"/>
    </row>
    <row r="517" spans="1:90" x14ac:dyDescent="0.25">
      <c r="A517" s="25"/>
      <c r="B517" s="25"/>
      <c r="C517" s="25"/>
      <c r="D517" s="25"/>
      <c r="E517" s="25"/>
      <c r="F517" s="25"/>
      <c r="G517" s="25"/>
      <c r="H517" s="25"/>
      <c r="I517" s="8"/>
      <c r="J517" s="32"/>
      <c r="K517" s="25"/>
      <c r="L517" s="8"/>
      <c r="M517" s="25"/>
      <c r="N517" s="25"/>
      <c r="O517" s="25"/>
      <c r="P517" s="25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3"/>
      <c r="BJ517" s="3"/>
      <c r="BK517" s="11"/>
      <c r="BL517" s="11"/>
      <c r="BM517" s="11"/>
      <c r="BN517" s="3"/>
      <c r="BO517" s="3"/>
      <c r="BP517" s="3"/>
      <c r="BQ517" s="3"/>
      <c r="BR517" s="3"/>
      <c r="BS517" s="11"/>
      <c r="BT517" s="20"/>
      <c r="BU517" s="25"/>
      <c r="BV517" s="20"/>
      <c r="BW517" s="11"/>
      <c r="BX517" s="20"/>
      <c r="BY517" s="25"/>
      <c r="BZ517" s="20"/>
      <c r="CA517" s="25"/>
      <c r="CB517" s="25"/>
      <c r="CC517" s="25"/>
      <c r="CD517" s="25"/>
      <c r="CE517" s="25"/>
      <c r="CF517" s="20"/>
      <c r="CG517" s="25"/>
      <c r="CH517" s="25"/>
      <c r="CI517" s="25"/>
      <c r="CJ517" s="20"/>
      <c r="CK517" s="25"/>
      <c r="CL517" s="25"/>
    </row>
    <row r="518" spans="1:90" x14ac:dyDescent="0.25">
      <c r="A518" s="25"/>
      <c r="B518" s="25"/>
      <c r="C518" s="25"/>
      <c r="D518" s="25"/>
      <c r="E518" s="25"/>
      <c r="F518" s="25"/>
      <c r="G518" s="25"/>
      <c r="H518" s="25"/>
      <c r="I518" s="8"/>
      <c r="J518" s="32"/>
      <c r="K518" s="25"/>
      <c r="L518" s="8"/>
      <c r="M518" s="25"/>
      <c r="N518" s="25"/>
      <c r="O518" s="25"/>
      <c r="P518" s="25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3"/>
      <c r="BJ518" s="3"/>
      <c r="BK518" s="11"/>
      <c r="BL518" s="11"/>
      <c r="BM518" s="11"/>
      <c r="BN518" s="3"/>
      <c r="BO518" s="3"/>
      <c r="BP518" s="3"/>
      <c r="BQ518" s="3"/>
      <c r="BR518" s="3"/>
      <c r="BS518" s="11"/>
      <c r="BT518" s="20"/>
      <c r="BU518" s="25"/>
      <c r="BV518" s="20"/>
      <c r="BW518" s="11"/>
      <c r="BX518" s="20"/>
      <c r="BY518" s="25"/>
      <c r="BZ518" s="20"/>
      <c r="CA518" s="25"/>
      <c r="CB518" s="25"/>
      <c r="CC518" s="25"/>
      <c r="CD518" s="25"/>
      <c r="CE518" s="25"/>
      <c r="CF518" s="20"/>
      <c r="CG518" s="25"/>
      <c r="CH518" s="25"/>
      <c r="CI518" s="25"/>
      <c r="CJ518" s="20"/>
      <c r="CK518" s="25"/>
      <c r="CL518" s="25"/>
    </row>
    <row r="519" spans="1:90" x14ac:dyDescent="0.25">
      <c r="A519" s="25"/>
      <c r="B519" s="25"/>
      <c r="C519" s="25"/>
      <c r="D519" s="25"/>
      <c r="E519" s="25"/>
      <c r="F519" s="25"/>
      <c r="G519" s="25"/>
      <c r="H519" s="25"/>
      <c r="I519" s="8"/>
      <c r="J519" s="32"/>
      <c r="K519" s="25"/>
      <c r="L519" s="8"/>
      <c r="M519" s="25"/>
      <c r="N519" s="25"/>
      <c r="O519" s="25"/>
      <c r="P519" s="25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3"/>
      <c r="BJ519" s="3"/>
      <c r="BK519" s="11"/>
      <c r="BL519" s="11"/>
      <c r="BM519" s="11"/>
      <c r="BN519" s="3"/>
      <c r="BO519" s="3"/>
      <c r="BP519" s="3"/>
      <c r="BQ519" s="3"/>
      <c r="BR519" s="3"/>
      <c r="BS519" s="11"/>
      <c r="BT519" s="20"/>
      <c r="BU519" s="25"/>
      <c r="BV519" s="20"/>
      <c r="BW519" s="11"/>
      <c r="BX519" s="20"/>
      <c r="BY519" s="25"/>
      <c r="BZ519" s="20"/>
      <c r="CA519" s="25"/>
      <c r="CB519" s="25"/>
      <c r="CC519" s="25"/>
      <c r="CD519" s="25"/>
      <c r="CE519" s="25"/>
      <c r="CF519" s="20"/>
      <c r="CG519" s="25"/>
      <c r="CH519" s="25"/>
      <c r="CI519" s="25"/>
      <c r="CJ519" s="20"/>
      <c r="CK519" s="25"/>
      <c r="CL519" s="25"/>
    </row>
    <row r="520" spans="1:90" x14ac:dyDescent="0.25">
      <c r="A520" s="25"/>
      <c r="B520" s="25"/>
      <c r="C520" s="25"/>
      <c r="D520" s="25"/>
      <c r="E520" s="25"/>
      <c r="F520" s="25"/>
      <c r="G520" s="25"/>
      <c r="H520" s="25"/>
      <c r="I520" s="8"/>
      <c r="J520" s="32"/>
      <c r="K520" s="25"/>
      <c r="L520" s="8"/>
      <c r="M520" s="25"/>
      <c r="N520" s="25"/>
      <c r="O520" s="25"/>
      <c r="P520" s="25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3"/>
      <c r="BJ520" s="3"/>
      <c r="BK520" s="11"/>
      <c r="BL520" s="11"/>
      <c r="BM520" s="11"/>
      <c r="BN520" s="3"/>
      <c r="BO520" s="3"/>
      <c r="BP520" s="3"/>
      <c r="BQ520" s="3"/>
      <c r="BR520" s="3"/>
      <c r="BS520" s="11"/>
      <c r="BT520" s="20"/>
      <c r="BU520" s="25"/>
      <c r="BV520" s="20"/>
      <c r="BW520" s="11"/>
      <c r="BX520" s="20"/>
      <c r="BY520" s="25"/>
      <c r="BZ520" s="20"/>
      <c r="CA520" s="25"/>
      <c r="CB520" s="25"/>
      <c r="CC520" s="25"/>
      <c r="CD520" s="25"/>
      <c r="CE520" s="25"/>
      <c r="CF520" s="20"/>
      <c r="CG520" s="25"/>
      <c r="CH520" s="25"/>
      <c r="CI520" s="25"/>
      <c r="CJ520" s="20"/>
      <c r="CK520" s="25"/>
      <c r="CL520" s="25"/>
    </row>
    <row r="521" spans="1:90" x14ac:dyDescent="0.25">
      <c r="A521" s="25"/>
      <c r="B521" s="25"/>
      <c r="C521" s="25"/>
      <c r="D521" s="25"/>
      <c r="E521" s="25"/>
      <c r="F521" s="25"/>
      <c r="G521" s="25"/>
      <c r="H521" s="25"/>
      <c r="I521" s="8"/>
      <c r="J521" s="32"/>
      <c r="K521" s="25"/>
      <c r="L521" s="8"/>
      <c r="M521" s="25"/>
      <c r="N521" s="25"/>
      <c r="O521" s="25"/>
      <c r="P521" s="25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3"/>
      <c r="BJ521" s="3"/>
      <c r="BK521" s="11"/>
      <c r="BL521" s="11"/>
      <c r="BM521" s="11"/>
      <c r="BN521" s="3"/>
      <c r="BO521" s="3"/>
      <c r="BP521" s="3"/>
      <c r="BQ521" s="3"/>
      <c r="BR521" s="3"/>
      <c r="BS521" s="11"/>
      <c r="BT521" s="20"/>
      <c r="BU521" s="25"/>
      <c r="BV521" s="20"/>
      <c r="BW521" s="11"/>
      <c r="BX521" s="20"/>
      <c r="BY521" s="25"/>
      <c r="BZ521" s="20"/>
      <c r="CA521" s="25"/>
      <c r="CB521" s="25"/>
      <c r="CC521" s="25"/>
      <c r="CD521" s="25"/>
      <c r="CE521" s="25"/>
      <c r="CF521" s="20"/>
      <c r="CG521" s="25"/>
      <c r="CH521" s="25"/>
      <c r="CI521" s="25"/>
      <c r="CJ521" s="20"/>
      <c r="CK521" s="25"/>
      <c r="CL521" s="25"/>
    </row>
    <row r="522" spans="1:90" x14ac:dyDescent="0.25">
      <c r="A522" s="25"/>
      <c r="B522" s="25"/>
      <c r="C522" s="25"/>
      <c r="D522" s="25"/>
      <c r="E522" s="25"/>
      <c r="F522" s="25"/>
      <c r="G522" s="25"/>
      <c r="H522" s="25"/>
      <c r="I522" s="8"/>
      <c r="J522" s="32"/>
      <c r="K522" s="25"/>
      <c r="L522" s="8"/>
      <c r="M522" s="25"/>
      <c r="N522" s="25"/>
      <c r="O522" s="25"/>
      <c r="P522" s="25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3"/>
      <c r="BJ522" s="3"/>
      <c r="BK522" s="11"/>
      <c r="BL522" s="11"/>
      <c r="BM522" s="11"/>
      <c r="BN522" s="3"/>
      <c r="BO522" s="3"/>
      <c r="BP522" s="3"/>
      <c r="BQ522" s="3"/>
      <c r="BR522" s="3"/>
      <c r="BS522" s="11"/>
      <c r="BT522" s="20"/>
      <c r="BU522" s="25"/>
      <c r="BV522" s="20"/>
      <c r="BW522" s="11"/>
      <c r="BX522" s="20"/>
      <c r="BY522" s="25"/>
      <c r="BZ522" s="20"/>
      <c r="CA522" s="25"/>
      <c r="CB522" s="25"/>
      <c r="CC522" s="25"/>
      <c r="CD522" s="25"/>
      <c r="CE522" s="25"/>
      <c r="CF522" s="20"/>
      <c r="CG522" s="25"/>
      <c r="CH522" s="25"/>
      <c r="CI522" s="25"/>
      <c r="CJ522" s="20"/>
      <c r="CK522" s="25"/>
      <c r="CL522" s="25"/>
    </row>
    <row r="523" spans="1:90" x14ac:dyDescent="0.25">
      <c r="A523" s="25"/>
      <c r="B523" s="25"/>
      <c r="C523" s="25"/>
      <c r="D523" s="25"/>
      <c r="E523" s="25"/>
      <c r="F523" s="25"/>
      <c r="G523" s="25"/>
      <c r="H523" s="25"/>
      <c r="I523" s="8"/>
      <c r="J523" s="32"/>
      <c r="K523" s="25"/>
      <c r="L523" s="8"/>
      <c r="M523" s="25"/>
      <c r="N523" s="25"/>
      <c r="O523" s="25"/>
      <c r="P523" s="25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3"/>
      <c r="BJ523" s="3"/>
      <c r="BK523" s="11"/>
      <c r="BL523" s="11"/>
      <c r="BM523" s="11"/>
      <c r="BN523" s="3"/>
      <c r="BO523" s="3"/>
      <c r="BP523" s="3"/>
      <c r="BQ523" s="3"/>
      <c r="BR523" s="3"/>
      <c r="BS523" s="11"/>
      <c r="BT523" s="20"/>
      <c r="BU523" s="25"/>
      <c r="BV523" s="20"/>
      <c r="BW523" s="11"/>
      <c r="BX523" s="20"/>
      <c r="BY523" s="25"/>
      <c r="BZ523" s="20"/>
      <c r="CA523" s="25"/>
      <c r="CB523" s="25"/>
      <c r="CC523" s="25"/>
      <c r="CD523" s="25"/>
      <c r="CE523" s="25"/>
      <c r="CF523" s="20"/>
      <c r="CG523" s="25"/>
      <c r="CH523" s="25"/>
      <c r="CI523" s="25"/>
      <c r="CJ523" s="20"/>
      <c r="CK523" s="25"/>
      <c r="CL523" s="25"/>
    </row>
    <row r="524" spans="1:90" x14ac:dyDescent="0.25">
      <c r="A524" s="25"/>
      <c r="B524" s="25"/>
      <c r="C524" s="25"/>
      <c r="D524" s="25"/>
      <c r="E524" s="25"/>
      <c r="F524" s="25"/>
      <c r="G524" s="25"/>
      <c r="H524" s="25"/>
      <c r="I524" s="8"/>
      <c r="J524" s="32"/>
      <c r="K524" s="25"/>
      <c r="L524" s="8"/>
      <c r="M524" s="25"/>
      <c r="N524" s="25"/>
      <c r="O524" s="25"/>
      <c r="P524" s="25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3"/>
      <c r="BJ524" s="3"/>
      <c r="BK524" s="11"/>
      <c r="BL524" s="11"/>
      <c r="BM524" s="11"/>
      <c r="BN524" s="3"/>
      <c r="BO524" s="3"/>
      <c r="BP524" s="3"/>
      <c r="BQ524" s="3"/>
      <c r="BR524" s="3"/>
      <c r="BS524" s="11"/>
      <c r="BT524" s="20"/>
      <c r="BU524" s="25"/>
      <c r="BV524" s="20"/>
      <c r="BW524" s="11"/>
      <c r="BX524" s="20"/>
      <c r="BY524" s="25"/>
      <c r="BZ524" s="20"/>
      <c r="CA524" s="25"/>
      <c r="CB524" s="25"/>
      <c r="CC524" s="25"/>
      <c r="CD524" s="25"/>
      <c r="CE524" s="25"/>
      <c r="CF524" s="20"/>
      <c r="CG524" s="25"/>
      <c r="CH524" s="25"/>
      <c r="CI524" s="25"/>
      <c r="CJ524" s="20"/>
      <c r="CK524" s="25"/>
      <c r="CL524" s="25"/>
    </row>
    <row r="525" spans="1:90" x14ac:dyDescent="0.25">
      <c r="A525" s="25"/>
      <c r="B525" s="25"/>
      <c r="C525" s="25"/>
      <c r="D525" s="25"/>
      <c r="E525" s="25"/>
      <c r="F525" s="25"/>
      <c r="G525" s="25"/>
      <c r="H525" s="25"/>
      <c r="I525" s="8"/>
      <c r="J525" s="32"/>
      <c r="K525" s="25"/>
      <c r="L525" s="8"/>
      <c r="M525" s="25"/>
      <c r="N525" s="25"/>
      <c r="O525" s="25"/>
      <c r="P525" s="25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3"/>
      <c r="BJ525" s="3"/>
      <c r="BK525" s="11"/>
      <c r="BL525" s="11"/>
      <c r="BM525" s="11"/>
      <c r="BN525" s="3"/>
      <c r="BO525" s="3"/>
      <c r="BP525" s="3"/>
      <c r="BQ525" s="3"/>
      <c r="BR525" s="3"/>
      <c r="BS525" s="11"/>
      <c r="BT525" s="20"/>
      <c r="BU525" s="25"/>
      <c r="BV525" s="20"/>
      <c r="BW525" s="11"/>
      <c r="BX525" s="20"/>
      <c r="BY525" s="25"/>
      <c r="BZ525" s="20"/>
      <c r="CA525" s="25"/>
      <c r="CB525" s="25"/>
      <c r="CC525" s="25"/>
      <c r="CD525" s="25"/>
      <c r="CE525" s="25"/>
      <c r="CF525" s="20"/>
      <c r="CG525" s="25"/>
      <c r="CH525" s="25"/>
      <c r="CI525" s="25"/>
      <c r="CJ525" s="20"/>
      <c r="CK525" s="25"/>
      <c r="CL525" s="25"/>
    </row>
    <row r="526" spans="1:90" x14ac:dyDescent="0.25">
      <c r="A526" s="25"/>
      <c r="B526" s="25"/>
      <c r="C526" s="25"/>
      <c r="D526" s="25"/>
      <c r="E526" s="25"/>
      <c r="F526" s="25"/>
      <c r="G526" s="25"/>
      <c r="H526" s="25"/>
      <c r="I526" s="8"/>
      <c r="J526" s="32"/>
      <c r="K526" s="25"/>
      <c r="L526" s="8"/>
      <c r="M526" s="25"/>
      <c r="N526" s="25"/>
      <c r="O526" s="25"/>
      <c r="P526" s="25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3"/>
      <c r="BJ526" s="3"/>
      <c r="BK526" s="11"/>
      <c r="BL526" s="11"/>
      <c r="BM526" s="11"/>
      <c r="BN526" s="3"/>
      <c r="BO526" s="3"/>
      <c r="BP526" s="3"/>
      <c r="BQ526" s="3"/>
      <c r="BR526" s="3"/>
      <c r="BS526" s="11"/>
      <c r="BT526" s="20"/>
      <c r="BU526" s="25"/>
      <c r="BV526" s="20"/>
      <c r="BW526" s="11"/>
      <c r="BX526" s="20"/>
      <c r="BY526" s="25"/>
      <c r="BZ526" s="20"/>
      <c r="CA526" s="25"/>
      <c r="CB526" s="25"/>
      <c r="CC526" s="25"/>
      <c r="CD526" s="25"/>
      <c r="CE526" s="25"/>
      <c r="CF526" s="20"/>
      <c r="CG526" s="25"/>
      <c r="CH526" s="25"/>
      <c r="CI526" s="25"/>
      <c r="CJ526" s="20"/>
      <c r="CK526" s="25"/>
      <c r="CL526" s="25"/>
    </row>
    <row r="527" spans="1:90" x14ac:dyDescent="0.25">
      <c r="A527" s="25"/>
      <c r="B527" s="25"/>
      <c r="C527" s="25"/>
      <c r="D527" s="25"/>
      <c r="E527" s="25"/>
      <c r="F527" s="25"/>
      <c r="G527" s="25"/>
      <c r="H527" s="25"/>
      <c r="I527" s="8"/>
      <c r="J527" s="32"/>
      <c r="K527" s="25"/>
      <c r="L527" s="8"/>
      <c r="M527" s="25"/>
      <c r="N527" s="25"/>
      <c r="O527" s="25"/>
      <c r="P527" s="25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3"/>
      <c r="BJ527" s="3"/>
      <c r="BK527" s="11"/>
      <c r="BL527" s="11"/>
      <c r="BM527" s="11"/>
      <c r="BN527" s="3"/>
      <c r="BO527" s="3"/>
      <c r="BP527" s="3"/>
      <c r="BQ527" s="3"/>
      <c r="BR527" s="3"/>
      <c r="BS527" s="11"/>
      <c r="BT527" s="20"/>
      <c r="BU527" s="25"/>
      <c r="BV527" s="20"/>
      <c r="BW527" s="11"/>
      <c r="BX527" s="20"/>
      <c r="BY527" s="25"/>
      <c r="BZ527" s="20"/>
      <c r="CA527" s="25"/>
      <c r="CB527" s="25"/>
      <c r="CC527" s="25"/>
      <c r="CD527" s="25"/>
      <c r="CE527" s="25"/>
      <c r="CF527" s="20"/>
      <c r="CG527" s="25"/>
      <c r="CH527" s="25"/>
      <c r="CI527" s="25"/>
      <c r="CJ527" s="20"/>
      <c r="CK527" s="25"/>
      <c r="CL527" s="25"/>
    </row>
    <row r="528" spans="1:90" x14ac:dyDescent="0.25">
      <c r="A528" s="25"/>
      <c r="B528" s="25"/>
      <c r="C528" s="25"/>
      <c r="D528" s="25"/>
      <c r="E528" s="25"/>
      <c r="F528" s="25"/>
      <c r="G528" s="25"/>
      <c r="H528" s="25"/>
      <c r="I528" s="8"/>
      <c r="J528" s="32"/>
      <c r="K528" s="25"/>
      <c r="L528" s="8"/>
      <c r="M528" s="25"/>
      <c r="N528" s="25"/>
      <c r="O528" s="25"/>
      <c r="P528" s="25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3"/>
      <c r="BJ528" s="3"/>
      <c r="BK528" s="11"/>
      <c r="BL528" s="11"/>
      <c r="BM528" s="11"/>
      <c r="BN528" s="3"/>
      <c r="BO528" s="3"/>
      <c r="BP528" s="3"/>
      <c r="BQ528" s="3"/>
      <c r="BR528" s="3"/>
      <c r="BS528" s="11"/>
      <c r="BT528" s="20"/>
      <c r="BU528" s="25"/>
      <c r="BV528" s="20"/>
      <c r="BW528" s="11"/>
      <c r="BX528" s="20"/>
      <c r="BY528" s="25"/>
      <c r="BZ528" s="20"/>
      <c r="CA528" s="25"/>
      <c r="CB528" s="25"/>
      <c r="CC528" s="25"/>
      <c r="CD528" s="25"/>
      <c r="CE528" s="25"/>
      <c r="CF528" s="20"/>
      <c r="CG528" s="25"/>
      <c r="CH528" s="25"/>
      <c r="CI528" s="25"/>
      <c r="CJ528" s="20"/>
      <c r="CK528" s="25"/>
      <c r="CL528" s="25"/>
    </row>
    <row r="529" spans="1:90" x14ac:dyDescent="0.25">
      <c r="A529" s="25"/>
      <c r="B529" s="25"/>
      <c r="C529" s="25"/>
      <c r="D529" s="25"/>
      <c r="E529" s="25"/>
      <c r="F529" s="25"/>
      <c r="G529" s="25"/>
      <c r="H529" s="25"/>
      <c r="I529" s="8"/>
      <c r="J529" s="32"/>
      <c r="K529" s="25"/>
      <c r="L529" s="8"/>
      <c r="M529" s="25"/>
      <c r="N529" s="25"/>
      <c r="O529" s="25"/>
      <c r="P529" s="25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3"/>
      <c r="BJ529" s="3"/>
      <c r="BK529" s="11"/>
      <c r="BL529" s="11"/>
      <c r="BM529" s="11"/>
      <c r="BN529" s="3"/>
      <c r="BO529" s="3"/>
      <c r="BP529" s="3"/>
      <c r="BQ529" s="3"/>
      <c r="BR529" s="3"/>
      <c r="BS529" s="11"/>
      <c r="BT529" s="20"/>
      <c r="BU529" s="25"/>
      <c r="BV529" s="20"/>
      <c r="BW529" s="11"/>
      <c r="BX529" s="20"/>
      <c r="BY529" s="25"/>
      <c r="BZ529" s="20"/>
      <c r="CA529" s="25"/>
      <c r="CB529" s="25"/>
      <c r="CC529" s="25"/>
      <c r="CD529" s="25"/>
      <c r="CE529" s="25"/>
      <c r="CF529" s="20"/>
      <c r="CG529" s="25"/>
      <c r="CH529" s="25"/>
      <c r="CI529" s="25"/>
      <c r="CJ529" s="20"/>
      <c r="CK529" s="25"/>
      <c r="CL529" s="25"/>
    </row>
    <row r="530" spans="1:90" x14ac:dyDescent="0.25">
      <c r="A530" s="25"/>
      <c r="B530" s="25"/>
      <c r="C530" s="25"/>
      <c r="D530" s="25"/>
      <c r="E530" s="25"/>
      <c r="F530" s="25"/>
      <c r="G530" s="25"/>
      <c r="H530" s="25"/>
      <c r="I530" s="8"/>
      <c r="J530" s="32"/>
      <c r="K530" s="25"/>
      <c r="L530" s="8"/>
      <c r="M530" s="25"/>
      <c r="N530" s="25"/>
      <c r="O530" s="25"/>
      <c r="P530" s="25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3"/>
      <c r="BJ530" s="3"/>
      <c r="BK530" s="11"/>
      <c r="BL530" s="11"/>
      <c r="BM530" s="11"/>
      <c r="BN530" s="3"/>
      <c r="BO530" s="3"/>
      <c r="BP530" s="3"/>
      <c r="BQ530" s="3"/>
      <c r="BR530" s="3"/>
      <c r="BS530" s="11"/>
      <c r="BT530" s="20"/>
      <c r="BU530" s="25"/>
      <c r="BV530" s="20"/>
      <c r="BW530" s="11"/>
      <c r="BX530" s="20"/>
      <c r="BY530" s="25"/>
      <c r="BZ530" s="20"/>
      <c r="CA530" s="25"/>
      <c r="CB530" s="25"/>
      <c r="CC530" s="25"/>
      <c r="CD530" s="25"/>
      <c r="CE530" s="25"/>
      <c r="CF530" s="20"/>
      <c r="CG530" s="25"/>
      <c r="CH530" s="25"/>
      <c r="CI530" s="25"/>
      <c r="CJ530" s="20"/>
      <c r="CK530" s="25"/>
      <c r="CL530" s="25"/>
    </row>
    <row r="531" spans="1:90" x14ac:dyDescent="0.25">
      <c r="A531" s="25"/>
      <c r="B531" s="25"/>
      <c r="C531" s="25"/>
      <c r="D531" s="25"/>
      <c r="E531" s="25"/>
      <c r="F531" s="25"/>
      <c r="G531" s="25"/>
      <c r="H531" s="25"/>
      <c r="I531" s="8"/>
      <c r="J531" s="32"/>
      <c r="K531" s="25"/>
      <c r="L531" s="8"/>
      <c r="M531" s="25"/>
      <c r="N531" s="25"/>
      <c r="O531" s="25"/>
      <c r="P531" s="25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3"/>
      <c r="BJ531" s="3"/>
      <c r="BK531" s="11"/>
      <c r="BL531" s="11"/>
      <c r="BM531" s="11"/>
      <c r="BN531" s="3"/>
      <c r="BO531" s="3"/>
      <c r="BP531" s="3"/>
      <c r="BQ531" s="3"/>
      <c r="BR531" s="3"/>
      <c r="BS531" s="11"/>
      <c r="BT531" s="20"/>
      <c r="BU531" s="25"/>
      <c r="BV531" s="20"/>
      <c r="BW531" s="11"/>
      <c r="BX531" s="20"/>
      <c r="BY531" s="25"/>
      <c r="BZ531" s="20"/>
      <c r="CA531" s="25"/>
      <c r="CB531" s="25"/>
      <c r="CC531" s="25"/>
      <c r="CD531" s="25"/>
      <c r="CE531" s="25"/>
      <c r="CF531" s="20"/>
      <c r="CG531" s="25"/>
      <c r="CH531" s="25"/>
      <c r="CI531" s="25"/>
      <c r="CJ531" s="20"/>
      <c r="CK531" s="25"/>
      <c r="CL531" s="25"/>
    </row>
    <row r="532" spans="1:90" x14ac:dyDescent="0.25">
      <c r="A532" s="25"/>
      <c r="B532" s="25"/>
      <c r="C532" s="25"/>
      <c r="D532" s="25"/>
      <c r="E532" s="25"/>
      <c r="F532" s="25"/>
      <c r="G532" s="25"/>
      <c r="H532" s="25"/>
      <c r="I532" s="8"/>
      <c r="J532" s="32"/>
      <c r="K532" s="25"/>
      <c r="L532" s="8"/>
      <c r="M532" s="25"/>
      <c r="N532" s="25"/>
      <c r="O532" s="25"/>
      <c r="P532" s="25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3"/>
      <c r="BJ532" s="3"/>
      <c r="BK532" s="11"/>
      <c r="BL532" s="11"/>
      <c r="BM532" s="11"/>
      <c r="BN532" s="3"/>
      <c r="BO532" s="3"/>
      <c r="BP532" s="3"/>
      <c r="BQ532" s="3"/>
      <c r="BR532" s="3"/>
      <c r="BS532" s="11"/>
      <c r="BT532" s="20"/>
      <c r="BU532" s="25"/>
      <c r="BV532" s="20"/>
      <c r="BW532" s="11"/>
      <c r="BX532" s="20"/>
      <c r="BY532" s="25"/>
      <c r="BZ532" s="20"/>
      <c r="CA532" s="25"/>
      <c r="CB532" s="25"/>
      <c r="CC532" s="25"/>
      <c r="CD532" s="25"/>
      <c r="CE532" s="25"/>
      <c r="CF532" s="20"/>
      <c r="CG532" s="25"/>
      <c r="CH532" s="25"/>
      <c r="CI532" s="25"/>
      <c r="CJ532" s="20"/>
      <c r="CK532" s="25"/>
      <c r="CL532" s="25"/>
    </row>
    <row r="533" spans="1:90" x14ac:dyDescent="0.25">
      <c r="A533" s="25"/>
      <c r="B533" s="25"/>
      <c r="C533" s="25"/>
      <c r="D533" s="25"/>
      <c r="E533" s="25"/>
      <c r="F533" s="25"/>
      <c r="G533" s="25"/>
      <c r="H533" s="25"/>
      <c r="I533" s="8"/>
      <c r="J533" s="32"/>
      <c r="K533" s="25"/>
      <c r="L533" s="8"/>
      <c r="M533" s="25"/>
      <c r="N533" s="25"/>
      <c r="O533" s="25"/>
      <c r="P533" s="25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3"/>
      <c r="BJ533" s="3"/>
      <c r="BK533" s="11"/>
      <c r="BL533" s="11"/>
      <c r="BM533" s="11"/>
      <c r="BN533" s="3"/>
      <c r="BO533" s="3"/>
      <c r="BP533" s="3"/>
      <c r="BQ533" s="3"/>
      <c r="BR533" s="3"/>
      <c r="BS533" s="11"/>
      <c r="BT533" s="20"/>
      <c r="BU533" s="25"/>
      <c r="BV533" s="20"/>
      <c r="BW533" s="11"/>
      <c r="BX533" s="20"/>
      <c r="BY533" s="25"/>
      <c r="BZ533" s="20"/>
      <c r="CA533" s="25"/>
      <c r="CB533" s="25"/>
      <c r="CC533" s="25"/>
      <c r="CD533" s="25"/>
      <c r="CE533" s="25"/>
      <c r="CF533" s="20"/>
      <c r="CG533" s="25"/>
      <c r="CH533" s="25"/>
      <c r="CI533" s="25"/>
      <c r="CJ533" s="20"/>
      <c r="CK533" s="25"/>
      <c r="CL533" s="25"/>
    </row>
    <row r="534" spans="1:90" x14ac:dyDescent="0.25">
      <c r="A534" s="25"/>
      <c r="B534" s="25"/>
      <c r="C534" s="25"/>
      <c r="D534" s="25"/>
      <c r="E534" s="25"/>
      <c r="F534" s="25"/>
      <c r="G534" s="25"/>
      <c r="H534" s="25"/>
      <c r="I534" s="8"/>
      <c r="J534" s="32"/>
      <c r="K534" s="25"/>
      <c r="L534" s="8"/>
      <c r="M534" s="25"/>
      <c r="N534" s="25"/>
      <c r="O534" s="25"/>
      <c r="P534" s="25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3"/>
      <c r="BJ534" s="3"/>
      <c r="BK534" s="11"/>
      <c r="BL534" s="11"/>
      <c r="BM534" s="11"/>
      <c r="BN534" s="3"/>
      <c r="BO534" s="3"/>
      <c r="BP534" s="3"/>
      <c r="BQ534" s="3"/>
      <c r="BR534" s="3"/>
      <c r="BS534" s="11"/>
      <c r="BT534" s="20"/>
      <c r="BU534" s="25"/>
      <c r="BV534" s="20"/>
      <c r="BW534" s="11"/>
      <c r="BX534" s="20"/>
      <c r="BY534" s="25"/>
      <c r="BZ534" s="20"/>
      <c r="CA534" s="25"/>
      <c r="CB534" s="25"/>
      <c r="CC534" s="25"/>
      <c r="CD534" s="25"/>
      <c r="CE534" s="25"/>
      <c r="CF534" s="20"/>
      <c r="CG534" s="25"/>
      <c r="CH534" s="25"/>
      <c r="CI534" s="25"/>
      <c r="CJ534" s="20"/>
      <c r="CK534" s="25"/>
      <c r="CL534" s="25"/>
    </row>
    <row r="535" spans="1:90" x14ac:dyDescent="0.25">
      <c r="A535" s="25"/>
      <c r="B535" s="25"/>
      <c r="C535" s="25"/>
      <c r="D535" s="25"/>
      <c r="E535" s="25"/>
      <c r="F535" s="25"/>
      <c r="G535" s="25"/>
      <c r="H535" s="25"/>
      <c r="I535" s="8"/>
      <c r="J535" s="32"/>
      <c r="K535" s="25"/>
      <c r="L535" s="8"/>
      <c r="M535" s="25"/>
      <c r="N535" s="25"/>
      <c r="O535" s="25"/>
      <c r="P535" s="25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3"/>
      <c r="BJ535" s="3"/>
      <c r="BK535" s="11"/>
      <c r="BL535" s="11"/>
      <c r="BM535" s="11"/>
      <c r="BN535" s="3"/>
      <c r="BO535" s="3"/>
      <c r="BP535" s="3"/>
      <c r="BQ535" s="3"/>
      <c r="BR535" s="3"/>
      <c r="BS535" s="11"/>
      <c r="BT535" s="20"/>
      <c r="BU535" s="25"/>
      <c r="BV535" s="20"/>
      <c r="BW535" s="11"/>
      <c r="BX535" s="20"/>
      <c r="BY535" s="25"/>
      <c r="BZ535" s="20"/>
      <c r="CA535" s="25"/>
      <c r="CB535" s="25"/>
      <c r="CC535" s="25"/>
      <c r="CD535" s="25"/>
      <c r="CE535" s="25"/>
      <c r="CF535" s="20"/>
      <c r="CG535" s="25"/>
      <c r="CH535" s="25"/>
      <c r="CI535" s="25"/>
      <c r="CJ535" s="20"/>
      <c r="CK535" s="25"/>
      <c r="CL535" s="25"/>
    </row>
    <row r="536" spans="1:90" x14ac:dyDescent="0.25">
      <c r="A536" s="25"/>
      <c r="B536" s="25"/>
      <c r="C536" s="25"/>
      <c r="D536" s="25"/>
      <c r="E536" s="25"/>
      <c r="F536" s="25"/>
      <c r="G536" s="25"/>
      <c r="H536" s="25"/>
      <c r="I536" s="8"/>
      <c r="J536" s="32"/>
      <c r="K536" s="25"/>
      <c r="L536" s="8"/>
      <c r="M536" s="25"/>
      <c r="N536" s="25"/>
      <c r="O536" s="25"/>
      <c r="P536" s="25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3"/>
      <c r="BJ536" s="3"/>
      <c r="BK536" s="11"/>
      <c r="BL536" s="11"/>
      <c r="BM536" s="11"/>
      <c r="BN536" s="3"/>
      <c r="BO536" s="3"/>
      <c r="BP536" s="3"/>
      <c r="BQ536" s="3"/>
      <c r="BR536" s="3"/>
      <c r="BS536" s="11"/>
      <c r="BT536" s="20"/>
      <c r="BU536" s="25"/>
      <c r="BV536" s="20"/>
      <c r="BW536" s="11"/>
      <c r="BX536" s="20"/>
      <c r="BY536" s="25"/>
      <c r="BZ536" s="20"/>
      <c r="CA536" s="25"/>
      <c r="CB536" s="25"/>
      <c r="CC536" s="25"/>
      <c r="CD536" s="25"/>
      <c r="CE536" s="25"/>
      <c r="CF536" s="20"/>
      <c r="CG536" s="25"/>
      <c r="CH536" s="25"/>
      <c r="CI536" s="25"/>
      <c r="CJ536" s="20"/>
      <c r="CK536" s="25"/>
      <c r="CL536" s="25"/>
    </row>
    <row r="537" spans="1:90" x14ac:dyDescent="0.25">
      <c r="A537" s="25"/>
      <c r="B537" s="25"/>
      <c r="C537" s="25"/>
      <c r="D537" s="25"/>
      <c r="E537" s="25"/>
      <c r="F537" s="25"/>
      <c r="G537" s="25"/>
      <c r="H537" s="25"/>
      <c r="I537" s="8"/>
      <c r="J537" s="32"/>
      <c r="K537" s="25"/>
      <c r="L537" s="8"/>
      <c r="M537" s="25"/>
      <c r="N537" s="25"/>
      <c r="O537" s="25"/>
      <c r="P537" s="25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3"/>
      <c r="BJ537" s="3"/>
      <c r="BK537" s="11"/>
      <c r="BL537" s="11"/>
      <c r="BM537" s="11"/>
      <c r="BN537" s="3"/>
      <c r="BO537" s="3"/>
      <c r="BP537" s="3"/>
      <c r="BQ537" s="3"/>
      <c r="BR537" s="3"/>
      <c r="BS537" s="11"/>
      <c r="BT537" s="20"/>
      <c r="BU537" s="25"/>
      <c r="BV537" s="20"/>
      <c r="BW537" s="11"/>
      <c r="BX537" s="20"/>
      <c r="BY537" s="25"/>
      <c r="BZ537" s="20"/>
      <c r="CA537" s="25"/>
      <c r="CB537" s="25"/>
      <c r="CC537" s="25"/>
      <c r="CD537" s="25"/>
      <c r="CE537" s="25"/>
      <c r="CF537" s="20"/>
      <c r="CG537" s="25"/>
      <c r="CH537" s="25"/>
      <c r="CI537" s="25"/>
      <c r="CJ537" s="20"/>
      <c r="CK537" s="25"/>
      <c r="CL537" s="25"/>
    </row>
    <row r="538" spans="1:90" x14ac:dyDescent="0.25">
      <c r="A538" s="25"/>
      <c r="B538" s="25"/>
      <c r="C538" s="25"/>
      <c r="D538" s="25"/>
      <c r="E538" s="25"/>
      <c r="F538" s="25"/>
      <c r="G538" s="25"/>
      <c r="H538" s="25"/>
      <c r="I538" s="8"/>
      <c r="J538" s="32"/>
      <c r="K538" s="25"/>
      <c r="L538" s="8"/>
      <c r="M538" s="25"/>
      <c r="N538" s="25"/>
      <c r="O538" s="25"/>
      <c r="P538" s="25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3"/>
      <c r="BJ538" s="3"/>
      <c r="BK538" s="11"/>
      <c r="BL538" s="11"/>
      <c r="BM538" s="11"/>
      <c r="BN538" s="3"/>
      <c r="BO538" s="3"/>
      <c r="BP538" s="3"/>
      <c r="BQ538" s="3"/>
      <c r="BR538" s="3"/>
      <c r="BS538" s="11"/>
      <c r="BT538" s="20"/>
      <c r="BU538" s="25"/>
      <c r="BV538" s="20"/>
      <c r="BW538" s="11"/>
      <c r="BX538" s="20"/>
      <c r="BY538" s="25"/>
      <c r="BZ538" s="20"/>
      <c r="CA538" s="25"/>
      <c r="CB538" s="25"/>
      <c r="CC538" s="25"/>
      <c r="CD538" s="25"/>
      <c r="CE538" s="25"/>
      <c r="CF538" s="20"/>
      <c r="CG538" s="25"/>
      <c r="CH538" s="25"/>
      <c r="CI538" s="25"/>
      <c r="CJ538" s="20"/>
      <c r="CK538" s="25"/>
      <c r="CL538" s="25"/>
    </row>
    <row r="539" spans="1:90" x14ac:dyDescent="0.25">
      <c r="A539" s="25"/>
      <c r="B539" s="25"/>
      <c r="C539" s="25"/>
      <c r="D539" s="25"/>
      <c r="E539" s="25"/>
      <c r="F539" s="25"/>
      <c r="G539" s="25"/>
      <c r="H539" s="25"/>
      <c r="I539" s="8"/>
      <c r="J539" s="32"/>
      <c r="K539" s="25"/>
      <c r="L539" s="8"/>
      <c r="M539" s="25"/>
      <c r="N539" s="25"/>
      <c r="O539" s="25"/>
      <c r="P539" s="25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3"/>
      <c r="BJ539" s="3"/>
      <c r="BK539" s="11"/>
      <c r="BL539" s="11"/>
      <c r="BM539" s="11"/>
      <c r="BN539" s="3"/>
      <c r="BO539" s="3"/>
      <c r="BP539" s="3"/>
      <c r="BQ539" s="3"/>
      <c r="BR539" s="3"/>
      <c r="BS539" s="11"/>
      <c r="BT539" s="20"/>
      <c r="BU539" s="25"/>
      <c r="BV539" s="20"/>
      <c r="BW539" s="11"/>
      <c r="BX539" s="20"/>
      <c r="BY539" s="25"/>
      <c r="BZ539" s="20"/>
      <c r="CA539" s="25"/>
      <c r="CB539" s="25"/>
      <c r="CC539" s="25"/>
      <c r="CD539" s="25"/>
      <c r="CE539" s="25"/>
      <c r="CF539" s="20"/>
      <c r="CG539" s="25"/>
      <c r="CH539" s="25"/>
      <c r="CI539" s="25"/>
      <c r="CJ539" s="20"/>
      <c r="CK539" s="25"/>
      <c r="CL539" s="25"/>
    </row>
    <row r="540" spans="1:90" x14ac:dyDescent="0.25">
      <c r="A540" s="25"/>
      <c r="B540" s="25"/>
      <c r="C540" s="25"/>
      <c r="D540" s="25"/>
      <c r="E540" s="25"/>
      <c r="F540" s="25"/>
      <c r="G540" s="25"/>
      <c r="H540" s="25"/>
      <c r="I540" s="8"/>
      <c r="J540" s="32"/>
      <c r="K540" s="25"/>
      <c r="L540" s="8"/>
      <c r="M540" s="25"/>
      <c r="N540" s="25"/>
      <c r="O540" s="25"/>
      <c r="P540" s="25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3"/>
      <c r="BJ540" s="3"/>
      <c r="BK540" s="11"/>
      <c r="BL540" s="11"/>
      <c r="BM540" s="11"/>
      <c r="BN540" s="3"/>
      <c r="BO540" s="3"/>
      <c r="BP540" s="3"/>
      <c r="BQ540" s="3"/>
      <c r="BR540" s="3"/>
      <c r="BS540" s="11"/>
      <c r="BT540" s="20"/>
      <c r="BU540" s="25"/>
      <c r="BV540" s="20"/>
      <c r="BW540" s="11"/>
      <c r="BX540" s="20"/>
      <c r="BY540" s="25"/>
      <c r="BZ540" s="20"/>
      <c r="CA540" s="25"/>
      <c r="CB540" s="25"/>
      <c r="CC540" s="25"/>
      <c r="CD540" s="25"/>
      <c r="CE540" s="25"/>
      <c r="CF540" s="20"/>
      <c r="CG540" s="25"/>
      <c r="CH540" s="25"/>
      <c r="CI540" s="25"/>
      <c r="CJ540" s="20"/>
      <c r="CK540" s="25"/>
      <c r="CL540" s="25"/>
    </row>
    <row r="541" spans="1:90" x14ac:dyDescent="0.25">
      <c r="A541" s="25"/>
      <c r="B541" s="25"/>
      <c r="C541" s="25"/>
      <c r="D541" s="25"/>
      <c r="E541" s="25"/>
      <c r="F541" s="25"/>
      <c r="G541" s="25"/>
      <c r="H541" s="25"/>
      <c r="I541" s="8"/>
      <c r="J541" s="32"/>
      <c r="K541" s="25"/>
      <c r="L541" s="8"/>
      <c r="M541" s="25"/>
      <c r="N541" s="25"/>
      <c r="O541" s="25"/>
      <c r="P541" s="25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3"/>
      <c r="BJ541" s="3"/>
      <c r="BK541" s="11"/>
      <c r="BL541" s="11"/>
      <c r="BM541" s="11"/>
      <c r="BN541" s="3"/>
      <c r="BO541" s="3"/>
      <c r="BP541" s="3"/>
      <c r="BQ541" s="3"/>
      <c r="BR541" s="3"/>
      <c r="BS541" s="11"/>
      <c r="BT541" s="20"/>
      <c r="BU541" s="25"/>
      <c r="BV541" s="20"/>
      <c r="BW541" s="11"/>
      <c r="BX541" s="20"/>
      <c r="BY541" s="25"/>
      <c r="BZ541" s="20"/>
      <c r="CA541" s="25"/>
      <c r="CB541" s="25"/>
      <c r="CC541" s="25"/>
      <c r="CD541" s="25"/>
      <c r="CE541" s="25"/>
      <c r="CF541" s="20"/>
      <c r="CG541" s="25"/>
      <c r="CH541" s="25"/>
      <c r="CI541" s="25"/>
      <c r="CJ541" s="20"/>
      <c r="CK541" s="25"/>
      <c r="CL541" s="25"/>
    </row>
    <row r="542" spans="1:90" x14ac:dyDescent="0.25">
      <c r="A542" s="25"/>
      <c r="B542" s="25"/>
      <c r="C542" s="25"/>
      <c r="D542" s="25"/>
      <c r="E542" s="25"/>
      <c r="F542" s="25"/>
      <c r="G542" s="25"/>
      <c r="H542" s="25"/>
      <c r="I542" s="8"/>
      <c r="J542" s="32"/>
      <c r="K542" s="25"/>
      <c r="L542" s="8"/>
      <c r="M542" s="25"/>
      <c r="N542" s="25"/>
      <c r="O542" s="25"/>
      <c r="P542" s="25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3"/>
      <c r="BJ542" s="3"/>
      <c r="BK542" s="11"/>
      <c r="BL542" s="11"/>
      <c r="BM542" s="11"/>
      <c r="BN542" s="3"/>
      <c r="BO542" s="3"/>
      <c r="BP542" s="3"/>
      <c r="BQ542" s="3"/>
      <c r="BR542" s="3"/>
      <c r="BS542" s="11"/>
      <c r="BT542" s="20"/>
      <c r="BU542" s="25"/>
      <c r="BV542" s="20"/>
      <c r="BW542" s="11"/>
      <c r="BX542" s="20"/>
      <c r="BY542" s="25"/>
      <c r="BZ542" s="20"/>
      <c r="CA542" s="25"/>
      <c r="CB542" s="25"/>
      <c r="CC542" s="25"/>
      <c r="CD542" s="25"/>
      <c r="CE542" s="25"/>
      <c r="CF542" s="20"/>
      <c r="CG542" s="25"/>
      <c r="CH542" s="25"/>
      <c r="CI542" s="25"/>
      <c r="CJ542" s="20"/>
      <c r="CK542" s="25"/>
      <c r="CL542" s="25"/>
    </row>
    <row r="543" spans="1:90" x14ac:dyDescent="0.25">
      <c r="A543" s="25"/>
      <c r="B543" s="25"/>
      <c r="C543" s="25"/>
      <c r="D543" s="25"/>
      <c r="E543" s="25"/>
      <c r="F543" s="25"/>
      <c r="G543" s="25"/>
      <c r="H543" s="25"/>
      <c r="I543" s="8"/>
      <c r="J543" s="32"/>
      <c r="K543" s="25"/>
      <c r="L543" s="8"/>
      <c r="M543" s="25"/>
      <c r="N543" s="25"/>
      <c r="O543" s="25"/>
      <c r="P543" s="25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3"/>
      <c r="BJ543" s="3"/>
      <c r="BK543" s="11"/>
      <c r="BL543" s="11"/>
      <c r="BM543" s="11"/>
      <c r="BN543" s="3"/>
      <c r="BO543" s="3"/>
      <c r="BP543" s="3"/>
      <c r="BQ543" s="3"/>
      <c r="BR543" s="3"/>
      <c r="BS543" s="11"/>
      <c r="BT543" s="20"/>
      <c r="BU543" s="25"/>
      <c r="BV543" s="20"/>
      <c r="BW543" s="11"/>
      <c r="BX543" s="20"/>
      <c r="BY543" s="25"/>
      <c r="BZ543" s="20"/>
      <c r="CA543" s="25"/>
      <c r="CB543" s="25"/>
      <c r="CC543" s="25"/>
      <c r="CD543" s="25"/>
      <c r="CE543" s="25"/>
      <c r="CF543" s="20"/>
      <c r="CG543" s="25"/>
      <c r="CH543" s="25"/>
      <c r="CI543" s="25"/>
      <c r="CJ543" s="20"/>
      <c r="CK543" s="25"/>
      <c r="CL543" s="25"/>
    </row>
    <row r="544" spans="1:90" x14ac:dyDescent="0.25">
      <c r="A544" s="25"/>
      <c r="B544" s="25"/>
      <c r="C544" s="25"/>
      <c r="D544" s="25"/>
      <c r="E544" s="25"/>
      <c r="F544" s="25"/>
      <c r="G544" s="25"/>
      <c r="H544" s="25"/>
      <c r="I544" s="8"/>
      <c r="J544" s="32"/>
      <c r="K544" s="25"/>
      <c r="L544" s="8"/>
      <c r="M544" s="25"/>
      <c r="N544" s="25"/>
      <c r="O544" s="25"/>
      <c r="P544" s="25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3"/>
      <c r="BJ544" s="3"/>
      <c r="BK544" s="11"/>
      <c r="BL544" s="11"/>
      <c r="BM544" s="11"/>
      <c r="BN544" s="3"/>
      <c r="BO544" s="3"/>
      <c r="BP544" s="3"/>
      <c r="BQ544" s="3"/>
      <c r="BR544" s="3"/>
      <c r="BS544" s="11"/>
      <c r="BT544" s="20"/>
      <c r="BU544" s="25"/>
      <c r="BV544" s="20"/>
      <c r="BW544" s="11"/>
      <c r="BX544" s="20"/>
      <c r="BY544" s="25"/>
      <c r="BZ544" s="20"/>
      <c r="CA544" s="25"/>
      <c r="CB544" s="25"/>
      <c r="CC544" s="25"/>
      <c r="CD544" s="25"/>
      <c r="CE544" s="25"/>
      <c r="CF544" s="20"/>
      <c r="CG544" s="25"/>
      <c r="CH544" s="25"/>
      <c r="CI544" s="25"/>
      <c r="CJ544" s="20"/>
      <c r="CK544" s="25"/>
      <c r="CL544" s="25"/>
    </row>
    <row r="545" spans="1:90" x14ac:dyDescent="0.25">
      <c r="A545" s="25"/>
      <c r="B545" s="25"/>
      <c r="C545" s="25"/>
      <c r="D545" s="25"/>
      <c r="E545" s="25"/>
      <c r="F545" s="25"/>
      <c r="G545" s="25"/>
      <c r="H545" s="25"/>
      <c r="I545" s="8"/>
      <c r="J545" s="32"/>
      <c r="K545" s="25"/>
      <c r="L545" s="8"/>
      <c r="M545" s="25"/>
      <c r="N545" s="25"/>
      <c r="O545" s="25"/>
      <c r="P545" s="25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3"/>
      <c r="BJ545" s="3"/>
      <c r="BK545" s="11"/>
      <c r="BL545" s="11"/>
      <c r="BM545" s="11"/>
      <c r="BN545" s="3"/>
      <c r="BO545" s="3"/>
      <c r="BP545" s="3"/>
      <c r="BQ545" s="3"/>
      <c r="BR545" s="3"/>
      <c r="BS545" s="11"/>
      <c r="BT545" s="20"/>
      <c r="BU545" s="25"/>
      <c r="BV545" s="20"/>
      <c r="BW545" s="11"/>
      <c r="BX545" s="20"/>
      <c r="BY545" s="25"/>
      <c r="BZ545" s="20"/>
      <c r="CA545" s="25"/>
      <c r="CB545" s="25"/>
      <c r="CC545" s="25"/>
      <c r="CD545" s="25"/>
      <c r="CE545" s="25"/>
      <c r="CF545" s="20"/>
      <c r="CG545" s="25"/>
      <c r="CH545" s="25"/>
      <c r="CI545" s="25"/>
      <c r="CJ545" s="20"/>
      <c r="CK545" s="25"/>
      <c r="CL545" s="25"/>
    </row>
    <row r="546" spans="1:90" x14ac:dyDescent="0.25">
      <c r="A546" s="25"/>
      <c r="B546" s="25"/>
      <c r="C546" s="25"/>
      <c r="D546" s="25"/>
      <c r="E546" s="25"/>
      <c r="F546" s="25"/>
      <c r="G546" s="25"/>
      <c r="H546" s="25"/>
      <c r="I546" s="8"/>
      <c r="J546" s="32"/>
      <c r="K546" s="25"/>
      <c r="L546" s="8"/>
      <c r="M546" s="25"/>
      <c r="N546" s="25"/>
      <c r="O546" s="25"/>
      <c r="P546" s="25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3"/>
      <c r="BJ546" s="3"/>
      <c r="BK546" s="11"/>
      <c r="BL546" s="11"/>
      <c r="BM546" s="11"/>
      <c r="BN546" s="3"/>
      <c r="BO546" s="3"/>
      <c r="BP546" s="3"/>
      <c r="BQ546" s="3"/>
      <c r="BR546" s="3"/>
      <c r="BS546" s="11"/>
      <c r="BT546" s="20"/>
      <c r="BU546" s="25"/>
      <c r="BV546" s="20"/>
      <c r="BW546" s="11"/>
      <c r="BX546" s="20"/>
      <c r="BY546" s="25"/>
      <c r="BZ546" s="20"/>
      <c r="CA546" s="25"/>
      <c r="CB546" s="25"/>
      <c r="CC546" s="25"/>
      <c r="CD546" s="25"/>
      <c r="CE546" s="25"/>
      <c r="CF546" s="20"/>
      <c r="CG546" s="25"/>
      <c r="CH546" s="25"/>
      <c r="CI546" s="25"/>
      <c r="CJ546" s="20"/>
      <c r="CK546" s="25"/>
      <c r="CL546" s="25"/>
    </row>
    <row r="547" spans="1:90" x14ac:dyDescent="0.25">
      <c r="A547" s="25"/>
      <c r="B547" s="25"/>
      <c r="C547" s="25"/>
      <c r="D547" s="25"/>
      <c r="E547" s="25"/>
      <c r="F547" s="25"/>
      <c r="G547" s="25"/>
      <c r="H547" s="25"/>
      <c r="I547" s="8"/>
      <c r="J547" s="32"/>
      <c r="K547" s="25"/>
      <c r="L547" s="8"/>
      <c r="M547" s="25"/>
      <c r="N547" s="25"/>
      <c r="O547" s="25"/>
      <c r="P547" s="25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3"/>
      <c r="BJ547" s="3"/>
      <c r="BK547" s="11"/>
      <c r="BL547" s="11"/>
      <c r="BM547" s="11"/>
      <c r="BN547" s="3"/>
      <c r="BO547" s="3"/>
      <c r="BP547" s="3"/>
      <c r="BQ547" s="3"/>
      <c r="BR547" s="3"/>
      <c r="BS547" s="11"/>
      <c r="BT547" s="20"/>
      <c r="BU547" s="25"/>
      <c r="BV547" s="20"/>
      <c r="BW547" s="11"/>
      <c r="BX547" s="20"/>
      <c r="BY547" s="25"/>
      <c r="BZ547" s="20"/>
      <c r="CA547" s="25"/>
      <c r="CB547" s="25"/>
      <c r="CC547" s="25"/>
      <c r="CD547" s="25"/>
      <c r="CE547" s="25"/>
      <c r="CF547" s="20"/>
      <c r="CG547" s="25"/>
      <c r="CH547" s="25"/>
      <c r="CI547" s="25"/>
      <c r="CJ547" s="20"/>
      <c r="CK547" s="25"/>
      <c r="CL547" s="25"/>
    </row>
    <row r="548" spans="1:90" x14ac:dyDescent="0.25">
      <c r="A548" s="25"/>
      <c r="B548" s="25"/>
      <c r="C548" s="25"/>
      <c r="D548" s="25"/>
      <c r="E548" s="25"/>
      <c r="F548" s="25"/>
      <c r="G548" s="25"/>
      <c r="H548" s="25"/>
      <c r="I548" s="8"/>
      <c r="J548" s="32"/>
      <c r="K548" s="25"/>
      <c r="L548" s="8"/>
      <c r="M548" s="25"/>
      <c r="N548" s="25"/>
      <c r="O548" s="25"/>
      <c r="P548" s="25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3"/>
      <c r="BJ548" s="3"/>
      <c r="BK548" s="11"/>
      <c r="BL548" s="11"/>
      <c r="BM548" s="11"/>
      <c r="BN548" s="3"/>
      <c r="BO548" s="3"/>
      <c r="BP548" s="3"/>
      <c r="BQ548" s="3"/>
      <c r="BR548" s="3"/>
      <c r="BS548" s="11"/>
      <c r="BT548" s="20"/>
      <c r="BU548" s="25"/>
      <c r="BV548" s="20"/>
      <c r="BW548" s="11"/>
      <c r="BX548" s="20"/>
      <c r="BY548" s="25"/>
      <c r="BZ548" s="20"/>
      <c r="CA548" s="25"/>
      <c r="CB548" s="25"/>
      <c r="CC548" s="25"/>
      <c r="CD548" s="25"/>
      <c r="CE548" s="25"/>
      <c r="CF548" s="20"/>
      <c r="CG548" s="25"/>
      <c r="CH548" s="25"/>
      <c r="CI548" s="25"/>
      <c r="CJ548" s="20"/>
      <c r="CK548" s="25"/>
      <c r="CL548" s="25"/>
    </row>
  </sheetData>
  <autoFilter ref="A28:CN148"/>
  <mergeCells count="3">
    <mergeCell ref="B14:C14"/>
    <mergeCell ref="B17:C18"/>
    <mergeCell ref="B20:C21"/>
  </mergeCells>
  <dataValidations count="5">
    <dataValidation type="list" allowBlank="1" showInputMessage="1" showErrorMessage="1" sqref="B19">
      <formula1>$F$2:$F$10</formula1>
    </dataValidation>
    <dataValidation type="list" allowBlank="1" showInputMessage="1" showErrorMessage="1" sqref="I29:I519">
      <formula1>$H$2:$H$6</formula1>
    </dataValidation>
    <dataValidation type="list" allowBlank="1" showInputMessage="1" showErrorMessage="1" sqref="B22">
      <formula1>$I$2:$I$3</formula1>
    </dataValidation>
    <dataValidation type="list" allowBlank="1" showInputMessage="1" showErrorMessage="1" sqref="E29:E148">
      <formula1>$K$2:$K$3</formula1>
    </dataValidation>
    <dataValidation type="list" allowBlank="1" showInputMessage="1" showErrorMessage="1" sqref="CP29:CP148 H29:H148">
      <formula1>$F$2:$F$12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="60" zoomScaleNormal="60" workbookViewId="0">
      <selection activeCell="I36" sqref="I36"/>
    </sheetView>
  </sheetViews>
  <sheetFormatPr defaultRowHeight="15" x14ac:dyDescent="0.25"/>
  <cols>
    <col min="1" max="1" width="20.7109375" customWidth="1"/>
    <col min="2" max="2" width="22.7109375" bestFit="1" customWidth="1"/>
    <col min="3" max="3" width="21.7109375" bestFit="1" customWidth="1"/>
    <col min="4" max="4" width="18.28515625" bestFit="1" customWidth="1"/>
    <col min="5" max="5" width="20.28515625" bestFit="1" customWidth="1"/>
    <col min="9" max="9" width="12" customWidth="1"/>
    <col min="10" max="10" width="13" customWidth="1"/>
  </cols>
  <sheetData>
    <row r="1" spans="1:5" ht="15.75" thickBot="1" x14ac:dyDescent="0.3">
      <c r="C1" s="77"/>
      <c r="D1" s="77"/>
    </row>
    <row r="2" spans="1:5" ht="23.45" customHeight="1" x14ac:dyDescent="0.25">
      <c r="A2" s="197"/>
      <c r="B2" s="199" t="s">
        <v>86</v>
      </c>
      <c r="C2" s="199" t="s">
        <v>143</v>
      </c>
      <c r="D2" s="195" t="s">
        <v>144</v>
      </c>
    </row>
    <row r="3" spans="1:5" ht="100.9" customHeight="1" thickBot="1" x14ac:dyDescent="0.3">
      <c r="A3" s="198"/>
      <c r="B3" s="200"/>
      <c r="C3" s="200"/>
      <c r="D3" s="196"/>
    </row>
    <row r="4" spans="1:5" ht="21.75" thickBot="1" x14ac:dyDescent="0.4">
      <c r="A4" s="78" t="s">
        <v>124</v>
      </c>
      <c r="B4" s="79" t="s">
        <v>4</v>
      </c>
      <c r="C4" s="79">
        <f>'All Stack Data'!$E$22</f>
        <v>29</v>
      </c>
      <c r="D4" s="80">
        <f>'All Coupon Data'!$E$19</f>
        <v>37</v>
      </c>
    </row>
    <row r="5" spans="1:5" ht="21.75" thickBot="1" x14ac:dyDescent="0.4">
      <c r="A5" s="201" t="s">
        <v>125</v>
      </c>
      <c r="B5" s="81" t="s">
        <v>14</v>
      </c>
      <c r="C5" s="92">
        <f>'All Stack Data'!$E$20</f>
        <v>0.90655172413793106</v>
      </c>
      <c r="D5" s="93">
        <f>'All Coupon Data'!$E$17</f>
        <v>1.0235135135135136</v>
      </c>
      <c r="E5" s="15"/>
    </row>
    <row r="6" spans="1:5" ht="21.75" thickBot="1" x14ac:dyDescent="0.4">
      <c r="A6" s="202"/>
      <c r="B6" s="82" t="s">
        <v>87</v>
      </c>
      <c r="C6" s="94">
        <f>'All Stack Data'!$E$21</f>
        <v>0.17332997954010229</v>
      </c>
      <c r="D6" s="95">
        <f>'All Coupon Data'!$E$18</f>
        <v>9.7764643368963566E-2</v>
      </c>
      <c r="E6" s="15"/>
    </row>
    <row r="7" spans="1:5" ht="21.75" thickBot="1" x14ac:dyDescent="0.4">
      <c r="A7" s="202"/>
      <c r="B7" s="83" t="s">
        <v>127</v>
      </c>
      <c r="C7" s="96">
        <f>C6/C5</f>
        <v>0.19119701052350577</v>
      </c>
      <c r="D7" s="97">
        <f>D6/D5</f>
        <v>9.5518663972845308E-2</v>
      </c>
      <c r="E7" s="15"/>
    </row>
    <row r="8" spans="1:5" ht="21.75" thickBot="1" x14ac:dyDescent="0.4">
      <c r="A8" s="202"/>
      <c r="B8" s="81" t="s">
        <v>88</v>
      </c>
      <c r="C8" s="92">
        <f>'All Stack Data'!$F$20</f>
        <v>1.136551724137931</v>
      </c>
      <c r="D8" s="93">
        <f>'All Coupon Data'!$F$17</f>
        <v>1.1199999999999999</v>
      </c>
      <c r="E8" s="15"/>
    </row>
    <row r="9" spans="1:5" ht="21.75" thickBot="1" x14ac:dyDescent="0.4">
      <c r="A9" s="202"/>
      <c r="B9" s="82" t="s">
        <v>87</v>
      </c>
      <c r="C9" s="94">
        <f>'All Stack Data'!$F$21</f>
        <v>4.4277795639377948E-2</v>
      </c>
      <c r="D9" s="95">
        <f>'All Coupon Data'!$F$18</f>
        <v>5.1935510946724037E-2</v>
      </c>
      <c r="E9" s="49"/>
    </row>
    <row r="10" spans="1:5" ht="21.75" thickBot="1" x14ac:dyDescent="0.4">
      <c r="A10" s="202"/>
      <c r="B10" s="83" t="s">
        <v>127</v>
      </c>
      <c r="C10" s="96">
        <f>C9/C8</f>
        <v>3.8958011939986666E-2</v>
      </c>
      <c r="D10" s="97">
        <f>D9/D8</f>
        <v>4.6370991916717896E-2</v>
      </c>
      <c r="E10" s="49"/>
    </row>
    <row r="11" spans="1:5" ht="21.75" thickBot="1" x14ac:dyDescent="0.4">
      <c r="A11" s="202"/>
      <c r="B11" s="81" t="s">
        <v>89</v>
      </c>
      <c r="C11" s="92">
        <f>'All Stack Data'!$G$20</f>
        <v>1.0548275862068968</v>
      </c>
      <c r="D11" s="93">
        <f>'All Coupon Data'!$G$17</f>
        <v>1.076571428571429</v>
      </c>
      <c r="E11" s="49"/>
    </row>
    <row r="12" spans="1:5" ht="21.75" thickBot="1" x14ac:dyDescent="0.4">
      <c r="A12" s="202"/>
      <c r="B12" s="82" t="s">
        <v>87</v>
      </c>
      <c r="C12" s="94">
        <f>'All Stack Data'!$G$21</f>
        <v>7.9334329207004242E-2</v>
      </c>
      <c r="D12" s="95">
        <f>'All Coupon Data'!$G$18</f>
        <v>0.11163570491668103</v>
      </c>
    </row>
    <row r="13" spans="1:5" ht="21.75" thickBot="1" x14ac:dyDescent="0.4">
      <c r="A13" s="202"/>
      <c r="B13" s="83" t="s">
        <v>127</v>
      </c>
      <c r="C13" s="96">
        <f>C12/C11</f>
        <v>7.5210707649660757E-2</v>
      </c>
      <c r="D13" s="97">
        <f>D12/D11</f>
        <v>0.10369558577717183</v>
      </c>
    </row>
    <row r="14" spans="1:5" ht="21.75" thickBot="1" x14ac:dyDescent="0.4">
      <c r="A14" s="202"/>
      <c r="B14" s="81" t="s">
        <v>21</v>
      </c>
      <c r="C14" s="92">
        <f>'All Stack Data'!$H$20</f>
        <v>1.02</v>
      </c>
      <c r="D14" s="93">
        <f>'All Coupon Data'!$H$17</f>
        <v>1.0785294117647055</v>
      </c>
    </row>
    <row r="15" spans="1:5" ht="21.75" thickBot="1" x14ac:dyDescent="0.4">
      <c r="A15" s="202"/>
      <c r="B15" s="82" t="s">
        <v>87</v>
      </c>
      <c r="C15" s="94">
        <f>'All Stack Data'!$H$21</f>
        <v>0.12635472781569829</v>
      </c>
      <c r="D15" s="95">
        <f>'All Coupon Data'!$H$18</f>
        <v>0.13482302894887224</v>
      </c>
      <c r="E15" s="15"/>
    </row>
    <row r="16" spans="1:5" ht="21.75" thickBot="1" x14ac:dyDescent="0.4">
      <c r="A16" s="202"/>
      <c r="B16" s="152" t="s">
        <v>127</v>
      </c>
      <c r="C16" s="150">
        <f>C15/C14</f>
        <v>0.12387718413303754</v>
      </c>
      <c r="D16" s="151">
        <f>D15/D14</f>
        <v>0.1250063535386326</v>
      </c>
      <c r="E16" s="15"/>
    </row>
    <row r="17" spans="1:13" ht="42" x14ac:dyDescent="0.35">
      <c r="A17" s="204"/>
      <c r="B17" s="121" t="s">
        <v>182</v>
      </c>
      <c r="C17" s="139">
        <f>'All Stack Data'!$P$20</f>
        <v>1.0451724137931035</v>
      </c>
      <c r="D17" s="125">
        <f>'All Coupon Data'!P17</f>
        <v>1.0463611111111109</v>
      </c>
      <c r="E17" s="15"/>
    </row>
    <row r="18" spans="1:13" ht="21" x14ac:dyDescent="0.35">
      <c r="A18" s="204"/>
      <c r="B18" s="122" t="s">
        <v>87</v>
      </c>
      <c r="C18" s="136">
        <f>'All Stack Data'!$P$21</f>
        <v>7.7085742214720199E-2</v>
      </c>
      <c r="D18" s="141">
        <f>'All Coupon Data'!P18</f>
        <v>7.8902947690951242E-2</v>
      </c>
      <c r="E18" s="15"/>
    </row>
    <row r="19" spans="1:13" ht="21.75" thickBot="1" x14ac:dyDescent="0.4">
      <c r="A19" s="205"/>
      <c r="B19" s="124" t="s">
        <v>127</v>
      </c>
      <c r="C19" s="155">
        <f>C18/C17</f>
        <v>7.3754091858359794E-2</v>
      </c>
      <c r="D19" s="156">
        <f>D18/D17</f>
        <v>7.5406995589854933E-2</v>
      </c>
      <c r="E19" s="15"/>
    </row>
    <row r="20" spans="1:13" ht="42.75" thickBot="1" x14ac:dyDescent="0.4">
      <c r="A20" s="201" t="s">
        <v>128</v>
      </c>
      <c r="B20" s="146" t="s">
        <v>92</v>
      </c>
      <c r="C20" s="153">
        <f>'All Stack Data'!$J$20</f>
        <v>124.56495671917128</v>
      </c>
      <c r="D20" s="154">
        <f>'All Coupon Data'!$J$17</f>
        <v>150.47825603381159</v>
      </c>
    </row>
    <row r="21" spans="1:13" ht="21.75" thickBot="1" x14ac:dyDescent="0.4">
      <c r="A21" s="202"/>
      <c r="B21" s="84" t="s">
        <v>87</v>
      </c>
      <c r="C21" s="94">
        <f>'All Stack Data'!$J$21</f>
        <v>40.328268137799228</v>
      </c>
      <c r="D21" s="95">
        <f>'All Coupon Data'!$J$18</f>
        <v>38.644122528617018</v>
      </c>
    </row>
    <row r="22" spans="1:13" ht="21.75" thickBot="1" x14ac:dyDescent="0.4">
      <c r="A22" s="203"/>
      <c r="B22" s="149" t="s">
        <v>127</v>
      </c>
      <c r="C22" s="150">
        <f>C21/C20</f>
        <v>0.32375291735313927</v>
      </c>
      <c r="D22" s="151">
        <f>D21/D20</f>
        <v>0.25680868151431729</v>
      </c>
    </row>
    <row r="23" spans="1:13" ht="84" x14ac:dyDescent="0.35">
      <c r="A23" s="206" t="s">
        <v>185</v>
      </c>
      <c r="B23" s="145" t="s">
        <v>191</v>
      </c>
      <c r="C23" s="139">
        <f>'All Stack Data'!$Q$20</f>
        <v>116.26422591173549</v>
      </c>
      <c r="D23" s="125">
        <f>'All Coupon Data'!Q17</f>
        <v>134.33989545100653</v>
      </c>
    </row>
    <row r="24" spans="1:13" ht="21" x14ac:dyDescent="0.35">
      <c r="A24" s="204"/>
      <c r="B24" s="140" t="s">
        <v>87</v>
      </c>
      <c r="C24" s="136">
        <f>'All Stack Data'!$Q$21</f>
        <v>44.3856604404886</v>
      </c>
      <c r="D24" s="141">
        <f>'All Coupon Data'!Q18</f>
        <v>45.277417334449694</v>
      </c>
    </row>
    <row r="25" spans="1:13" ht="30.6" customHeight="1" thickBot="1" x14ac:dyDescent="0.4">
      <c r="A25" s="205"/>
      <c r="B25" s="142" t="s">
        <v>127</v>
      </c>
      <c r="C25" s="143">
        <f>C24/C23</f>
        <v>0.38176541487649807</v>
      </c>
      <c r="D25" s="144">
        <f>D24/D23</f>
        <v>0.33703627044255274</v>
      </c>
    </row>
    <row r="26" spans="1:13" ht="84" x14ac:dyDescent="0.35">
      <c r="A26" s="201" t="s">
        <v>186</v>
      </c>
      <c r="B26" s="133" t="s">
        <v>190</v>
      </c>
      <c r="C26" s="134">
        <f>'All Stack Data'!$R$20</f>
        <v>2.7494372917595018</v>
      </c>
      <c r="D26" s="135">
        <f>'All Coupon Data'!R17</f>
        <v>2.2201228248662401</v>
      </c>
    </row>
    <row r="27" spans="1:13" ht="21" x14ac:dyDescent="0.35">
      <c r="A27" s="202"/>
      <c r="B27" s="127" t="s">
        <v>87</v>
      </c>
      <c r="C27" s="128">
        <f>'All Stack Data'!$R$21</f>
        <v>0.8510940346364827</v>
      </c>
      <c r="D27" s="129">
        <f>'All Coupon Data'!R18</f>
        <v>0.69419097709569111</v>
      </c>
    </row>
    <row r="28" spans="1:13" ht="21.75" thickBot="1" x14ac:dyDescent="0.4">
      <c r="A28" s="203"/>
      <c r="B28" s="130" t="s">
        <v>127</v>
      </c>
      <c r="C28" s="131">
        <f>C27/C26</f>
        <v>0.30955208077934565</v>
      </c>
      <c r="D28" s="132">
        <f>D27/D26</f>
        <v>0.31268133876219906</v>
      </c>
    </row>
    <row r="29" spans="1:13" ht="21" x14ac:dyDescent="0.35">
      <c r="A29" s="206" t="s">
        <v>195</v>
      </c>
      <c r="B29" s="138" t="s">
        <v>188</v>
      </c>
      <c r="C29" s="139">
        <f>'All Stack Data'!$S$20</f>
        <v>0.81346344827586214</v>
      </c>
      <c r="D29" s="125">
        <f>'All Coupon Data'!S17</f>
        <v>0.32259891891891895</v>
      </c>
      <c r="F29" s="49"/>
      <c r="G29" s="49"/>
      <c r="H29" s="49"/>
      <c r="I29" s="49"/>
      <c r="J29" s="49"/>
      <c r="K29" s="49"/>
      <c r="L29" s="49"/>
      <c r="M29" s="49"/>
    </row>
    <row r="30" spans="1:13" ht="21" x14ac:dyDescent="0.35">
      <c r="A30" s="204"/>
      <c r="B30" s="140" t="s">
        <v>87</v>
      </c>
      <c r="C30" s="136">
        <f>'All Stack Data'!$S$21</f>
        <v>0.18861802645551035</v>
      </c>
      <c r="D30" s="141">
        <f>'All Coupon Data'!S18</f>
        <v>0.13171737207069414</v>
      </c>
      <c r="F30" s="49"/>
      <c r="G30" s="49"/>
      <c r="H30" s="49"/>
      <c r="I30" s="49"/>
      <c r="J30" s="49"/>
      <c r="K30" s="49"/>
      <c r="L30" s="49"/>
      <c r="M30" s="49"/>
    </row>
    <row r="31" spans="1:13" ht="21.75" thickBot="1" x14ac:dyDescent="0.4">
      <c r="A31" s="204"/>
      <c r="B31" s="140" t="s">
        <v>127</v>
      </c>
      <c r="C31" s="137">
        <f>C30/C29</f>
        <v>0.23187031556892534</v>
      </c>
      <c r="D31" s="123">
        <f>D30/D29</f>
        <v>0.40830072373490994</v>
      </c>
    </row>
    <row r="32" spans="1:13" ht="21" x14ac:dyDescent="0.35">
      <c r="A32" s="204"/>
      <c r="B32" s="145" t="s">
        <v>187</v>
      </c>
      <c r="C32" s="139">
        <f>'All Stack Data'!$T$20</f>
        <v>2.5353111724137936</v>
      </c>
      <c r="D32" s="125">
        <f>'All Coupon Data'!T17</f>
        <v>3.0977508648648651</v>
      </c>
    </row>
    <row r="33" spans="1:5" ht="21" x14ac:dyDescent="0.35">
      <c r="A33" s="204"/>
      <c r="B33" s="140" t="s">
        <v>87</v>
      </c>
      <c r="C33" s="136">
        <f>'All Stack Data'!$T$21</f>
        <v>1.1298112993297189</v>
      </c>
      <c r="D33" s="141">
        <f>'All Coupon Data'!T18</f>
        <v>1.5209305021402719</v>
      </c>
    </row>
    <row r="34" spans="1:5" ht="21.75" thickBot="1" x14ac:dyDescent="0.4">
      <c r="A34" s="204"/>
      <c r="B34" s="140" t="s">
        <v>127</v>
      </c>
      <c r="C34" s="137">
        <f>C33/C32</f>
        <v>0.44563022938681707</v>
      </c>
      <c r="D34" s="123">
        <f>D33/D32</f>
        <v>0.49097896134607982</v>
      </c>
    </row>
    <row r="35" spans="1:5" ht="21" x14ac:dyDescent="0.35">
      <c r="A35" s="204"/>
      <c r="B35" s="145" t="s">
        <v>189</v>
      </c>
      <c r="C35" s="139">
        <f>'All Stack Data'!$U$20</f>
        <v>3.3487746206896558</v>
      </c>
      <c r="D35" s="125">
        <f>'All Coupon Data'!U17</f>
        <v>3.4203497837837844</v>
      </c>
    </row>
    <row r="36" spans="1:5" ht="21" x14ac:dyDescent="0.35">
      <c r="A36" s="204"/>
      <c r="B36" s="140" t="s">
        <v>87</v>
      </c>
      <c r="C36" s="136">
        <f>'All Stack Data'!$U$21</f>
        <v>1.1342048856239628</v>
      </c>
      <c r="D36" s="141">
        <f>'All Coupon Data'!U18</f>
        <v>1.5600866440683989</v>
      </c>
    </row>
    <row r="37" spans="1:5" ht="21.75" thickBot="1" x14ac:dyDescent="0.4">
      <c r="A37" s="205"/>
      <c r="B37" s="140" t="s">
        <v>127</v>
      </c>
      <c r="C37" s="137">
        <f>C36/C35</f>
        <v>0.33869251117006544</v>
      </c>
      <c r="D37" s="123">
        <f>D36/D35</f>
        <v>0.45611903538782012</v>
      </c>
    </row>
    <row r="38" spans="1:5" ht="21" x14ac:dyDescent="0.35">
      <c r="A38" s="206" t="s">
        <v>183</v>
      </c>
      <c r="B38" s="145" t="s">
        <v>184</v>
      </c>
      <c r="C38" s="139">
        <f>'All Stack Data'!$O$20</f>
        <v>1.178735632183908</v>
      </c>
      <c r="D38" s="125">
        <f>'All Coupon Data'!O17</f>
        <v>0.45166666666666661</v>
      </c>
    </row>
    <row r="39" spans="1:5" ht="21" x14ac:dyDescent="0.35">
      <c r="A39" s="204"/>
      <c r="B39" s="140" t="s">
        <v>87</v>
      </c>
      <c r="C39" s="136">
        <f>'All Stack Data'!$O$21</f>
        <v>1.4797929889896473</v>
      </c>
      <c r="D39" s="141">
        <f>'All Coupon Data'!O18</f>
        <v>0.57639113008698439</v>
      </c>
    </row>
    <row r="40" spans="1:5" ht="21.75" thickBot="1" x14ac:dyDescent="0.4">
      <c r="A40" s="205"/>
      <c r="B40" s="142" t="s">
        <v>127</v>
      </c>
      <c r="C40" s="143">
        <f>C39/C38</f>
        <v>1.2554070213759077</v>
      </c>
      <c r="D40" s="144">
        <f>D39/D38</f>
        <v>1.2761427234398179</v>
      </c>
    </row>
    <row r="41" spans="1:5" ht="26.45" customHeight="1" thickBot="1" x14ac:dyDescent="0.4">
      <c r="A41" s="201" t="s">
        <v>126</v>
      </c>
      <c r="B41" s="146" t="s">
        <v>90</v>
      </c>
      <c r="C41" s="147">
        <f>'All Stack Data'!$K$20</f>
        <v>0.28440432736961874</v>
      </c>
      <c r="D41" s="148">
        <f>'All Coupon Data'!$K$17</f>
        <v>0.27477602352649222</v>
      </c>
    </row>
    <row r="42" spans="1:5" ht="21.75" thickBot="1" x14ac:dyDescent="0.4">
      <c r="A42" s="202"/>
      <c r="B42" s="85" t="s">
        <v>87</v>
      </c>
      <c r="C42" s="96">
        <f>'All Stack Data'!$K$21</f>
        <v>0.22485508482114314</v>
      </c>
      <c r="D42" s="97">
        <f>'All Coupon Data'!$K$18</f>
        <v>0.13763018800705842</v>
      </c>
    </row>
    <row r="43" spans="1:5" ht="42.75" thickBot="1" x14ac:dyDescent="0.4">
      <c r="A43" s="202"/>
      <c r="B43" s="81" t="s">
        <v>91</v>
      </c>
      <c r="C43" s="98">
        <f>'All Stack Data'!$M$20</f>
        <v>0.39780003015440929</v>
      </c>
      <c r="D43" s="99">
        <f>'All Coupon Data'!$M$17</f>
        <v>0.37248115762396422</v>
      </c>
    </row>
    <row r="44" spans="1:5" ht="21.75" thickBot="1" x14ac:dyDescent="0.4">
      <c r="A44" s="203"/>
      <c r="B44" s="83" t="s">
        <v>87</v>
      </c>
      <c r="C44" s="96">
        <f>'All Stack Data'!$M$21</f>
        <v>0.24975525963550721</v>
      </c>
      <c r="D44" s="97">
        <f>'All Coupon Data'!$M$18</f>
        <v>0.15156661550528519</v>
      </c>
      <c r="E44" s="75"/>
    </row>
    <row r="45" spans="1:5" ht="24" thickBot="1" x14ac:dyDescent="0.4">
      <c r="A45" s="86" t="s">
        <v>34</v>
      </c>
      <c r="B45" s="87"/>
      <c r="C45" s="88"/>
      <c r="D45" s="89"/>
    </row>
  </sheetData>
  <mergeCells count="11">
    <mergeCell ref="D2:D3"/>
    <mergeCell ref="A2:A3"/>
    <mergeCell ref="B2:B3"/>
    <mergeCell ref="C2:C3"/>
    <mergeCell ref="A41:A44"/>
    <mergeCell ref="A20:A22"/>
    <mergeCell ref="A5:A19"/>
    <mergeCell ref="A38:A40"/>
    <mergeCell ref="A23:A25"/>
    <mergeCell ref="A26:A28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Stack Data</vt:lpstr>
      <vt:lpstr>All Coupon Data</vt:lpstr>
      <vt:lpstr>Stack vs. 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Zhuhu</dc:creator>
  <cp:lastModifiedBy>Atul</cp:lastModifiedBy>
  <dcterms:created xsi:type="dcterms:W3CDTF">2014-06-18T19:26:46Z</dcterms:created>
  <dcterms:modified xsi:type="dcterms:W3CDTF">2017-03-30T20:43:24Z</dcterms:modified>
</cp:coreProperties>
</file>