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egar\Documents\Personal\Investments\"/>
    </mc:Choice>
  </mc:AlternateContent>
  <bookViews>
    <workbookView xWindow="0" yWindow="0" windowWidth="11940" windowHeight="5130" activeTab="1"/>
  </bookViews>
  <sheets>
    <sheet name="Input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N4" i="2" s="1"/>
  <c r="L5" i="2" s="1"/>
  <c r="M5" i="2" s="1"/>
  <c r="L4" i="2"/>
  <c r="J4" i="2"/>
  <c r="H4" i="2"/>
  <c r="E1" i="2"/>
  <c r="D11" i="2" s="1"/>
  <c r="F11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8" i="2"/>
  <c r="F8" i="2" s="1"/>
  <c r="D9" i="2"/>
  <c r="F9" i="2" s="1"/>
  <c r="D10" i="2"/>
  <c r="F10" i="2" s="1"/>
  <c r="D16" i="2"/>
  <c r="F16" i="2" s="1"/>
  <c r="D17" i="2"/>
  <c r="F17" i="2" s="1"/>
  <c r="D18" i="2"/>
  <c r="F18" i="2" s="1"/>
  <c r="D24" i="2"/>
  <c r="F24" i="2" s="1"/>
  <c r="D4" i="2"/>
  <c r="F4" i="2" s="1"/>
  <c r="E7" i="2"/>
  <c r="E6" i="2"/>
  <c r="E5" i="2"/>
  <c r="E4" i="2"/>
  <c r="C9" i="1"/>
  <c r="C7" i="1"/>
  <c r="C5" i="1"/>
  <c r="N5" i="2" l="1"/>
  <c r="L6" i="2" s="1"/>
  <c r="M6" i="2" s="1"/>
  <c r="N6" i="2" s="1"/>
  <c r="L7" i="2" s="1"/>
  <c r="D23" i="2"/>
  <c r="F23" i="2" s="1"/>
  <c r="D7" i="2"/>
  <c r="F7" i="2" s="1"/>
  <c r="D22" i="2"/>
  <c r="F22" i="2" s="1"/>
  <c r="D6" i="2"/>
  <c r="F6" i="2" s="1"/>
  <c r="D13" i="2"/>
  <c r="F13" i="2" s="1"/>
  <c r="D5" i="2"/>
  <c r="F5" i="2" s="1"/>
  <c r="D20" i="2"/>
  <c r="F20" i="2" s="1"/>
  <c r="D12" i="2"/>
  <c r="F12" i="2" s="1"/>
  <c r="D15" i="2"/>
  <c r="F15" i="2" s="1"/>
  <c r="D14" i="2"/>
  <c r="F14" i="2" s="1"/>
  <c r="D21" i="2"/>
  <c r="F21" i="2" s="1"/>
  <c r="D19" i="2"/>
  <c r="F19" i="2" s="1"/>
  <c r="M7" i="2" l="1"/>
  <c r="N7" i="2" s="1"/>
  <c r="L8" i="2" s="1"/>
  <c r="M8" i="2" l="1"/>
  <c r="N8" i="2" s="1"/>
  <c r="L9" i="2" s="1"/>
  <c r="M9" i="2" l="1"/>
  <c r="N9" i="2" s="1"/>
  <c r="L10" i="2" s="1"/>
  <c r="M10" i="2" l="1"/>
  <c r="N10" i="2" s="1"/>
  <c r="L11" i="2" s="1"/>
  <c r="M11" i="2" l="1"/>
  <c r="N11" i="2" s="1"/>
  <c r="L12" i="2" s="1"/>
  <c r="M12" i="2" l="1"/>
  <c r="N12" i="2" s="1"/>
  <c r="L13" i="2" s="1"/>
  <c r="M13" i="2" l="1"/>
  <c r="N13" i="2" s="1"/>
  <c r="L14" i="2" s="1"/>
  <c r="M14" i="2" l="1"/>
  <c r="N14" i="2" s="1"/>
  <c r="L15" i="2" s="1"/>
  <c r="M15" i="2" l="1"/>
  <c r="N15" i="2" s="1"/>
  <c r="L16" i="2" s="1"/>
  <c r="M16" i="2" l="1"/>
  <c r="N16" i="2" s="1"/>
  <c r="L17" i="2" s="1"/>
  <c r="M17" i="2" l="1"/>
  <c r="N17" i="2" s="1"/>
  <c r="L18" i="2" s="1"/>
  <c r="M18" i="2" l="1"/>
  <c r="N18" i="2" s="1"/>
  <c r="L19" i="2" s="1"/>
  <c r="M19" i="2" l="1"/>
  <c r="N19" i="2" s="1"/>
  <c r="L20" i="2" s="1"/>
  <c r="M20" i="2" l="1"/>
  <c r="N20" i="2" s="1"/>
  <c r="L21" i="2" s="1"/>
  <c r="M21" i="2" l="1"/>
  <c r="N21" i="2" s="1"/>
  <c r="L22" i="2" s="1"/>
  <c r="M22" i="2" l="1"/>
  <c r="N22" i="2" s="1"/>
  <c r="L23" i="2" s="1"/>
  <c r="M23" i="2" l="1"/>
  <c r="N23" i="2" s="1"/>
  <c r="L24" i="2" s="1"/>
  <c r="M24" i="2" l="1"/>
  <c r="N24" i="2" s="1"/>
  <c r="L25" i="2" s="1"/>
  <c r="M25" i="2" l="1"/>
  <c r="N25" i="2" s="1"/>
  <c r="L26" i="2" s="1"/>
  <c r="M26" i="2" l="1"/>
  <c r="N26" i="2" s="1"/>
  <c r="L27" i="2" s="1"/>
  <c r="M27" i="2" l="1"/>
  <c r="N27" i="2" s="1"/>
  <c r="L28" i="2" s="1"/>
  <c r="M28" i="2" l="1"/>
  <c r="N28" i="2" s="1"/>
</calcChain>
</file>

<file path=xl/sharedStrings.xml><?xml version="1.0" encoding="utf-8"?>
<sst xmlns="http://schemas.openxmlformats.org/spreadsheetml/2006/main" count="15" uniqueCount="15">
  <si>
    <t>Current Year</t>
  </si>
  <si>
    <t>Number of Years to retire</t>
  </si>
  <si>
    <t>Year of Retirement</t>
  </si>
  <si>
    <t>Number of years after retirement</t>
  </si>
  <si>
    <t>Terminal Year</t>
  </si>
  <si>
    <t>Post retirement monthly cash required</t>
  </si>
  <si>
    <t>Yearly Corpus</t>
  </si>
  <si>
    <t>Inflation</t>
  </si>
  <si>
    <t>Inputs for Corpus Calculation</t>
  </si>
  <si>
    <t>Corpus Calculation</t>
  </si>
  <si>
    <t>S. No.</t>
  </si>
  <si>
    <t>Year</t>
  </si>
  <si>
    <t>How many years away</t>
  </si>
  <si>
    <t>Today's value</t>
  </si>
  <si>
    <t>Inflation adjusted 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</si>
</sst>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₹&quot;\ #,##0.00;[Red]&quot;₹&quot;\ \-#,##0.00"/>
    <numFmt numFmtId="41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0" fontId="1" fillId="0" borderId="0" xfId="0" applyFont="1"/>
    <xf numFmtId="41" fontId="0" fillId="0" borderId="0" xfId="0" applyNumberFormat="1"/>
    <xf numFmtId="0" fontId="0" fillId="0" borderId="7" xfId="0" applyBorder="1"/>
    <xf numFmtId="0" fontId="0" fillId="0" borderId="0" xfId="0" applyBorder="1"/>
    <xf numFmtId="41" fontId="0" fillId="0" borderId="0" xfId="0" applyNumberFormat="1" applyBorder="1"/>
    <xf numFmtId="41" fontId="0" fillId="0" borderId="4" xfId="0" applyNumberFormat="1" applyBorder="1"/>
    <xf numFmtId="0" fontId="0" fillId="0" borderId="8" xfId="0" applyBorder="1"/>
    <xf numFmtId="41" fontId="0" fillId="0" borderId="8" xfId="0" applyNumberFormat="1" applyBorder="1"/>
    <xf numFmtId="41" fontId="0" fillId="0" borderId="6" xfId="0" applyNumberFormat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10" sqref="C10"/>
    </sheetView>
  </sheetViews>
  <sheetFormatPr defaultRowHeight="15" x14ac:dyDescent="0.25"/>
  <cols>
    <col min="2" max="2" width="36.140625" bestFit="1" customWidth="1"/>
  </cols>
  <sheetData>
    <row r="2" spans="2:3" x14ac:dyDescent="0.25">
      <c r="B2" s="8" t="s">
        <v>8</v>
      </c>
    </row>
    <row r="3" spans="2:3" x14ac:dyDescent="0.25">
      <c r="B3" s="2" t="s">
        <v>0</v>
      </c>
      <c r="C3" s="3">
        <v>2017</v>
      </c>
    </row>
    <row r="4" spans="2:3" x14ac:dyDescent="0.25">
      <c r="B4" s="4" t="s">
        <v>1</v>
      </c>
      <c r="C4" s="5">
        <v>25</v>
      </c>
    </row>
    <row r="5" spans="2:3" x14ac:dyDescent="0.25">
      <c r="B5" s="4" t="s">
        <v>2</v>
      </c>
      <c r="C5" s="5">
        <f>C3+C4</f>
        <v>2042</v>
      </c>
    </row>
    <row r="6" spans="2:3" x14ac:dyDescent="0.25">
      <c r="B6" s="4" t="s">
        <v>3</v>
      </c>
      <c r="C6" s="5">
        <v>20</v>
      </c>
    </row>
    <row r="7" spans="2:3" x14ac:dyDescent="0.25">
      <c r="B7" s="4" t="s">
        <v>4</v>
      </c>
      <c r="C7" s="5">
        <f>C5+C6</f>
        <v>2062</v>
      </c>
    </row>
    <row r="8" spans="2:3" x14ac:dyDescent="0.25">
      <c r="B8" s="4" t="s">
        <v>5</v>
      </c>
      <c r="C8" s="5">
        <v>50000</v>
      </c>
    </row>
    <row r="9" spans="2:3" x14ac:dyDescent="0.25">
      <c r="B9" s="4" t="s">
        <v>6</v>
      </c>
      <c r="C9" s="5">
        <f>C8*12</f>
        <v>600000</v>
      </c>
    </row>
    <row r="10" spans="2:3" x14ac:dyDescent="0.25">
      <c r="B10" s="6" t="s">
        <v>7</v>
      </c>
      <c r="C10" s="7">
        <v>3.5000000000000003E-2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H27" sqref="H27"/>
    </sheetView>
  </sheetViews>
  <sheetFormatPr defaultRowHeight="15" x14ac:dyDescent="0.25"/>
  <cols>
    <col min="4" max="4" width="20.7109375" bestFit="1" customWidth="1"/>
    <col min="5" max="5" width="13.28515625" bestFit="1" customWidth="1"/>
    <col min="6" max="6" width="19.85546875" bestFit="1" customWidth="1"/>
    <col min="8" max="8" width="11.5703125" bestFit="1" customWidth="1"/>
    <col min="10" max="11" width="14.140625" bestFit="1" customWidth="1"/>
    <col min="12" max="12" width="17.7109375" bestFit="1" customWidth="1"/>
    <col min="13" max="13" width="16" bestFit="1" customWidth="1"/>
    <col min="14" max="14" width="17.7109375" bestFit="1" customWidth="1"/>
  </cols>
  <sheetData>
    <row r="1" spans="1:14" x14ac:dyDescent="0.25">
      <c r="A1" t="s">
        <v>9</v>
      </c>
      <c r="E1">
        <f>Input!C3</f>
        <v>2017</v>
      </c>
    </row>
    <row r="2" spans="1:14" x14ac:dyDescent="0.25">
      <c r="J2" s="1">
        <v>0.2</v>
      </c>
    </row>
    <row r="3" spans="1:14" x14ac:dyDescent="0.25">
      <c r="B3" s="2" t="s">
        <v>10</v>
      </c>
      <c r="C3" s="10" t="s">
        <v>11</v>
      </c>
      <c r="D3" s="10" t="s">
        <v>12</v>
      </c>
      <c r="E3" s="10" t="s">
        <v>13</v>
      </c>
      <c r="F3" s="3" t="s">
        <v>14</v>
      </c>
    </row>
    <row r="4" spans="1:14" x14ac:dyDescent="0.25">
      <c r="B4" s="4">
        <v>1</v>
      </c>
      <c r="C4" s="11">
        <v>2042</v>
      </c>
      <c r="D4" s="11">
        <f>C4-$E$1</f>
        <v>25</v>
      </c>
      <c r="E4" s="12">
        <f>Input!$C$9</f>
        <v>600000</v>
      </c>
      <c r="F4" s="13">
        <f>E4*(1+Input!$C$10)^D4</f>
        <v>1417946.9905602238</v>
      </c>
      <c r="H4" s="9">
        <f>SUM(F4:F24)</f>
        <v>42920504.851985045</v>
      </c>
      <c r="I4" s="1"/>
      <c r="J4" s="17">
        <f>PMT(10%,12,25,H4)</f>
        <v>-2007108.7617396654</v>
      </c>
      <c r="K4" s="17">
        <v>200000</v>
      </c>
      <c r="L4" s="17">
        <f>N3+K4</f>
        <v>200000</v>
      </c>
      <c r="M4" s="17">
        <f>L4*$J$2</f>
        <v>40000</v>
      </c>
      <c r="N4" s="17">
        <f>L4+M4</f>
        <v>240000</v>
      </c>
    </row>
    <row r="5" spans="1:14" x14ac:dyDescent="0.25">
      <c r="B5" s="4">
        <v>2</v>
      </c>
      <c r="C5" s="11">
        <v>2043</v>
      </c>
      <c r="D5" s="11">
        <f t="shared" ref="D5:D24" si="0">C5-$E$1</f>
        <v>26</v>
      </c>
      <c r="E5" s="12">
        <f>Input!$C$9</f>
        <v>600000</v>
      </c>
      <c r="F5" s="13">
        <f>E5*(1+Input!$C$10)^D5</f>
        <v>1467575.1352298316</v>
      </c>
      <c r="K5" s="17">
        <v>200000</v>
      </c>
      <c r="L5" s="17">
        <f t="shared" ref="L5:L28" si="1">N4+K5</f>
        <v>440000</v>
      </c>
      <c r="M5" s="17">
        <f t="shared" ref="M5:M28" si="2">L5*$J$2</f>
        <v>88000</v>
      </c>
      <c r="N5" s="17">
        <f t="shared" ref="N5:N28" si="3">L5+M5</f>
        <v>528000</v>
      </c>
    </row>
    <row r="6" spans="1:14" x14ac:dyDescent="0.25">
      <c r="B6" s="4">
        <v>3</v>
      </c>
      <c r="C6" s="11">
        <v>2044</v>
      </c>
      <c r="D6" s="11">
        <f t="shared" si="0"/>
        <v>27</v>
      </c>
      <c r="E6" s="12">
        <f>Input!$C$9</f>
        <v>600000</v>
      </c>
      <c r="F6" s="13">
        <f>E6*(1+Input!$C$10)^D6</f>
        <v>1518940.2649628757</v>
      </c>
      <c r="K6" s="17">
        <v>200000</v>
      </c>
      <c r="L6" s="17">
        <f t="shared" si="1"/>
        <v>728000</v>
      </c>
      <c r="M6" s="17">
        <f t="shared" si="2"/>
        <v>145600</v>
      </c>
      <c r="N6" s="17">
        <f t="shared" si="3"/>
        <v>873600</v>
      </c>
    </row>
    <row r="7" spans="1:14" x14ac:dyDescent="0.25">
      <c r="B7" s="4">
        <v>4</v>
      </c>
      <c r="C7" s="11">
        <v>2045</v>
      </c>
      <c r="D7" s="11">
        <f t="shared" si="0"/>
        <v>28</v>
      </c>
      <c r="E7" s="12">
        <f>Input!$C$9</f>
        <v>600000</v>
      </c>
      <c r="F7" s="13">
        <f>E7*(1+Input!$C$10)^D7</f>
        <v>1572103.1742365765</v>
      </c>
      <c r="K7" s="17">
        <v>200000</v>
      </c>
      <c r="L7" s="17">
        <f t="shared" si="1"/>
        <v>1073600</v>
      </c>
      <c r="M7" s="17">
        <f t="shared" si="2"/>
        <v>214720</v>
      </c>
      <c r="N7" s="17">
        <f t="shared" si="3"/>
        <v>1288320</v>
      </c>
    </row>
    <row r="8" spans="1:14" x14ac:dyDescent="0.25">
      <c r="B8" s="4">
        <v>5</v>
      </c>
      <c r="C8" s="11">
        <v>2046</v>
      </c>
      <c r="D8" s="11">
        <f t="shared" si="0"/>
        <v>29</v>
      </c>
      <c r="E8" s="12">
        <f>Input!$C$9</f>
        <v>600000</v>
      </c>
      <c r="F8" s="13">
        <f>E8*(1+Input!$C$10)^D8</f>
        <v>1627126.7853348562</v>
      </c>
      <c r="K8" s="17">
        <v>200000</v>
      </c>
      <c r="L8" s="17">
        <f t="shared" si="1"/>
        <v>1488320</v>
      </c>
      <c r="M8" s="17">
        <f t="shared" si="2"/>
        <v>297664</v>
      </c>
      <c r="N8" s="17">
        <f t="shared" si="3"/>
        <v>1785984</v>
      </c>
    </row>
    <row r="9" spans="1:14" x14ac:dyDescent="0.25">
      <c r="B9" s="4">
        <v>6</v>
      </c>
      <c r="C9" s="11">
        <v>2047</v>
      </c>
      <c r="D9" s="11">
        <f t="shared" si="0"/>
        <v>30</v>
      </c>
      <c r="E9" s="12">
        <f>Input!$C$9</f>
        <v>600000</v>
      </c>
      <c r="F9" s="13">
        <f>E9*(1+Input!$C$10)^D9</f>
        <v>1684076.2228215763</v>
      </c>
      <c r="K9" s="17">
        <v>200000</v>
      </c>
      <c r="L9" s="17">
        <f t="shared" si="1"/>
        <v>1985984</v>
      </c>
      <c r="M9" s="17">
        <f t="shared" si="2"/>
        <v>397196.80000000005</v>
      </c>
      <c r="N9" s="17">
        <f t="shared" si="3"/>
        <v>2383180.7999999998</v>
      </c>
    </row>
    <row r="10" spans="1:14" x14ac:dyDescent="0.25">
      <c r="B10" s="4">
        <v>7</v>
      </c>
      <c r="C10" s="11">
        <v>2048</v>
      </c>
      <c r="D10" s="11">
        <f t="shared" si="0"/>
        <v>31</v>
      </c>
      <c r="E10" s="12">
        <f>Input!$C$9</f>
        <v>600000</v>
      </c>
      <c r="F10" s="13">
        <f>E10*(1+Input!$C$10)^D10</f>
        <v>1743018.8906203313</v>
      </c>
      <c r="K10" s="17">
        <v>200000</v>
      </c>
      <c r="L10" s="17">
        <f t="shared" si="1"/>
        <v>2583180.7999999998</v>
      </c>
      <c r="M10" s="17">
        <f t="shared" si="2"/>
        <v>516636.15999999997</v>
      </c>
      <c r="N10" s="17">
        <f t="shared" si="3"/>
        <v>3099816.96</v>
      </c>
    </row>
    <row r="11" spans="1:14" x14ac:dyDescent="0.25">
      <c r="B11" s="4">
        <v>8</v>
      </c>
      <c r="C11" s="11">
        <v>2049</v>
      </c>
      <c r="D11" s="11">
        <f t="shared" si="0"/>
        <v>32</v>
      </c>
      <c r="E11" s="12">
        <f>Input!$C$9</f>
        <v>600000</v>
      </c>
      <c r="F11" s="13">
        <f>E11*(1+Input!$C$10)^D11</f>
        <v>1804024.5517920423</v>
      </c>
      <c r="K11" s="17">
        <v>200000</v>
      </c>
      <c r="L11" s="17">
        <f t="shared" si="1"/>
        <v>3299816.96</v>
      </c>
      <c r="M11" s="17">
        <f t="shared" si="2"/>
        <v>659963.39199999999</v>
      </c>
      <c r="N11" s="17">
        <f t="shared" si="3"/>
        <v>3959780.352</v>
      </c>
    </row>
    <row r="12" spans="1:14" x14ac:dyDescent="0.25">
      <c r="B12" s="4">
        <v>9</v>
      </c>
      <c r="C12" s="11">
        <v>2050</v>
      </c>
      <c r="D12" s="11">
        <f t="shared" si="0"/>
        <v>33</v>
      </c>
      <c r="E12" s="12">
        <f>Input!$C$9</f>
        <v>600000</v>
      </c>
      <c r="F12" s="13">
        <f>E12*(1+Input!$C$10)^D12</f>
        <v>1867165.4111047639</v>
      </c>
      <c r="K12" s="17">
        <v>200000</v>
      </c>
      <c r="L12" s="17">
        <f t="shared" si="1"/>
        <v>4159780.352</v>
      </c>
      <c r="M12" s="17">
        <f t="shared" si="2"/>
        <v>831956.07040000008</v>
      </c>
      <c r="N12" s="17">
        <f t="shared" si="3"/>
        <v>4991736.4223999996</v>
      </c>
    </row>
    <row r="13" spans="1:14" x14ac:dyDescent="0.25">
      <c r="B13" s="4">
        <v>10</v>
      </c>
      <c r="C13" s="11">
        <v>2051</v>
      </c>
      <c r="D13" s="11">
        <f t="shared" si="0"/>
        <v>34</v>
      </c>
      <c r="E13" s="12">
        <f>Input!$C$9</f>
        <v>600000</v>
      </c>
      <c r="F13" s="13">
        <f>E13*(1+Input!$C$10)^D13</f>
        <v>1932516.2004934305</v>
      </c>
      <c r="K13" s="17">
        <v>200000</v>
      </c>
      <c r="L13" s="17">
        <f t="shared" si="1"/>
        <v>5191736.4223999996</v>
      </c>
      <c r="M13" s="17">
        <f t="shared" si="2"/>
        <v>1038347.2844799999</v>
      </c>
      <c r="N13" s="17">
        <f t="shared" si="3"/>
        <v>6230083.7068799995</v>
      </c>
    </row>
    <row r="14" spans="1:14" x14ac:dyDescent="0.25">
      <c r="B14" s="4">
        <v>11</v>
      </c>
      <c r="C14" s="11">
        <v>2052</v>
      </c>
      <c r="D14" s="11">
        <f t="shared" si="0"/>
        <v>35</v>
      </c>
      <c r="E14" s="12">
        <f>Input!$C$9</f>
        <v>600000</v>
      </c>
      <c r="F14" s="13">
        <f>E14*(1+Input!$C$10)^D14</f>
        <v>2000154.2675107003</v>
      </c>
      <c r="K14" s="17">
        <v>200000</v>
      </c>
      <c r="L14" s="17">
        <f t="shared" si="1"/>
        <v>6430083.7068799995</v>
      </c>
      <c r="M14" s="17">
        <f t="shared" si="2"/>
        <v>1286016.741376</v>
      </c>
      <c r="N14" s="17">
        <f t="shared" si="3"/>
        <v>7716100.448255999</v>
      </c>
    </row>
    <row r="15" spans="1:14" x14ac:dyDescent="0.25">
      <c r="B15" s="4">
        <v>12</v>
      </c>
      <c r="C15" s="11">
        <v>2053</v>
      </c>
      <c r="D15" s="11">
        <f t="shared" si="0"/>
        <v>36</v>
      </c>
      <c r="E15" s="12">
        <f>Input!$C$9</f>
        <v>600000</v>
      </c>
      <c r="F15" s="13">
        <f>E15*(1+Input!$C$10)^D15</f>
        <v>2070159.6668735747</v>
      </c>
      <c r="K15" s="17">
        <v>200000</v>
      </c>
      <c r="L15" s="17">
        <f t="shared" si="1"/>
        <v>7916100.448255999</v>
      </c>
      <c r="M15" s="17">
        <f t="shared" si="2"/>
        <v>1583220.0896512</v>
      </c>
      <c r="N15" s="17">
        <f t="shared" si="3"/>
        <v>9499320.5379071981</v>
      </c>
    </row>
    <row r="16" spans="1:14" x14ac:dyDescent="0.25">
      <c r="B16" s="4">
        <v>13</v>
      </c>
      <c r="C16" s="11">
        <v>2054</v>
      </c>
      <c r="D16" s="11">
        <f t="shared" si="0"/>
        <v>37</v>
      </c>
      <c r="E16" s="12">
        <f>Input!$C$9</f>
        <v>600000</v>
      </c>
      <c r="F16" s="13">
        <f>E16*(1+Input!$C$10)^D16</f>
        <v>2142615.2552141496</v>
      </c>
      <c r="K16" s="17">
        <v>200000</v>
      </c>
      <c r="L16" s="17">
        <f t="shared" si="1"/>
        <v>9699320.5379071981</v>
      </c>
      <c r="M16" s="17">
        <f t="shared" si="2"/>
        <v>1939864.1075814397</v>
      </c>
      <c r="N16" s="17">
        <f t="shared" si="3"/>
        <v>11639184.645488638</v>
      </c>
    </row>
    <row r="17" spans="2:14" x14ac:dyDescent="0.25">
      <c r="B17" s="4">
        <v>14</v>
      </c>
      <c r="C17" s="11">
        <v>2055</v>
      </c>
      <c r="D17" s="11">
        <f t="shared" si="0"/>
        <v>38</v>
      </c>
      <c r="E17" s="12">
        <f>Input!$C$9</f>
        <v>600000</v>
      </c>
      <c r="F17" s="13">
        <f>E17*(1+Input!$C$10)^D17</f>
        <v>2217606.789146645</v>
      </c>
      <c r="K17" s="17">
        <v>200000</v>
      </c>
      <c r="L17" s="17">
        <f t="shared" si="1"/>
        <v>11839184.645488638</v>
      </c>
      <c r="M17" s="17">
        <f t="shared" si="2"/>
        <v>2367836.9290977279</v>
      </c>
      <c r="N17" s="17">
        <f t="shared" si="3"/>
        <v>14207021.574586365</v>
      </c>
    </row>
    <row r="18" spans="2:14" x14ac:dyDescent="0.25">
      <c r="B18" s="4">
        <v>15</v>
      </c>
      <c r="C18" s="11">
        <v>2056</v>
      </c>
      <c r="D18" s="11">
        <f t="shared" si="0"/>
        <v>39</v>
      </c>
      <c r="E18" s="12">
        <f>Input!$C$9</f>
        <v>600000</v>
      </c>
      <c r="F18" s="13">
        <f>E18*(1+Input!$C$10)^D18</f>
        <v>2295223.026766777</v>
      </c>
      <c r="K18" s="17">
        <v>200000</v>
      </c>
      <c r="L18" s="17">
        <f t="shared" si="1"/>
        <v>14407021.574586365</v>
      </c>
      <c r="M18" s="17">
        <f t="shared" si="2"/>
        <v>2881404.3149172734</v>
      </c>
      <c r="N18" s="17">
        <f t="shared" si="3"/>
        <v>17288425.889503639</v>
      </c>
    </row>
    <row r="19" spans="2:14" x14ac:dyDescent="0.25">
      <c r="B19" s="4">
        <v>16</v>
      </c>
      <c r="C19" s="11">
        <v>2057</v>
      </c>
      <c r="D19" s="11">
        <f t="shared" si="0"/>
        <v>40</v>
      </c>
      <c r="E19" s="12">
        <f>Input!$C$9</f>
        <v>600000</v>
      </c>
      <c r="F19" s="13">
        <f>E19*(1+Input!$C$10)^D19</f>
        <v>2375555.8327036141</v>
      </c>
      <c r="K19" s="17">
        <v>200000</v>
      </c>
      <c r="L19" s="17">
        <f t="shared" si="1"/>
        <v>17488425.889503639</v>
      </c>
      <c r="M19" s="17">
        <f t="shared" si="2"/>
        <v>3497685.1779007278</v>
      </c>
      <c r="N19" s="17">
        <f t="shared" si="3"/>
        <v>20986111.067404367</v>
      </c>
    </row>
    <row r="20" spans="2:14" x14ac:dyDescent="0.25">
      <c r="B20" s="4">
        <v>17</v>
      </c>
      <c r="C20" s="11">
        <v>2058</v>
      </c>
      <c r="D20" s="11">
        <f t="shared" si="0"/>
        <v>41</v>
      </c>
      <c r="E20" s="12">
        <f>Input!$C$9</f>
        <v>600000</v>
      </c>
      <c r="F20" s="13">
        <f>E20*(1+Input!$C$10)^D20</f>
        <v>2458700.2868482401</v>
      </c>
      <c r="K20" s="17">
        <v>200000</v>
      </c>
      <c r="L20" s="17">
        <f t="shared" si="1"/>
        <v>21186111.067404367</v>
      </c>
      <c r="M20" s="17">
        <f t="shared" si="2"/>
        <v>4237222.213480874</v>
      </c>
      <c r="N20" s="17">
        <f t="shared" si="3"/>
        <v>25423333.280885242</v>
      </c>
    </row>
    <row r="21" spans="2:14" x14ac:dyDescent="0.25">
      <c r="B21" s="4">
        <v>18</v>
      </c>
      <c r="C21" s="11">
        <v>2059</v>
      </c>
      <c r="D21" s="11">
        <f t="shared" si="0"/>
        <v>42</v>
      </c>
      <c r="E21" s="12">
        <f>Input!$C$9</f>
        <v>600000</v>
      </c>
      <c r="F21" s="13">
        <f>E21*(1+Input!$C$10)^D21</f>
        <v>2544754.7968879286</v>
      </c>
      <c r="K21" s="17">
        <v>200000</v>
      </c>
      <c r="L21" s="17">
        <f t="shared" si="1"/>
        <v>25623333.280885242</v>
      </c>
      <c r="M21" s="17">
        <f t="shared" si="2"/>
        <v>5124666.6561770486</v>
      </c>
      <c r="N21" s="17">
        <f t="shared" si="3"/>
        <v>30747999.93706229</v>
      </c>
    </row>
    <row r="22" spans="2:14" x14ac:dyDescent="0.25">
      <c r="B22" s="4">
        <v>19</v>
      </c>
      <c r="C22" s="11">
        <v>2060</v>
      </c>
      <c r="D22" s="11">
        <f t="shared" si="0"/>
        <v>43</v>
      </c>
      <c r="E22" s="12">
        <f>Input!$C$9</f>
        <v>600000</v>
      </c>
      <c r="F22" s="13">
        <f>E22*(1+Input!$C$10)^D22</f>
        <v>2633821.2147790063</v>
      </c>
      <c r="K22" s="17">
        <v>200000</v>
      </c>
      <c r="L22" s="17">
        <f t="shared" si="1"/>
        <v>30947999.93706229</v>
      </c>
      <c r="M22" s="17">
        <f t="shared" si="2"/>
        <v>6189599.9874124583</v>
      </c>
      <c r="N22" s="17">
        <f t="shared" si="3"/>
        <v>37137599.924474746</v>
      </c>
    </row>
    <row r="23" spans="2:14" x14ac:dyDescent="0.25">
      <c r="B23" s="4">
        <v>20</v>
      </c>
      <c r="C23" s="11">
        <v>2061</v>
      </c>
      <c r="D23" s="11">
        <f t="shared" si="0"/>
        <v>44</v>
      </c>
      <c r="E23" s="12">
        <f>Input!$C$9</f>
        <v>600000</v>
      </c>
      <c r="F23" s="13">
        <f>E23*(1+Input!$C$10)^D23</f>
        <v>2726004.9572962709</v>
      </c>
      <c r="K23" s="17">
        <v>200000</v>
      </c>
      <c r="L23" s="17">
        <f t="shared" si="1"/>
        <v>37337599.924474746</v>
      </c>
      <c r="M23" s="17">
        <f t="shared" si="2"/>
        <v>7467519.9848949499</v>
      </c>
      <c r="N23" s="17">
        <f t="shared" si="3"/>
        <v>44805119.909369692</v>
      </c>
    </row>
    <row r="24" spans="2:14" x14ac:dyDescent="0.25">
      <c r="B24" s="6">
        <v>21</v>
      </c>
      <c r="C24" s="14">
        <v>2062</v>
      </c>
      <c r="D24" s="14">
        <f t="shared" si="0"/>
        <v>45</v>
      </c>
      <c r="E24" s="15">
        <f>Input!$C$9</f>
        <v>600000</v>
      </c>
      <c r="F24" s="16">
        <f>E24*(1+Input!$C$10)^D24</f>
        <v>2821415.13080164</v>
      </c>
      <c r="K24" s="17">
        <v>200000</v>
      </c>
      <c r="L24" s="17">
        <f t="shared" si="1"/>
        <v>45005119.909369692</v>
      </c>
      <c r="M24" s="17">
        <f t="shared" si="2"/>
        <v>9001023.9818739388</v>
      </c>
      <c r="N24" s="17">
        <f t="shared" si="3"/>
        <v>54006143.891243629</v>
      </c>
    </row>
    <row r="25" spans="2:14" x14ac:dyDescent="0.25">
      <c r="K25" s="17">
        <v>200000</v>
      </c>
      <c r="L25" s="17">
        <f t="shared" si="1"/>
        <v>54206143.891243629</v>
      </c>
      <c r="M25" s="17">
        <f t="shared" si="2"/>
        <v>10841228.778248727</v>
      </c>
      <c r="N25" s="17">
        <f t="shared" si="3"/>
        <v>65047372.669492356</v>
      </c>
    </row>
    <row r="26" spans="2:14" x14ac:dyDescent="0.25">
      <c r="K26" s="17">
        <v>200000</v>
      </c>
      <c r="L26" s="17">
        <f t="shared" si="1"/>
        <v>65247372.669492356</v>
      </c>
      <c r="M26" s="17">
        <f t="shared" si="2"/>
        <v>13049474.533898473</v>
      </c>
      <c r="N26" s="17">
        <f t="shared" si="3"/>
        <v>78296847.203390837</v>
      </c>
    </row>
    <row r="27" spans="2:14" x14ac:dyDescent="0.25">
      <c r="K27" s="17">
        <v>200000</v>
      </c>
      <c r="L27" s="17">
        <f t="shared" si="1"/>
        <v>78496847.203390837</v>
      </c>
      <c r="M27" s="17">
        <f t="shared" si="2"/>
        <v>15699369.440678168</v>
      </c>
      <c r="N27" s="17">
        <f t="shared" si="3"/>
        <v>94196216.644069001</v>
      </c>
    </row>
    <row r="28" spans="2:14" x14ac:dyDescent="0.25">
      <c r="K28" s="17">
        <v>200000</v>
      </c>
      <c r="L28" s="17">
        <f t="shared" si="1"/>
        <v>94396216.644069001</v>
      </c>
      <c r="M28" s="17">
        <f t="shared" si="2"/>
        <v>18879243.328813802</v>
      </c>
      <c r="N28" s="17">
        <f t="shared" si="3"/>
        <v>113275459.97288281</v>
      </c>
    </row>
    <row r="29" spans="2:14" x14ac:dyDescent="0.25">
      <c r="K2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Tegar</dc:creator>
  <cp:lastModifiedBy>Atul Tegar</cp:lastModifiedBy>
  <dcterms:created xsi:type="dcterms:W3CDTF">2017-09-15T09:12:51Z</dcterms:created>
  <dcterms:modified xsi:type="dcterms:W3CDTF">2017-09-15T12:39:18Z</dcterms:modified>
</cp:coreProperties>
</file>