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top mentor data sci assignmets\5 mar\"/>
    </mc:Choice>
  </mc:AlternateContent>
  <xr:revisionPtr revIDLastSave="0" documentId="13_ncr:1_{58452F55-724F-4656-B7AF-643A95F69BB1}" xr6:coauthVersionLast="47" xr6:coauthVersionMax="47" xr10:uidLastSave="{00000000-0000-0000-0000-000000000000}"/>
  <bookViews>
    <workbookView xWindow="-108" yWindow="-108" windowWidth="23256" windowHeight="12456" xr2:uid="{00000000-000D-0000-FFFF-FFFF00000000}"/>
  </bookViews>
  <sheets>
    <sheet name="Problem" sheetId="6" r:id="rId1"/>
    <sheet name="Solution" sheetId="5"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3" i="6" l="1"/>
  <c r="J154" i="6"/>
  <c r="J155" i="6"/>
  <c r="J156" i="6"/>
  <c r="J157" i="6"/>
  <c r="J158" i="6"/>
  <c r="J159" i="6"/>
  <c r="J160" i="6"/>
  <c r="J161" i="6"/>
  <c r="J162" i="6"/>
  <c r="J163" i="6"/>
  <c r="J164" i="6"/>
  <c r="J165" i="6"/>
  <c r="J166" i="6"/>
  <c r="J167" i="6"/>
  <c r="J168" i="6"/>
  <c r="J169" i="6"/>
  <c r="J170" i="6"/>
  <c r="J171" i="6"/>
  <c r="J152" i="6"/>
  <c r="J124" i="6"/>
  <c r="J125" i="6"/>
  <c r="J126" i="6"/>
  <c r="J127" i="6"/>
  <c r="J128" i="6"/>
  <c r="J129" i="6"/>
  <c r="J130" i="6"/>
  <c r="J131" i="6"/>
  <c r="J132" i="6"/>
  <c r="J133" i="6"/>
  <c r="J134" i="6"/>
  <c r="J135" i="6"/>
  <c r="J136" i="6"/>
  <c r="J137" i="6"/>
  <c r="J138" i="6"/>
  <c r="J139" i="6"/>
  <c r="J140" i="6"/>
  <c r="J141" i="6"/>
  <c r="J142" i="6"/>
  <c r="J123" i="6"/>
  <c r="I182" i="6" a="1"/>
  <c r="I182" i="6" s="1"/>
  <c r="I183" i="6" a="1"/>
  <c r="I183" i="6" s="1"/>
  <c r="I184" i="6" a="1"/>
  <c r="I184" i="6" s="1"/>
  <c r="I185" i="6" a="1"/>
  <c r="I185" i="6" s="1"/>
  <c r="I186" i="6" a="1"/>
  <c r="I186" i="6" s="1"/>
  <c r="I187" i="6" a="1"/>
  <c r="I187" i="6" s="1"/>
  <c r="I188" i="6" a="1"/>
  <c r="I188" i="6" s="1"/>
  <c r="I189" i="6" a="1"/>
  <c r="I189" i="6" s="1"/>
  <c r="I190" i="6" a="1"/>
  <c r="I190" i="6" s="1"/>
  <c r="I191" i="6" a="1"/>
  <c r="I191" i="6" s="1"/>
  <c r="I192" i="6" a="1"/>
  <c r="I192" i="6" s="1"/>
  <c r="I193" i="6" a="1"/>
  <c r="I193" i="6" s="1"/>
  <c r="I194" i="6" a="1"/>
  <c r="I194" i="6" s="1"/>
  <c r="I195" i="6" a="1"/>
  <c r="I195" i="6" s="1"/>
  <c r="I196" i="6" a="1"/>
  <c r="I196" i="6" s="1"/>
  <c r="I197" i="6" a="1"/>
  <c r="I197" i="6" s="1"/>
  <c r="I198" i="6" a="1"/>
  <c r="I198" i="6" s="1"/>
  <c r="I199" i="6" a="1"/>
  <c r="I199" i="6" s="1"/>
  <c r="I200" i="6" a="1"/>
  <c r="I200" i="6" s="1"/>
  <c r="I181" i="6" a="1"/>
  <c r="I181" i="6" s="1"/>
  <c r="I124" i="6"/>
  <c r="I125" i="6"/>
  <c r="I126" i="6"/>
  <c r="I127" i="6"/>
  <c r="I128" i="6"/>
  <c r="I129" i="6"/>
  <c r="I130" i="6"/>
  <c r="I131" i="6"/>
  <c r="I132" i="6"/>
  <c r="I133" i="6"/>
  <c r="I134" i="6"/>
  <c r="I135" i="6"/>
  <c r="I136" i="6"/>
  <c r="I137" i="6"/>
  <c r="I138" i="6"/>
  <c r="I139" i="6"/>
  <c r="I140" i="6"/>
  <c r="I141" i="6"/>
  <c r="I142" i="6"/>
  <c r="I123" i="6"/>
  <c r="I211" i="6"/>
  <c r="I212" i="6"/>
  <c r="I213" i="6"/>
  <c r="I214" i="6"/>
  <c r="I215" i="6"/>
  <c r="I216" i="6"/>
  <c r="I217" i="6"/>
  <c r="I218" i="6"/>
  <c r="I219" i="6"/>
  <c r="I220" i="6"/>
  <c r="I221" i="6"/>
  <c r="I222" i="6"/>
  <c r="I223" i="6"/>
  <c r="I224" i="6"/>
  <c r="I225" i="6"/>
  <c r="I226" i="6"/>
  <c r="I227" i="6"/>
  <c r="I228" i="6"/>
  <c r="I229" i="6"/>
  <c r="I210" i="6"/>
  <c r="I153" i="6"/>
  <c r="I154" i="6"/>
  <c r="I155" i="6"/>
  <c r="I156" i="6"/>
  <c r="I157" i="6"/>
  <c r="I158" i="6"/>
  <c r="I159" i="6"/>
  <c r="I160" i="6"/>
  <c r="I161" i="6"/>
  <c r="I162" i="6"/>
  <c r="I163" i="6"/>
  <c r="I164" i="6"/>
  <c r="I165" i="6"/>
  <c r="I166" i="6"/>
  <c r="I167" i="6"/>
  <c r="I168" i="6"/>
  <c r="I169" i="6"/>
  <c r="I170" i="6"/>
  <c r="I171" i="6"/>
  <c r="I152" i="6"/>
  <c r="I101" i="6" l="1"/>
  <c r="I102" i="6"/>
  <c r="I103" i="6"/>
  <c r="I104" i="6"/>
  <c r="I105" i="6"/>
  <c r="I106" i="6"/>
  <c r="I107" i="6"/>
  <c r="I108" i="6"/>
  <c r="I109" i="6"/>
  <c r="I110" i="6"/>
  <c r="I111" i="6"/>
  <c r="I112" i="6"/>
  <c r="I113" i="6"/>
  <c r="I114" i="6"/>
  <c r="I115" i="6"/>
  <c r="I116" i="6"/>
  <c r="I117" i="6"/>
  <c r="I118" i="6"/>
  <c r="I119" i="6"/>
  <c r="I100" i="6"/>
  <c r="I78" i="6"/>
  <c r="I79" i="6"/>
  <c r="I80" i="6"/>
  <c r="I81" i="6"/>
  <c r="I82" i="6"/>
  <c r="I83" i="6"/>
  <c r="I84" i="6"/>
  <c r="I85" i="6"/>
  <c r="I86" i="6"/>
  <c r="I87" i="6"/>
  <c r="I88" i="6"/>
  <c r="I89" i="6"/>
  <c r="I90" i="6"/>
  <c r="I91" i="6"/>
  <c r="I92" i="6"/>
  <c r="I93" i="6"/>
  <c r="I94" i="6"/>
  <c r="I95" i="6"/>
  <c r="I96" i="6"/>
  <c r="I77" i="6"/>
  <c r="I30" i="6"/>
  <c r="I31" i="6"/>
  <c r="I32" i="6"/>
  <c r="I33" i="6"/>
  <c r="I34" i="6"/>
  <c r="I35" i="6"/>
  <c r="I36" i="6"/>
  <c r="I37" i="6"/>
  <c r="I38" i="6"/>
  <c r="I39" i="6"/>
  <c r="I40" i="6"/>
  <c r="I41" i="6"/>
  <c r="I42" i="6"/>
  <c r="I43" i="6"/>
  <c r="I44" i="6"/>
  <c r="I45" i="6"/>
  <c r="I46" i="6"/>
  <c r="I47" i="6"/>
  <c r="I48" i="6"/>
  <c r="I54" i="6"/>
  <c r="I55" i="6"/>
  <c r="I56" i="6"/>
  <c r="I57" i="6"/>
  <c r="I58" i="6"/>
  <c r="I59" i="6"/>
  <c r="I60" i="6"/>
  <c r="I61" i="6"/>
  <c r="I62" i="6"/>
  <c r="I63" i="6"/>
  <c r="I64" i="6"/>
  <c r="I65" i="6"/>
  <c r="I66" i="6"/>
  <c r="I67" i="6"/>
  <c r="I68" i="6"/>
  <c r="I69" i="6"/>
  <c r="I70" i="6"/>
  <c r="I71" i="6"/>
  <c r="I72" i="6"/>
  <c r="I53" i="6"/>
  <c r="I29" i="6"/>
  <c r="I6" i="6"/>
  <c r="I7" i="6"/>
  <c r="I8" i="6"/>
  <c r="I9" i="6"/>
  <c r="I10" i="6"/>
  <c r="I11" i="6"/>
  <c r="I12" i="6"/>
  <c r="I13" i="6"/>
  <c r="I14" i="6"/>
  <c r="I15" i="6"/>
  <c r="I16" i="6"/>
  <c r="I17" i="6"/>
  <c r="I18" i="6"/>
  <c r="I19" i="6"/>
  <c r="I20" i="6"/>
  <c r="I21" i="6"/>
  <c r="I22" i="6"/>
  <c r="I23" i="6"/>
  <c r="I24" i="6"/>
  <c r="I5" i="6"/>
  <c r="I7" i="5" l="1"/>
  <c r="I8" i="5"/>
  <c r="I9" i="5"/>
  <c r="I10" i="5"/>
  <c r="I11" i="5"/>
  <c r="I12" i="5"/>
  <c r="I13" i="5"/>
  <c r="I14" i="5"/>
  <c r="I15" i="5"/>
  <c r="I16" i="5"/>
  <c r="I17" i="5"/>
  <c r="I18" i="5"/>
  <c r="I19" i="5"/>
  <c r="I20" i="5"/>
  <c r="I21" i="5"/>
  <c r="I22" i="5"/>
  <c r="I23" i="5"/>
  <c r="I24" i="5"/>
  <c r="I25" i="5"/>
  <c r="I6" i="5"/>
  <c r="I126" i="5"/>
  <c r="I127" i="5"/>
  <c r="I128" i="5"/>
  <c r="I129" i="5"/>
  <c r="I130" i="5"/>
  <c r="I131" i="5"/>
  <c r="I132" i="5"/>
  <c r="I133" i="5"/>
  <c r="I134" i="5"/>
  <c r="I135" i="5"/>
  <c r="I136" i="5"/>
  <c r="I137" i="5"/>
  <c r="I138" i="5"/>
  <c r="I139" i="5"/>
  <c r="I140" i="5"/>
  <c r="I141" i="5"/>
  <c r="I142" i="5"/>
  <c r="I143" i="5"/>
  <c r="I144" i="5"/>
  <c r="I125" i="5"/>
  <c r="I265" i="5"/>
  <c r="I266" i="5"/>
  <c r="I267" i="5"/>
  <c r="I268" i="5"/>
  <c r="I269" i="5"/>
  <c r="I270" i="5"/>
  <c r="I271" i="5"/>
  <c r="I272" i="5"/>
  <c r="I273" i="5"/>
  <c r="I274" i="5"/>
  <c r="I275" i="5"/>
  <c r="I276" i="5"/>
  <c r="I277" i="5"/>
  <c r="I278" i="5"/>
  <c r="I279" i="5"/>
  <c r="I280" i="5"/>
  <c r="I281" i="5"/>
  <c r="I282" i="5"/>
  <c r="I283" i="5"/>
  <c r="I264" i="5"/>
  <c r="I236" i="5" a="1"/>
  <c r="I236" i="5" s="1"/>
  <c r="I237" i="5" a="1"/>
  <c r="I237" i="5" s="1"/>
  <c r="I238" i="5" a="1"/>
  <c r="I238" i="5" s="1"/>
  <c r="I239" i="5" a="1"/>
  <c r="I239" i="5" s="1"/>
  <c r="I240" i="5" a="1"/>
  <c r="I240" i="5" s="1"/>
  <c r="I241" i="5" a="1"/>
  <c r="I241" i="5" s="1"/>
  <c r="I242" i="5" a="1"/>
  <c r="I242" i="5" s="1"/>
  <c r="I243" i="5" a="1"/>
  <c r="I243" i="5" s="1"/>
  <c r="I244" i="5" a="1"/>
  <c r="I244" i="5" s="1"/>
  <c r="I245" i="5" a="1"/>
  <c r="I245" i="5" s="1"/>
  <c r="I246" i="5" a="1"/>
  <c r="I246" i="5" s="1"/>
  <c r="I247" i="5" a="1"/>
  <c r="I247" i="5" s="1"/>
  <c r="I248" i="5" a="1"/>
  <c r="I248" i="5" s="1"/>
  <c r="I249" i="5" a="1"/>
  <c r="I249" i="5" s="1"/>
  <c r="I250" i="5" a="1"/>
  <c r="I250" i="5" s="1"/>
  <c r="I251" i="5" a="1"/>
  <c r="I251" i="5" s="1"/>
  <c r="I252" i="5" a="1"/>
  <c r="I252" i="5" s="1"/>
  <c r="I253" i="5" a="1"/>
  <c r="I253" i="5" s="1"/>
  <c r="I254" i="5" a="1"/>
  <c r="I254" i="5" s="1"/>
  <c r="I235" i="5" a="1"/>
  <c r="I235" i="5" s="1"/>
  <c r="I207" i="5"/>
  <c r="I208" i="5"/>
  <c r="I209" i="5"/>
  <c r="I210" i="5"/>
  <c r="I211" i="5"/>
  <c r="I212" i="5"/>
  <c r="I213" i="5"/>
  <c r="I214" i="5"/>
  <c r="I215" i="5"/>
  <c r="I216" i="5"/>
  <c r="I217" i="5"/>
  <c r="I218" i="5"/>
  <c r="I219" i="5"/>
  <c r="I220" i="5"/>
  <c r="I221" i="5"/>
  <c r="I222" i="5"/>
  <c r="I223" i="5"/>
  <c r="I224" i="5"/>
  <c r="I225" i="5"/>
  <c r="I206" i="5"/>
  <c r="I178" i="5"/>
  <c r="I179" i="5"/>
  <c r="I180" i="5"/>
  <c r="I181" i="5"/>
  <c r="I182" i="5"/>
  <c r="I183" i="5"/>
  <c r="I184" i="5"/>
  <c r="I185" i="5"/>
  <c r="I186" i="5"/>
  <c r="I187" i="5"/>
  <c r="I188" i="5"/>
  <c r="I189" i="5"/>
  <c r="I190" i="5"/>
  <c r="I191" i="5"/>
  <c r="I192" i="5"/>
  <c r="I193" i="5"/>
  <c r="I194" i="5"/>
  <c r="I195" i="5"/>
  <c r="I196" i="5"/>
  <c r="I177" i="5"/>
  <c r="I149" i="5" a="1"/>
  <c r="I149" i="5" s="1"/>
  <c r="I150" i="5" a="1"/>
  <c r="I150" i="5" s="1"/>
  <c r="I151" i="5" a="1"/>
  <c r="I151" i="5" s="1"/>
  <c r="I152" i="5" a="1"/>
  <c r="I152" i="5" s="1"/>
  <c r="I153" i="5" a="1"/>
  <c r="I153" i="5" s="1"/>
  <c r="I154" i="5" a="1"/>
  <c r="I154" i="5" s="1"/>
  <c r="I155" i="5" a="1"/>
  <c r="I155" i="5" s="1"/>
  <c r="I156" i="5" a="1"/>
  <c r="I156" i="5" s="1"/>
  <c r="I157" i="5" a="1"/>
  <c r="I157" i="5" s="1"/>
  <c r="I158" i="5" a="1"/>
  <c r="I158" i="5" s="1"/>
  <c r="I159" i="5" a="1"/>
  <c r="I159" i="5" s="1"/>
  <c r="I160" i="5" a="1"/>
  <c r="I160" i="5" s="1"/>
  <c r="I161" i="5" a="1"/>
  <c r="I161" i="5" s="1"/>
  <c r="I162" i="5" a="1"/>
  <c r="I162" i="5" s="1"/>
  <c r="I163" i="5" a="1"/>
  <c r="I163" i="5" s="1"/>
  <c r="I164" i="5" a="1"/>
  <c r="I164" i="5" s="1"/>
  <c r="I165" i="5" a="1"/>
  <c r="I165" i="5" s="1"/>
  <c r="I166" i="5" a="1"/>
  <c r="I166" i="5" s="1"/>
  <c r="I167" i="5" a="1"/>
  <c r="I167" i="5" s="1"/>
  <c r="I148" i="5" a="1"/>
  <c r="I148" i="5" s="1"/>
  <c r="I31" i="5"/>
  <c r="I32" i="5"/>
  <c r="I33" i="5"/>
  <c r="I34" i="5"/>
  <c r="I35" i="5"/>
  <c r="I36" i="5"/>
  <c r="I37" i="5"/>
  <c r="I38" i="5"/>
  <c r="I39" i="5"/>
  <c r="I40" i="5"/>
  <c r="I41" i="5"/>
  <c r="I42" i="5"/>
  <c r="I43" i="5"/>
  <c r="I44" i="5"/>
  <c r="I45" i="5"/>
  <c r="I46" i="5"/>
  <c r="I47" i="5"/>
  <c r="I48" i="5"/>
  <c r="I49" i="5"/>
  <c r="I30" i="5"/>
  <c r="I103" i="5"/>
  <c r="I104" i="5"/>
  <c r="I105" i="5"/>
  <c r="I106" i="5"/>
  <c r="I107" i="5"/>
  <c r="I108" i="5"/>
  <c r="I109" i="5"/>
  <c r="I110" i="5"/>
  <c r="I111" i="5"/>
  <c r="I112" i="5"/>
  <c r="I113" i="5"/>
  <c r="I114" i="5"/>
  <c r="I115" i="5"/>
  <c r="I116" i="5"/>
  <c r="I117" i="5"/>
  <c r="I118" i="5"/>
  <c r="I119" i="5"/>
  <c r="I120" i="5"/>
  <c r="I121" i="5"/>
  <c r="I102" i="5"/>
  <c r="I79" i="5"/>
  <c r="I80" i="5"/>
  <c r="I81" i="5"/>
  <c r="I82" i="5"/>
  <c r="I83" i="5"/>
  <c r="I84" i="5"/>
  <c r="I85" i="5"/>
  <c r="I86" i="5"/>
  <c r="I87" i="5"/>
  <c r="I88" i="5"/>
  <c r="I89" i="5"/>
  <c r="I90" i="5"/>
  <c r="I91" i="5"/>
  <c r="I92" i="5"/>
  <c r="I93" i="5"/>
  <c r="I94" i="5"/>
  <c r="I95" i="5"/>
  <c r="I96" i="5"/>
  <c r="I97" i="5"/>
  <c r="I78" i="5"/>
  <c r="I55" i="5"/>
  <c r="I56" i="5"/>
  <c r="I57" i="5"/>
  <c r="I58" i="5"/>
  <c r="I59" i="5"/>
  <c r="I60" i="5"/>
  <c r="I61" i="5"/>
  <c r="I62" i="5"/>
  <c r="I63" i="5"/>
  <c r="I64" i="5"/>
  <c r="I65" i="5"/>
  <c r="I66" i="5"/>
  <c r="I67" i="5"/>
  <c r="I68" i="5"/>
  <c r="I69" i="5"/>
  <c r="I70" i="5"/>
  <c r="I71" i="5"/>
  <c r="I72" i="5"/>
  <c r="I73" i="5"/>
  <c r="I5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 Haq</author>
  </authors>
  <commentList>
    <comment ref="I28" authorId="0" shapeId="0" xr:uid="{00000000-0006-0000-0000-000001000000}">
      <text>
        <r>
          <rPr>
            <b/>
            <sz val="9"/>
            <color indexed="81"/>
            <rFont val="Tahoma"/>
            <family val="2"/>
          </rPr>
          <t>At least once</t>
        </r>
      </text>
    </comment>
    <comment ref="I52" authorId="0" shapeId="0" xr:uid="{00000000-0006-0000-0000-000002000000}">
      <text>
        <r>
          <rPr>
            <b/>
            <sz val="9"/>
            <color indexed="81"/>
            <rFont val="Tahoma"/>
            <family val="2"/>
          </rPr>
          <t>Delivery Date Same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Rafiul Haq</author>
  </authors>
  <commentList>
    <comment ref="I29" authorId="0" shapeId="0" xr:uid="{00000000-0006-0000-0100-000001000000}">
      <text>
        <r>
          <rPr>
            <b/>
            <sz val="9"/>
            <color indexed="81"/>
            <rFont val="Tahoma"/>
            <family val="2"/>
          </rPr>
          <t>At least once</t>
        </r>
      </text>
    </comment>
    <comment ref="I53" authorId="0" shapeId="0" xr:uid="{00000000-0006-0000-0100-000002000000}">
      <text>
        <r>
          <rPr>
            <b/>
            <sz val="9"/>
            <color indexed="81"/>
            <rFont val="Tahoma"/>
            <family val="2"/>
          </rPr>
          <t>Delivery Date Same</t>
        </r>
      </text>
    </comment>
    <comment ref="I77" authorId="0" shapeId="0" xr:uid="{00000000-0006-0000-0100-000003000000}">
      <text>
        <r>
          <rPr>
            <b/>
            <sz val="9"/>
            <color indexed="81"/>
            <rFont val="Tahoma"/>
            <family val="2"/>
          </rPr>
          <t>Only One Cost is less than $2000</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<sst xmlns="http://schemas.openxmlformats.org/spreadsheetml/2006/main" count="1657" uniqueCount="77">
  <si>
    <t>Delivery Person</t>
  </si>
  <si>
    <t>First Delivery Date</t>
  </si>
  <si>
    <t>Second Delivery Date</t>
  </si>
  <si>
    <t>Sam</t>
  </si>
  <si>
    <t>Janet</t>
  </si>
  <si>
    <t>Leonardo</t>
  </si>
  <si>
    <t>Patrick</t>
  </si>
  <si>
    <t>Heather</t>
  </si>
  <si>
    <t>Daniel</t>
  </si>
  <si>
    <t>Stewart</t>
  </si>
  <si>
    <t>First Product</t>
  </si>
  <si>
    <t>Cost</t>
  </si>
  <si>
    <t>Second Product</t>
  </si>
  <si>
    <t>Laptop</t>
  </si>
  <si>
    <t>Mobile Phone</t>
  </si>
  <si>
    <t>Fitness Tracker</t>
  </si>
  <si>
    <t>Smart Watch</t>
  </si>
  <si>
    <t>Tablet</t>
  </si>
  <si>
    <t>Excel Logical Functions Exercises</t>
  </si>
  <si>
    <t>Delivered Laptop Twice</t>
  </si>
  <si>
    <t>Exercise 02 Use of OR Function:</t>
  </si>
  <si>
    <t>Exercise 01 Use of AND Function:</t>
  </si>
  <si>
    <t>Laptop Delivered</t>
  </si>
  <si>
    <t>Exercise 03 Application of NOT Function:</t>
  </si>
  <si>
    <t>Same Day Delivered</t>
  </si>
  <si>
    <t>Exercise 04 Use of XOR Function:</t>
  </si>
  <si>
    <t>Only One Product Cost &lt;$2000</t>
  </si>
  <si>
    <t>Exercise 05 Combination of AND, OR Function:</t>
  </si>
  <si>
    <t>Estimated Delivery Date</t>
  </si>
  <si>
    <t>Delivery Date</t>
  </si>
  <si>
    <t>Delivery Van</t>
  </si>
  <si>
    <t>Bike</t>
  </si>
  <si>
    <t>Rented Car</t>
  </si>
  <si>
    <t>Delivery Channel</t>
  </si>
  <si>
    <t>Delivery Company</t>
  </si>
  <si>
    <t>Astro</t>
  </si>
  <si>
    <t>Chiral</t>
  </si>
  <si>
    <t>Umbrella</t>
  </si>
  <si>
    <t>Jennie</t>
  </si>
  <si>
    <t>Laptop or Mobile Delivered by Astro</t>
  </si>
  <si>
    <t>Commission</t>
  </si>
  <si>
    <t>Eligible to Leave</t>
  </si>
  <si>
    <t>Rachel</t>
  </si>
  <si>
    <t>Ross</t>
  </si>
  <si>
    <t>Joey</t>
  </si>
  <si>
    <t>Chandler</t>
  </si>
  <si>
    <t>Monica</t>
  </si>
  <si>
    <t>Phoebe</t>
  </si>
  <si>
    <t>Ben</t>
  </si>
  <si>
    <t>Adam</t>
  </si>
  <si>
    <t>Rowan</t>
  </si>
  <si>
    <t>Ellie</t>
  </si>
  <si>
    <t>Britt</t>
  </si>
  <si>
    <t>Alan</t>
  </si>
  <si>
    <t>Hamish</t>
  </si>
  <si>
    <t>Byron</t>
  </si>
  <si>
    <t>Clark</t>
  </si>
  <si>
    <t>Morrison</t>
  </si>
  <si>
    <t>Parkinson</t>
  </si>
  <si>
    <t>Coll</t>
  </si>
  <si>
    <t>Exercise 08 Application of Nested IF:</t>
  </si>
  <si>
    <t>Exercise 09 Combination of IF, AND Functions:</t>
  </si>
  <si>
    <t>Exercise 10 Application of IFS Function:</t>
  </si>
  <si>
    <t>Exercise 11 Combination of IF, AND, and OR Functions:</t>
  </si>
  <si>
    <t>Delivery Type</t>
  </si>
  <si>
    <t>Exercise 06 Usage of IF Function:</t>
  </si>
  <si>
    <t>Exercise 07 Use of SWITCH Function:</t>
  </si>
  <si>
    <t>Exercise 09 Combination of IF, AND, and OR Functions:</t>
  </si>
  <si>
    <t>Exercise 02:</t>
  </si>
  <si>
    <t>Exercise 01:</t>
  </si>
  <si>
    <t>Exercise 03:</t>
  </si>
  <si>
    <t>Exercise 04:</t>
  </si>
  <si>
    <t>Exercise 05:</t>
  </si>
  <si>
    <t>Exercise 06:</t>
  </si>
  <si>
    <t>Exercise 07 :</t>
  </si>
  <si>
    <t>Exercise 08:</t>
  </si>
  <si>
    <t>Commission sir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</si>
</sst>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409]d\-mmm\-yy;@"/>
  </numFmts>
  <fonts count="7" x14ac:knownFonts="1">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9"/>
      <color indexed="81"/>
      <name val="Tahoma"/>
      <family val="2"/>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9BE5FF"/>
        <bgColor indexed="64"/>
      </patternFill>
    </fill>
    <fill>
      <patternFill patternType="solid">
        <fgColor rgb="FFE5F8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7"/>
      </bottom>
      <diagonal/>
    </border>
    <border>
      <left style="thin">
        <color indexed="64"/>
      </left>
      <right/>
      <top style="thin">
        <color indexed="64"/>
      </top>
      <bottom style="thin">
        <color indexed="64"/>
      </bottom>
      <diagonal/>
    </border>
  </borders>
  <cellStyleXfs count="3">
    <xf numFmtId="0" fontId="0" fillId="0" borderId="0"/>
    <xf numFmtId="0" fontId="4" fillId="0" borderId="2" applyNumberFormat="0" applyFill="0" applyAlignment="0" applyProtection="0"/>
    <xf numFmtId="9" fontId="5" fillId="0" borderId="0" applyFont="0" applyFill="0" applyBorder="0" applyAlignment="0" applyProtection="0"/>
  </cellStyleXfs>
  <cellXfs count="27">
    <xf numFmtId="0" fontId="0" fillId="0" borderId="0" xfId="0"/>
    <xf numFmtId="0" fontId="2" fillId="0" borderId="0" xfId="0" applyFont="1" applyAlignment="1">
      <alignment vertical="center"/>
    </xf>
    <xf numFmtId="14" fontId="2" fillId="0" borderId="0" xfId="0" applyNumberFormat="1" applyFont="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1" fillId="0" borderId="1" xfId="0" applyFont="1" applyBorder="1" applyAlignment="1">
      <alignment horizontal="center" vertical="center"/>
    </xf>
    <xf numFmtId="165"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0" borderId="0" xfId="0" applyFont="1" applyAlignment="1">
      <alignment vertical="center"/>
    </xf>
    <xf numFmtId="165"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9" fontId="2" fillId="5" borderId="1" xfId="2" applyFont="1" applyFill="1" applyBorder="1" applyAlignment="1">
      <alignment horizontal="center" vertical="center"/>
    </xf>
    <xf numFmtId="164" fontId="2" fillId="0" borderId="0" xfId="0" applyNumberFormat="1" applyFont="1" applyAlignment="1">
      <alignment horizontal="center" vertical="center"/>
    </xf>
    <xf numFmtId="9" fontId="2" fillId="0" borderId="0" xfId="0" applyNumberFormat="1" applyFont="1" applyAlignment="1">
      <alignment horizontal="center" vertical="center"/>
    </xf>
    <xf numFmtId="0" fontId="2" fillId="5" borderId="1" xfId="0" applyFont="1" applyFill="1" applyBorder="1" applyAlignment="1">
      <alignment vertical="center"/>
    </xf>
    <xf numFmtId="0" fontId="1" fillId="0" borderId="0" xfId="0" applyFont="1" applyAlignment="1">
      <alignment vertical="center"/>
    </xf>
    <xf numFmtId="0" fontId="1" fillId="5" borderId="1" xfId="0" applyFont="1" applyFill="1" applyBorder="1" applyAlignment="1">
      <alignment horizontal="center" vertical="center"/>
    </xf>
    <xf numFmtId="9" fontId="1" fillId="5" borderId="1" xfId="2" applyFont="1" applyFill="1" applyBorder="1" applyAlignment="1">
      <alignment horizontal="center" vertical="center"/>
    </xf>
    <xf numFmtId="0" fontId="4" fillId="2" borderId="2" xfId="1" applyFill="1" applyAlignment="1">
      <alignment horizontal="center" vertical="center"/>
    </xf>
    <xf numFmtId="9" fontId="2" fillId="5" borderId="3" xfId="2" applyFont="1" applyFill="1" applyBorder="1" applyAlignment="1">
      <alignment horizontal="center" vertical="center"/>
    </xf>
    <xf numFmtId="0" fontId="3" fillId="4" borderId="3" xfId="0" applyFont="1" applyFill="1" applyBorder="1" applyAlignment="1">
      <alignment horizontal="center" vertical="center" wrapText="1"/>
    </xf>
    <xf numFmtId="9" fontId="1" fillId="5" borderId="3" xfId="2" applyFont="1" applyFill="1" applyBorder="1" applyAlignment="1">
      <alignment horizontal="center" vertical="center"/>
    </xf>
  </cellXfs>
  <cellStyles count="3">
    <cellStyle name="Heading 2" xfId="1" builtinId="17" customBuiltin="1"/>
    <cellStyle name="Normal" xfId="0" builtinId="0"/>
    <cellStyle name="Percent" xfId="2" builtinId="5"/>
  </cellStyles>
  <dxfs count="0"/>
  <tableStyles count="0" defaultTableStyle="TableStyleMedium2" defaultPivotStyle="PivotStyleLight16"/>
  <colors>
    <mruColors>
      <color rgb="FFE5F8FF"/>
      <color rgb="FFE4D2F2"/>
      <color rgb="FFD9F5FF"/>
      <color rgb="FF9BE5FF"/>
      <color rgb="FFE1CCF0"/>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504825</xdr:colOff>
      <xdr:row>14</xdr:row>
      <xdr:rowOff>47624</xdr:rowOff>
    </xdr:from>
    <xdr:to>
      <xdr:col>20</xdr:col>
      <xdr:colOff>590549</xdr:colOff>
      <xdr:row>21</xdr:row>
      <xdr:rowOff>38099</xdr:rowOff>
    </xdr:to>
    <xdr:sp macro="" textlink="">
      <xdr:nvSpPr>
        <xdr:cNvPr id="3" name="Speech Bubble: Rectangle with Corners Rounded 2">
          <a:extLst>
            <a:ext uri="{FF2B5EF4-FFF2-40B4-BE49-F238E27FC236}">
              <a16:creationId xmlns:a16="http://schemas.microsoft.com/office/drawing/2014/main" id="{AF9EBB4B-EAA7-3179-2147-D642D07EC650}"/>
            </a:ext>
          </a:extLst>
        </xdr:cNvPr>
        <xdr:cNvSpPr/>
      </xdr:nvSpPr>
      <xdr:spPr>
        <a:xfrm>
          <a:off x="9934575" y="4229099"/>
          <a:ext cx="6705599" cy="1724025"/>
        </a:xfrm>
        <a:prstGeom prst="wedgeRoundRectCallout">
          <a:avLst>
            <a:gd name="adj1" fmla="val -58109"/>
            <a:gd name="adj2" fmla="val 11638"/>
            <a:gd name="adj3" fmla="val 16667"/>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ysClr val="windowText" lastClr="000000"/>
              </a:solidFill>
              <a:effectLst/>
              <a:latin typeface="+mn-lt"/>
              <a:ea typeface="+mn-ea"/>
              <a:cs typeface="+mn-cs"/>
            </a:rPr>
            <a:t>Exercise 01 :</a:t>
          </a:r>
          <a:r>
            <a:rPr lang="en-US" sz="1400" b="0" i="0" u="none" strike="noStrike">
              <a:solidFill>
                <a:sysClr val="windowText" lastClr="000000"/>
              </a:solidFill>
              <a:effectLst/>
              <a:latin typeface="+mn-lt"/>
              <a:ea typeface="+mn-ea"/>
              <a:cs typeface="+mn-cs"/>
            </a:rPr>
            <a:t> The delivered products are given. Your task is to find the number of occurrences where two laptops delivered in a single slot (same row). The output will be true or false.</a:t>
          </a:r>
          <a:endParaRPr lang="en-US" sz="1400">
            <a:solidFill>
              <a:sysClr val="windowText" lastClr="000000"/>
            </a:solidFill>
          </a:endParaRPr>
        </a:p>
      </xdr:txBody>
    </xdr:sp>
    <xdr:clientData/>
  </xdr:twoCellAnchor>
  <xdr:twoCellAnchor>
    <xdr:from>
      <xdr:col>10</xdr:col>
      <xdr:colOff>257175</xdr:colOff>
      <xdr:row>3</xdr:row>
      <xdr:rowOff>428624</xdr:rowOff>
    </xdr:from>
    <xdr:to>
      <xdr:col>20</xdr:col>
      <xdr:colOff>342899</xdr:colOff>
      <xdr:row>9</xdr:row>
      <xdr:rowOff>209550</xdr:rowOff>
    </xdr:to>
    <xdr:sp macro="" textlink="">
      <xdr:nvSpPr>
        <xdr:cNvPr id="4" name="Flowchart: Alternate Process 3">
          <a:extLst>
            <a:ext uri="{FF2B5EF4-FFF2-40B4-BE49-F238E27FC236}">
              <a16:creationId xmlns:a16="http://schemas.microsoft.com/office/drawing/2014/main" id="{C3FBE7AF-B2C9-4BE7-85D2-0B91C09E6A82}"/>
            </a:ext>
          </a:extLst>
        </xdr:cNvPr>
        <xdr:cNvSpPr/>
      </xdr:nvSpPr>
      <xdr:spPr>
        <a:xfrm>
          <a:off x="9686925" y="1419224"/>
          <a:ext cx="6705599" cy="1733551"/>
        </a:xfrm>
        <a:prstGeom prst="flowChartAlternateProcess">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a:r>
            <a:rPr lang="en-US" sz="1400" b="0" i="0" u="none" strike="noStrike">
              <a:solidFill>
                <a:sysClr val="windowText" lastClr="000000"/>
              </a:solidFill>
              <a:effectLst/>
              <a:latin typeface="+mn-lt"/>
              <a:ea typeface="+mn-ea"/>
              <a:cs typeface="+mn-cs"/>
            </a:rPr>
            <a:t>Now, let’s state the exercise problems. For a delivery person to be paid, they must deliver two items in a single slot. This single slot means delivery in the same row. If delivery is not possible on the same date, then it is fulfilled at a later date. So on each row of the data, there will be two product deliveries. This is applicable for the first </a:t>
          </a:r>
          <a:r>
            <a:rPr lang="en-US" sz="1400" b="1" i="0" u="none" strike="noStrike">
              <a:solidFill>
                <a:sysClr val="windowText" lastClr="000000"/>
              </a:solidFill>
              <a:effectLst/>
              <a:latin typeface="+mn-lt"/>
              <a:ea typeface="+mn-ea"/>
              <a:cs typeface="+mn-cs"/>
            </a:rPr>
            <a:t>four</a:t>
          </a:r>
          <a:r>
            <a:rPr lang="en-US" sz="1400" b="0" i="0" u="none" strike="noStrike">
              <a:solidFill>
                <a:sysClr val="windowText" lastClr="000000"/>
              </a:solidFill>
              <a:effectLst/>
              <a:latin typeface="+mn-lt"/>
              <a:ea typeface="+mn-ea"/>
              <a:cs typeface="+mn-cs"/>
            </a:rPr>
            <a:t> exercises.</a:t>
          </a:r>
          <a:endParaRPr lang="en-US" sz="1400" b="0">
            <a:solidFill>
              <a:sysClr val="windowText" lastClr="000000"/>
            </a:solidFill>
            <a:effectLst/>
          </a:endParaRPr>
        </a:p>
      </xdr:txBody>
    </xdr:sp>
    <xdr:clientData/>
  </xdr:twoCellAnchor>
  <xdr:twoCellAnchor>
    <xdr:from>
      <xdr:col>10</xdr:col>
      <xdr:colOff>247650</xdr:colOff>
      <xdr:row>32</xdr:row>
      <xdr:rowOff>38100</xdr:rowOff>
    </xdr:from>
    <xdr:to>
      <xdr:col>20</xdr:col>
      <xdr:colOff>333374</xdr:colOff>
      <xdr:row>39</xdr:row>
      <xdr:rowOff>28575</xdr:rowOff>
    </xdr:to>
    <xdr:sp macro="" textlink="">
      <xdr:nvSpPr>
        <xdr:cNvPr id="6" name="Speech Bubble: Rectangle with Corners Rounded 5">
          <a:extLst>
            <a:ext uri="{FF2B5EF4-FFF2-40B4-BE49-F238E27FC236}">
              <a16:creationId xmlns:a16="http://schemas.microsoft.com/office/drawing/2014/main" id="{3BE1BF1D-630F-4364-A187-AA017337059E}"/>
            </a:ext>
          </a:extLst>
        </xdr:cNvPr>
        <xdr:cNvSpPr/>
      </xdr:nvSpPr>
      <xdr:spPr>
        <a:xfrm>
          <a:off x="9677400" y="9144000"/>
          <a:ext cx="6705599" cy="1724025"/>
        </a:xfrm>
        <a:prstGeom prst="wedgeRoundRectCallout">
          <a:avLst>
            <a:gd name="adj1" fmla="val -58109"/>
            <a:gd name="adj2" fmla="val 11638"/>
            <a:gd name="adj3" fmla="val 1666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02 :</a:t>
          </a:r>
          <a:r>
            <a:rPr lang="en-US" sz="1400" b="0" i="0" u="none" strike="noStrike">
              <a:solidFill>
                <a:srgbClr val="000000"/>
              </a:solidFill>
              <a:effectLst/>
              <a:latin typeface="Arial" panose="020B0604020202020204" pitchFamily="34" charset="0"/>
            </a:rPr>
            <a:t> Find when a laptop is delivered. Again, the output will be true or false.</a:t>
          </a:r>
          <a:endParaRPr lang="en-US" sz="1400">
            <a:solidFill>
              <a:sysClr val="windowText" lastClr="000000"/>
            </a:solidFill>
          </a:endParaRPr>
        </a:p>
      </xdr:txBody>
    </xdr:sp>
    <xdr:clientData/>
  </xdr:twoCellAnchor>
  <xdr:twoCellAnchor>
    <xdr:from>
      <xdr:col>10</xdr:col>
      <xdr:colOff>200025</xdr:colOff>
      <xdr:row>55</xdr:row>
      <xdr:rowOff>190500</xdr:rowOff>
    </xdr:from>
    <xdr:to>
      <xdr:col>20</xdr:col>
      <xdr:colOff>285749</xdr:colOff>
      <xdr:row>62</xdr:row>
      <xdr:rowOff>180975</xdr:rowOff>
    </xdr:to>
    <xdr:sp macro="" textlink="">
      <xdr:nvSpPr>
        <xdr:cNvPr id="7" name="Speech Bubble: Rectangle with Corners Rounded 6">
          <a:extLst>
            <a:ext uri="{FF2B5EF4-FFF2-40B4-BE49-F238E27FC236}">
              <a16:creationId xmlns:a16="http://schemas.microsoft.com/office/drawing/2014/main" id="{163FC160-C79C-48C0-B157-FADE312D0E49}"/>
            </a:ext>
          </a:extLst>
        </xdr:cNvPr>
        <xdr:cNvSpPr/>
      </xdr:nvSpPr>
      <xdr:spPr>
        <a:xfrm>
          <a:off x="9629775" y="15459075"/>
          <a:ext cx="6705599" cy="1724025"/>
        </a:xfrm>
        <a:prstGeom prst="wedgeRoundRectCallout">
          <a:avLst>
            <a:gd name="adj1" fmla="val -58109"/>
            <a:gd name="adj2" fmla="val 11638"/>
            <a:gd name="adj3" fmla="val 1666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03:</a:t>
          </a:r>
          <a:r>
            <a:rPr lang="en-US" sz="1400" b="0" i="0" u="none" strike="noStrike">
              <a:solidFill>
                <a:srgbClr val="000000"/>
              </a:solidFill>
              <a:effectLst/>
              <a:latin typeface="Arial" panose="020B0604020202020204" pitchFamily="34" charset="0"/>
            </a:rPr>
            <a:t> Check if the second delivery is on the same date as the first delivery. The output will be true or false.</a:t>
          </a:r>
          <a:endParaRPr lang="en-US" sz="1400">
            <a:solidFill>
              <a:sysClr val="windowText" lastClr="000000"/>
            </a:solidFill>
          </a:endParaRPr>
        </a:p>
      </xdr:txBody>
    </xdr:sp>
    <xdr:clientData/>
  </xdr:twoCellAnchor>
  <xdr:twoCellAnchor>
    <xdr:from>
      <xdr:col>10</xdr:col>
      <xdr:colOff>0</xdr:colOff>
      <xdr:row>82</xdr:row>
      <xdr:rowOff>0</xdr:rowOff>
    </xdr:from>
    <xdr:to>
      <xdr:col>20</xdr:col>
      <xdr:colOff>85724</xdr:colOff>
      <xdr:row>88</xdr:row>
      <xdr:rowOff>238125</xdr:rowOff>
    </xdr:to>
    <xdr:sp macro="" textlink="">
      <xdr:nvSpPr>
        <xdr:cNvPr id="9" name="Speech Bubble: Rectangle with Corners Rounded 8">
          <a:extLst>
            <a:ext uri="{FF2B5EF4-FFF2-40B4-BE49-F238E27FC236}">
              <a16:creationId xmlns:a16="http://schemas.microsoft.com/office/drawing/2014/main" id="{CA1EB50B-A373-41A2-956C-61EBE6D1DEDA}"/>
            </a:ext>
          </a:extLst>
        </xdr:cNvPr>
        <xdr:cNvSpPr/>
      </xdr:nvSpPr>
      <xdr:spPr>
        <a:xfrm>
          <a:off x="9429750" y="28832175"/>
          <a:ext cx="6705599" cy="1724025"/>
        </a:xfrm>
        <a:prstGeom prst="wedgeRoundRectCallout">
          <a:avLst>
            <a:gd name="adj1" fmla="val -58109"/>
            <a:gd name="adj2" fmla="val 11638"/>
            <a:gd name="adj3" fmla="val 1666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04:</a:t>
          </a:r>
          <a:r>
            <a:rPr lang="en-US" sz="1400" b="0" i="0" u="none" strike="noStrike">
              <a:solidFill>
                <a:srgbClr val="000000"/>
              </a:solidFill>
              <a:effectLst/>
              <a:latin typeface="Arial" panose="020B0604020202020204" pitchFamily="34" charset="0"/>
            </a:rPr>
            <a:t> In this exercise, your task is to return true whenever a laptop or mobile phone is delivered by the “Astro” company.</a:t>
          </a:r>
          <a:endParaRPr lang="en-US" sz="1400">
            <a:solidFill>
              <a:sysClr val="windowText" lastClr="000000"/>
            </a:solidFill>
          </a:endParaRPr>
        </a:p>
      </xdr:txBody>
    </xdr:sp>
    <xdr:clientData/>
  </xdr:twoCellAnchor>
  <xdr:twoCellAnchor>
    <xdr:from>
      <xdr:col>10</xdr:col>
      <xdr:colOff>0</xdr:colOff>
      <xdr:row>105</xdr:row>
      <xdr:rowOff>0</xdr:rowOff>
    </xdr:from>
    <xdr:to>
      <xdr:col>20</xdr:col>
      <xdr:colOff>85724</xdr:colOff>
      <xdr:row>111</xdr:row>
      <xdr:rowOff>238125</xdr:rowOff>
    </xdr:to>
    <xdr:sp macro="" textlink="">
      <xdr:nvSpPr>
        <xdr:cNvPr id="10" name="Speech Bubble: Rectangle with Corners Rounded 9">
          <a:extLst>
            <a:ext uri="{FF2B5EF4-FFF2-40B4-BE49-F238E27FC236}">
              <a16:creationId xmlns:a16="http://schemas.microsoft.com/office/drawing/2014/main" id="{2E632785-B1CD-4AB5-965F-86D063962C85}"/>
            </a:ext>
          </a:extLst>
        </xdr:cNvPr>
        <xdr:cNvSpPr/>
      </xdr:nvSpPr>
      <xdr:spPr>
        <a:xfrm>
          <a:off x="9429750" y="34756725"/>
          <a:ext cx="6705599" cy="1724025"/>
        </a:xfrm>
        <a:prstGeom prst="wedgeRoundRectCallout">
          <a:avLst>
            <a:gd name="adj1" fmla="val -58109"/>
            <a:gd name="adj2" fmla="val 11638"/>
            <a:gd name="adj3" fmla="val 16667"/>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05 :</a:t>
          </a:r>
          <a:r>
            <a:rPr lang="en-US" sz="1400" b="0" i="0" u="none" strike="noStrike">
              <a:solidFill>
                <a:srgbClr val="000000"/>
              </a:solidFill>
              <a:effectLst/>
              <a:latin typeface="Arial" panose="020B0604020202020204" pitchFamily="34" charset="0"/>
            </a:rPr>
            <a:t> Use the function to return “Same Day” and “Delayed” for the same day delivery and delayed delivery respectively.</a:t>
          </a:r>
          <a:endParaRPr lang="en-US" sz="1400">
            <a:solidFill>
              <a:sysClr val="windowText" lastClr="000000"/>
            </a:solidFill>
          </a:endParaRPr>
        </a:p>
      </xdr:txBody>
    </xdr:sp>
    <xdr:clientData/>
  </xdr:twoCellAnchor>
  <xdr:twoCellAnchor>
    <xdr:from>
      <xdr:col>12</xdr:col>
      <xdr:colOff>130629</xdr:colOff>
      <xdr:row>128</xdr:row>
      <xdr:rowOff>10885</xdr:rowOff>
    </xdr:from>
    <xdr:to>
      <xdr:col>22</xdr:col>
      <xdr:colOff>216353</xdr:colOff>
      <xdr:row>134</xdr:row>
      <xdr:rowOff>249010</xdr:rowOff>
    </xdr:to>
    <xdr:sp macro="" textlink="">
      <xdr:nvSpPr>
        <xdr:cNvPr id="12" name="Speech Bubble: Rectangle with Corners Rounded 11">
          <a:extLst>
            <a:ext uri="{FF2B5EF4-FFF2-40B4-BE49-F238E27FC236}">
              <a16:creationId xmlns:a16="http://schemas.microsoft.com/office/drawing/2014/main" id="{DC9AC33E-9CDD-4CBA-9153-F485227C39E3}"/>
            </a:ext>
          </a:extLst>
        </xdr:cNvPr>
        <xdr:cNvSpPr/>
      </xdr:nvSpPr>
      <xdr:spPr>
        <a:xfrm>
          <a:off x="11582400" y="33985199"/>
          <a:ext cx="6834867" cy="1740354"/>
        </a:xfrm>
        <a:prstGeom prst="wedgeRoundRectCallout">
          <a:avLst>
            <a:gd name="adj1" fmla="val -58109"/>
            <a:gd name="adj2" fmla="val 11638"/>
            <a:gd name="adj3" fmla="val 1666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06 : </a:t>
          </a:r>
          <a:r>
            <a:rPr lang="en-US" sz="1400" b="0" i="0" u="none" strike="noStrike">
              <a:solidFill>
                <a:srgbClr val="000000"/>
              </a:solidFill>
              <a:effectLst/>
              <a:latin typeface="Arial" panose="020B0604020202020204" pitchFamily="34" charset="0"/>
            </a:rPr>
            <a:t>Calculate the commission rate.</a:t>
          </a:r>
          <a:endParaRPr lang="en-US" sz="1400">
            <a:solidFill>
              <a:sysClr val="windowText" lastClr="000000"/>
            </a:solidFill>
          </a:endParaRPr>
        </a:p>
      </xdr:txBody>
    </xdr:sp>
    <xdr:clientData/>
  </xdr:twoCellAnchor>
  <xdr:twoCellAnchor>
    <xdr:from>
      <xdr:col>13</xdr:col>
      <xdr:colOff>315686</xdr:colOff>
      <xdr:row>157</xdr:row>
      <xdr:rowOff>43543</xdr:rowOff>
    </xdr:from>
    <xdr:to>
      <xdr:col>23</xdr:col>
      <xdr:colOff>401410</xdr:colOff>
      <xdr:row>164</xdr:row>
      <xdr:rowOff>31297</xdr:rowOff>
    </xdr:to>
    <xdr:sp macro="" textlink="">
      <xdr:nvSpPr>
        <xdr:cNvPr id="13" name="Speech Bubble: Rectangle with Corners Rounded 12">
          <a:extLst>
            <a:ext uri="{FF2B5EF4-FFF2-40B4-BE49-F238E27FC236}">
              <a16:creationId xmlns:a16="http://schemas.microsoft.com/office/drawing/2014/main" id="{60445A05-56FE-44B5-9034-7DC7347EE879}"/>
            </a:ext>
          </a:extLst>
        </xdr:cNvPr>
        <xdr:cNvSpPr/>
      </xdr:nvSpPr>
      <xdr:spPr>
        <a:xfrm>
          <a:off x="12387943" y="41485457"/>
          <a:ext cx="6834867" cy="1740354"/>
        </a:xfrm>
        <a:prstGeom prst="wedgeRoundRectCallout">
          <a:avLst>
            <a:gd name="adj1" fmla="val -58109"/>
            <a:gd name="adj2" fmla="val 11638"/>
            <a:gd name="adj3" fmla="val 16667"/>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07 :</a:t>
          </a:r>
          <a:r>
            <a:rPr lang="en-US" sz="1400" b="0" i="0" u="none" strike="noStrike">
              <a:solidFill>
                <a:srgbClr val="000000"/>
              </a:solidFill>
              <a:effectLst/>
              <a:latin typeface="Arial" panose="020B0604020202020204" pitchFamily="34" charset="0"/>
            </a:rPr>
            <a:t> Find the commission rate by combining the functions. Combine IF, AND,</a:t>
          </a:r>
          <a:r>
            <a:rPr lang="en-US" sz="1400" b="0" i="0" u="none" strike="noStrike" baseline="0">
              <a:solidFill>
                <a:srgbClr val="000000"/>
              </a:solidFill>
              <a:effectLst/>
              <a:latin typeface="Arial" panose="020B0604020202020204" pitchFamily="34" charset="0"/>
            </a:rPr>
            <a:t> OR</a:t>
          </a:r>
          <a:endParaRPr lang="en-US" sz="1400">
            <a:solidFill>
              <a:sysClr val="windowText" lastClr="000000"/>
            </a:solidFill>
          </a:endParaRPr>
        </a:p>
      </xdr:txBody>
    </xdr:sp>
    <xdr:clientData/>
  </xdr:twoCellAnchor>
  <xdr:twoCellAnchor>
    <xdr:from>
      <xdr:col>10</xdr:col>
      <xdr:colOff>19050</xdr:colOff>
      <xdr:row>186</xdr:row>
      <xdr:rowOff>209550</xdr:rowOff>
    </xdr:from>
    <xdr:to>
      <xdr:col>20</xdr:col>
      <xdr:colOff>104774</xdr:colOff>
      <xdr:row>193</xdr:row>
      <xdr:rowOff>200025</xdr:rowOff>
    </xdr:to>
    <xdr:sp macro="" textlink="">
      <xdr:nvSpPr>
        <xdr:cNvPr id="14" name="Speech Bubble: Rectangle with Corners Rounded 13">
          <a:extLst>
            <a:ext uri="{FF2B5EF4-FFF2-40B4-BE49-F238E27FC236}">
              <a16:creationId xmlns:a16="http://schemas.microsoft.com/office/drawing/2014/main" id="{40529911-7630-4F77-AC1E-C8B81C18C5B5}"/>
            </a:ext>
          </a:extLst>
        </xdr:cNvPr>
        <xdr:cNvSpPr/>
      </xdr:nvSpPr>
      <xdr:spPr>
        <a:xfrm>
          <a:off x="9448800" y="63122175"/>
          <a:ext cx="6705599" cy="1724025"/>
        </a:xfrm>
        <a:prstGeom prst="wedgeRoundRectCallout">
          <a:avLst>
            <a:gd name="adj1" fmla="val -58109"/>
            <a:gd name="adj2" fmla="val 11638"/>
            <a:gd name="adj3" fmla="val 16667"/>
          </a:avLst>
        </a:prstGeom>
        <a:solidFill>
          <a:srgbClr val="E4D2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08 : </a:t>
          </a:r>
          <a:r>
            <a:rPr lang="en-US" sz="1400" b="0" i="0" u="none" strike="noStrike">
              <a:solidFill>
                <a:srgbClr val="000000"/>
              </a:solidFill>
              <a:effectLst/>
              <a:latin typeface="Arial" panose="020B0604020202020204" pitchFamily="34" charset="0"/>
            </a:rPr>
            <a:t>Your task is to find the commission again, but this time, using the </a:t>
          </a:r>
          <a:r>
            <a:rPr lang="en-US" sz="1400" b="1" i="0" u="none" strike="noStrike">
              <a:solidFill>
                <a:srgbClr val="000000"/>
              </a:solidFill>
              <a:effectLst/>
              <a:latin typeface="Arial" panose="020B0604020202020204" pitchFamily="34" charset="0"/>
            </a:rPr>
            <a:t>IFS </a:t>
          </a:r>
          <a:r>
            <a:rPr lang="en-US" sz="1400" b="0" i="0" u="none" strike="noStrike">
              <a:solidFill>
                <a:srgbClr val="000000"/>
              </a:solidFill>
              <a:effectLst/>
              <a:latin typeface="Arial" panose="020B0604020202020204" pitchFamily="34" charset="0"/>
            </a:rPr>
            <a:t>function. Additionally, use the </a:t>
          </a:r>
          <a:r>
            <a:rPr lang="en-US" sz="1400" b="1" i="0" u="none" strike="noStrike">
              <a:solidFill>
                <a:srgbClr val="000000"/>
              </a:solidFill>
              <a:effectLst/>
              <a:latin typeface="Arial" panose="020B0604020202020204" pitchFamily="34" charset="0"/>
            </a:rPr>
            <a:t>IFNA </a:t>
          </a:r>
          <a:r>
            <a:rPr lang="en-US" sz="1400" b="0" i="0" u="none" strike="noStrike">
              <a:solidFill>
                <a:srgbClr val="000000"/>
              </a:solidFill>
              <a:effectLst/>
              <a:latin typeface="Arial" panose="020B0604020202020204" pitchFamily="34" charset="0"/>
            </a:rPr>
            <a:t>function to neglect errors for the zero commission rates.</a:t>
          </a:r>
          <a:endParaRPr lang="en-US" sz="1400">
            <a:solidFill>
              <a:sysClr val="windowText" lastClr="000000"/>
            </a:solidFill>
          </a:endParaRPr>
        </a:p>
      </xdr:txBody>
    </xdr:sp>
    <xdr:clientData/>
  </xdr:twoCellAnchor>
  <xdr:twoCellAnchor>
    <xdr:from>
      <xdr:col>10</xdr:col>
      <xdr:colOff>0</xdr:colOff>
      <xdr:row>216</xdr:row>
      <xdr:rowOff>0</xdr:rowOff>
    </xdr:from>
    <xdr:to>
      <xdr:col>20</xdr:col>
      <xdr:colOff>85724</xdr:colOff>
      <xdr:row>225</xdr:row>
      <xdr:rowOff>76199</xdr:rowOff>
    </xdr:to>
    <xdr:sp macro="" textlink="">
      <xdr:nvSpPr>
        <xdr:cNvPr id="15" name="Speech Bubble: Rectangle with Corners Rounded 14">
          <a:extLst>
            <a:ext uri="{FF2B5EF4-FFF2-40B4-BE49-F238E27FC236}">
              <a16:creationId xmlns:a16="http://schemas.microsoft.com/office/drawing/2014/main" id="{6B3CA7C1-F47C-4839-BA22-E72C3FD22849}"/>
            </a:ext>
          </a:extLst>
        </xdr:cNvPr>
        <xdr:cNvSpPr/>
      </xdr:nvSpPr>
      <xdr:spPr>
        <a:xfrm>
          <a:off x="9429750" y="70570725"/>
          <a:ext cx="6705599" cy="2305049"/>
        </a:xfrm>
        <a:prstGeom prst="wedgeRoundRectCallout">
          <a:avLst>
            <a:gd name="adj1" fmla="val -58109"/>
            <a:gd name="adj2" fmla="val 11638"/>
            <a:gd name="adj3" fmla="val 16667"/>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Arial" panose="020B0604020202020204" pitchFamily="34" charset="0"/>
            </a:rPr>
            <a:t>Exercise 09 Combination of IF, AND, and OR Functions:</a:t>
          </a:r>
          <a:r>
            <a:rPr lang="en-US" sz="1400" b="0" i="0" u="none" strike="noStrike">
              <a:solidFill>
                <a:srgbClr val="000000"/>
              </a:solidFill>
              <a:effectLst/>
              <a:latin typeface="Arial" panose="020B0604020202020204" pitchFamily="34" charset="0"/>
            </a:rPr>
            <a:t> One more time, we have changed the dataset. Now, an employee will be eligible for a paid leave if he or she</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Delivers a product costing more than 2000 and</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Either same day delivery or the delivered product is laptop</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Using these two conditions, create a formula to find the employees that are eligible for leave and return “Yes” or “No”.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47625</xdr:colOff>
      <xdr:row>2</xdr:row>
      <xdr:rowOff>93046</xdr:rowOff>
    </xdr:from>
    <xdr:to>
      <xdr:col>8</xdr:col>
      <xdr:colOff>1409700</xdr:colOff>
      <xdr:row>3</xdr:row>
      <xdr:rowOff>152343</xdr:rowOff>
    </xdr:to>
    <xdr:pic>
      <xdr:nvPicPr>
        <xdr:cNvPr id="3" name="Picture 2">
          <a:extLst>
            <a:ext uri="{FF2B5EF4-FFF2-40B4-BE49-F238E27FC236}">
              <a16:creationId xmlns:a16="http://schemas.microsoft.com/office/drawing/2014/main" id="{ABA6A0BB-44F8-B2D7-40D4-90D3B958D4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39025" y="588346"/>
          <a:ext cx="1362075" cy="306947"/>
        </a:xfrm>
        <a:prstGeom prst="rect">
          <a:avLst/>
        </a:prstGeom>
      </xdr:spPr>
    </xdr:pic>
    <xdr:clientData/>
  </xdr:twoCellAnchor>
  <xdr:twoCellAnchor>
    <xdr:from>
      <xdr:col>10</xdr:col>
      <xdr:colOff>247650</xdr:colOff>
      <xdr:row>13</xdr:row>
      <xdr:rowOff>161925</xdr:rowOff>
    </xdr:from>
    <xdr:to>
      <xdr:col>20</xdr:col>
      <xdr:colOff>333374</xdr:colOff>
      <xdr:row>20</xdr:row>
      <xdr:rowOff>152400</xdr:rowOff>
    </xdr:to>
    <xdr:sp macro="" textlink="">
      <xdr:nvSpPr>
        <xdr:cNvPr id="2" name="Speech Bubble: Rectangle with Corners Rounded 1">
          <a:extLst>
            <a:ext uri="{FF2B5EF4-FFF2-40B4-BE49-F238E27FC236}">
              <a16:creationId xmlns:a16="http://schemas.microsoft.com/office/drawing/2014/main" id="{CB131598-93EB-4D74-945E-84CA432BF647}"/>
            </a:ext>
          </a:extLst>
        </xdr:cNvPr>
        <xdr:cNvSpPr/>
      </xdr:nvSpPr>
      <xdr:spPr>
        <a:xfrm>
          <a:off x="9677400" y="3848100"/>
          <a:ext cx="6705599" cy="1724025"/>
        </a:xfrm>
        <a:prstGeom prst="wedgeRoundRectCallout">
          <a:avLst>
            <a:gd name="adj1" fmla="val -58109"/>
            <a:gd name="adj2" fmla="val 11638"/>
            <a:gd name="adj3" fmla="val 16667"/>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ysClr val="windowText" lastClr="000000"/>
              </a:solidFill>
              <a:effectLst/>
              <a:latin typeface="+mn-lt"/>
              <a:ea typeface="+mn-ea"/>
              <a:cs typeface="+mn-cs"/>
            </a:rPr>
            <a:t>Exercise 01 Use of AND Function:</a:t>
          </a:r>
          <a:r>
            <a:rPr lang="en-US" sz="1400" b="0" i="0" u="none" strike="noStrike">
              <a:solidFill>
                <a:sysClr val="windowText" lastClr="000000"/>
              </a:solidFill>
              <a:effectLst/>
              <a:latin typeface="+mn-lt"/>
              <a:ea typeface="+mn-ea"/>
              <a:cs typeface="+mn-cs"/>
            </a:rPr>
            <a:t> The delivered products are given. Your task is to find the number of occurrences where two laptops delivered in a single slot (same row). The output will be true or false.</a:t>
          </a:r>
          <a:endParaRPr lang="en-US" sz="1400">
            <a:solidFill>
              <a:sysClr val="windowText" lastClr="000000"/>
            </a:solidFill>
          </a:endParaRPr>
        </a:p>
      </xdr:txBody>
    </xdr:sp>
    <xdr:clientData/>
  </xdr:twoCellAnchor>
  <xdr:twoCellAnchor>
    <xdr:from>
      <xdr:col>10</xdr:col>
      <xdr:colOff>0</xdr:colOff>
      <xdr:row>4</xdr:row>
      <xdr:rowOff>47625</xdr:rowOff>
    </xdr:from>
    <xdr:to>
      <xdr:col>20</xdr:col>
      <xdr:colOff>85724</xdr:colOff>
      <xdr:row>9</xdr:row>
      <xdr:rowOff>76201</xdr:rowOff>
    </xdr:to>
    <xdr:sp macro="" textlink="">
      <xdr:nvSpPr>
        <xdr:cNvPr id="4" name="Flowchart: Alternate Process 3">
          <a:extLst>
            <a:ext uri="{FF2B5EF4-FFF2-40B4-BE49-F238E27FC236}">
              <a16:creationId xmlns:a16="http://schemas.microsoft.com/office/drawing/2014/main" id="{691AAD90-EC5F-485B-8836-65C007E04BFA}"/>
            </a:ext>
          </a:extLst>
        </xdr:cNvPr>
        <xdr:cNvSpPr/>
      </xdr:nvSpPr>
      <xdr:spPr>
        <a:xfrm>
          <a:off x="9429750" y="1038225"/>
          <a:ext cx="6705599" cy="1733551"/>
        </a:xfrm>
        <a:prstGeom prst="flowChartAlternateProcess">
          <a:avLst/>
        </a:prstGeom>
        <a:solidFill>
          <a:srgbClr val="E5F8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a:r>
            <a:rPr lang="en-US" sz="1400" b="0" i="0" u="none" strike="noStrike">
              <a:solidFill>
                <a:sysClr val="windowText" lastClr="000000"/>
              </a:solidFill>
              <a:effectLst/>
              <a:latin typeface="+mn-lt"/>
              <a:ea typeface="+mn-ea"/>
              <a:cs typeface="+mn-cs"/>
            </a:rPr>
            <a:t>Now, let’s state the exercise problems. For a delivery person to be paid, they must deliver two items in a single slot. This single slot means delivery in the same row. If delivery is not possible on the same date, then it is fulfilled at a later date. So on each row of the data, there will be two product deliveries. This is applicable for the first </a:t>
          </a:r>
          <a:r>
            <a:rPr lang="en-US" sz="1400" b="1" i="0" u="none" strike="noStrike">
              <a:solidFill>
                <a:sysClr val="windowText" lastClr="000000"/>
              </a:solidFill>
              <a:effectLst/>
              <a:latin typeface="+mn-lt"/>
              <a:ea typeface="+mn-ea"/>
              <a:cs typeface="+mn-cs"/>
            </a:rPr>
            <a:t>four</a:t>
          </a:r>
          <a:r>
            <a:rPr lang="en-US" sz="1400" b="0" i="0" u="none" strike="noStrike">
              <a:solidFill>
                <a:sysClr val="windowText" lastClr="000000"/>
              </a:solidFill>
              <a:effectLst/>
              <a:latin typeface="+mn-lt"/>
              <a:ea typeface="+mn-ea"/>
              <a:cs typeface="+mn-cs"/>
            </a:rPr>
            <a:t> exercises.</a:t>
          </a:r>
          <a:endParaRPr lang="en-US" sz="1400" b="0">
            <a:solidFill>
              <a:sysClr val="windowText" lastClr="000000"/>
            </a:solidFill>
            <a:effectLst/>
          </a:endParaRPr>
        </a:p>
      </xdr:txBody>
    </xdr:sp>
    <xdr:clientData/>
  </xdr:twoCellAnchor>
  <xdr:twoCellAnchor>
    <xdr:from>
      <xdr:col>9</xdr:col>
      <xdr:colOff>600075</xdr:colOff>
      <xdr:row>31</xdr:row>
      <xdr:rowOff>152401</xdr:rowOff>
    </xdr:from>
    <xdr:to>
      <xdr:col>20</xdr:col>
      <xdr:colOff>76199</xdr:colOff>
      <xdr:row>38</xdr:row>
      <xdr:rowOff>142876</xdr:rowOff>
    </xdr:to>
    <xdr:sp macro="" textlink="">
      <xdr:nvSpPr>
        <xdr:cNvPr id="5" name="Speech Bubble: Rectangle with Corners Rounded 4">
          <a:extLst>
            <a:ext uri="{FF2B5EF4-FFF2-40B4-BE49-F238E27FC236}">
              <a16:creationId xmlns:a16="http://schemas.microsoft.com/office/drawing/2014/main" id="{7DA01FC8-4BC7-49C8-939F-143EE31E47AB}"/>
            </a:ext>
          </a:extLst>
        </xdr:cNvPr>
        <xdr:cNvSpPr/>
      </xdr:nvSpPr>
      <xdr:spPr>
        <a:xfrm>
          <a:off x="9420225" y="8763001"/>
          <a:ext cx="6705599" cy="1724025"/>
        </a:xfrm>
        <a:prstGeom prst="wedgeRoundRectCallout">
          <a:avLst>
            <a:gd name="adj1" fmla="val -58109"/>
            <a:gd name="adj2" fmla="val 11638"/>
            <a:gd name="adj3" fmla="val 1666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02 Use of OR Function:</a:t>
          </a:r>
          <a:r>
            <a:rPr lang="en-US" sz="1400" b="0" i="0" u="none" strike="noStrike">
              <a:solidFill>
                <a:srgbClr val="000000"/>
              </a:solidFill>
              <a:effectLst/>
              <a:latin typeface="Arial" panose="020B0604020202020204" pitchFamily="34" charset="0"/>
            </a:rPr>
            <a:t> Find when a laptop is delivered. Again, the output will be true or false.</a:t>
          </a:r>
          <a:endParaRPr lang="en-US" sz="1400">
            <a:solidFill>
              <a:sysClr val="windowText" lastClr="000000"/>
            </a:solidFill>
          </a:endParaRPr>
        </a:p>
      </xdr:txBody>
    </xdr:sp>
    <xdr:clientData/>
  </xdr:twoCellAnchor>
  <xdr:twoCellAnchor>
    <xdr:from>
      <xdr:col>9</xdr:col>
      <xdr:colOff>552450</xdr:colOff>
      <xdr:row>55</xdr:row>
      <xdr:rowOff>57151</xdr:rowOff>
    </xdr:from>
    <xdr:to>
      <xdr:col>20</xdr:col>
      <xdr:colOff>28574</xdr:colOff>
      <xdr:row>62</xdr:row>
      <xdr:rowOff>47626</xdr:rowOff>
    </xdr:to>
    <xdr:sp macro="" textlink="">
      <xdr:nvSpPr>
        <xdr:cNvPr id="6" name="Speech Bubble: Rectangle with Corners Rounded 5">
          <a:extLst>
            <a:ext uri="{FF2B5EF4-FFF2-40B4-BE49-F238E27FC236}">
              <a16:creationId xmlns:a16="http://schemas.microsoft.com/office/drawing/2014/main" id="{829C0AE1-4611-4EAB-AEFB-A0CEE227CDE0}"/>
            </a:ext>
          </a:extLst>
        </xdr:cNvPr>
        <xdr:cNvSpPr/>
      </xdr:nvSpPr>
      <xdr:spPr>
        <a:xfrm>
          <a:off x="9372600" y="15078076"/>
          <a:ext cx="6705599" cy="1724025"/>
        </a:xfrm>
        <a:prstGeom prst="wedgeRoundRectCallout">
          <a:avLst>
            <a:gd name="adj1" fmla="val -58109"/>
            <a:gd name="adj2" fmla="val 11638"/>
            <a:gd name="adj3" fmla="val 1666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03 Application of NOT Function:</a:t>
          </a:r>
          <a:r>
            <a:rPr lang="en-US" sz="1400" b="0" i="0" u="none" strike="noStrike">
              <a:solidFill>
                <a:srgbClr val="000000"/>
              </a:solidFill>
              <a:effectLst/>
              <a:latin typeface="Arial" panose="020B0604020202020204" pitchFamily="34" charset="0"/>
            </a:rPr>
            <a:t> Check if the second delivery is on the same date as the first delivery. The output will be true or false.</a:t>
          </a:r>
          <a:endParaRPr lang="en-US" sz="1400">
            <a:solidFill>
              <a:sysClr val="windowText" lastClr="000000"/>
            </a:solidFill>
          </a:endParaRPr>
        </a:p>
      </xdr:txBody>
    </xdr:sp>
    <xdr:clientData/>
  </xdr:twoCellAnchor>
  <xdr:twoCellAnchor>
    <xdr:from>
      <xdr:col>9</xdr:col>
      <xdr:colOff>514350</xdr:colOff>
      <xdr:row>79</xdr:row>
      <xdr:rowOff>1</xdr:rowOff>
    </xdr:from>
    <xdr:to>
      <xdr:col>19</xdr:col>
      <xdr:colOff>600074</xdr:colOff>
      <xdr:row>85</xdr:row>
      <xdr:rowOff>238126</xdr:rowOff>
    </xdr:to>
    <xdr:sp macro="" textlink="">
      <xdr:nvSpPr>
        <xdr:cNvPr id="7" name="Speech Bubble: Rectangle with Corners Rounded 6">
          <a:extLst>
            <a:ext uri="{FF2B5EF4-FFF2-40B4-BE49-F238E27FC236}">
              <a16:creationId xmlns:a16="http://schemas.microsoft.com/office/drawing/2014/main" id="{B2BE6C7D-6C9D-405A-8CC7-B69A94FB179A}"/>
            </a:ext>
          </a:extLst>
        </xdr:cNvPr>
        <xdr:cNvSpPr/>
      </xdr:nvSpPr>
      <xdr:spPr>
        <a:xfrm>
          <a:off x="9334500" y="21431251"/>
          <a:ext cx="6705599" cy="1724025"/>
        </a:xfrm>
        <a:prstGeom prst="wedgeRoundRectCallout">
          <a:avLst>
            <a:gd name="adj1" fmla="val -58109"/>
            <a:gd name="adj2" fmla="val 11638"/>
            <a:gd name="adj3" fmla="val 16667"/>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04 Use of XOR Function:</a:t>
          </a:r>
          <a:r>
            <a:rPr lang="en-US" sz="1400" b="0" i="0" u="none" strike="noStrike">
              <a:solidFill>
                <a:srgbClr val="000000"/>
              </a:solidFill>
              <a:effectLst/>
              <a:latin typeface="Arial" panose="020B0604020202020204" pitchFamily="34" charset="0"/>
            </a:rPr>
            <a:t> Return true if only one of the products’ cost is less than $2,000. Again, the output will be true or false.</a:t>
          </a:r>
          <a:endParaRPr lang="en-US" sz="1400">
            <a:solidFill>
              <a:sysClr val="windowText" lastClr="000000"/>
            </a:solidFill>
          </a:endParaRPr>
        </a:p>
      </xdr:txBody>
    </xdr:sp>
    <xdr:clientData/>
  </xdr:twoCellAnchor>
  <xdr:twoCellAnchor>
    <xdr:from>
      <xdr:col>9</xdr:col>
      <xdr:colOff>352425</xdr:colOff>
      <xdr:row>105</xdr:row>
      <xdr:rowOff>114301</xdr:rowOff>
    </xdr:from>
    <xdr:to>
      <xdr:col>19</xdr:col>
      <xdr:colOff>438149</xdr:colOff>
      <xdr:row>112</xdr:row>
      <xdr:rowOff>104776</xdr:rowOff>
    </xdr:to>
    <xdr:sp macro="" textlink="">
      <xdr:nvSpPr>
        <xdr:cNvPr id="8" name="Speech Bubble: Rectangle with Corners Rounded 7">
          <a:extLst>
            <a:ext uri="{FF2B5EF4-FFF2-40B4-BE49-F238E27FC236}">
              <a16:creationId xmlns:a16="http://schemas.microsoft.com/office/drawing/2014/main" id="{7D33D584-6D4B-4375-A073-824E7D951356}"/>
            </a:ext>
          </a:extLst>
        </xdr:cNvPr>
        <xdr:cNvSpPr/>
      </xdr:nvSpPr>
      <xdr:spPr>
        <a:xfrm>
          <a:off x="9172575" y="28451176"/>
          <a:ext cx="6705599" cy="1724025"/>
        </a:xfrm>
        <a:prstGeom prst="wedgeRoundRectCallout">
          <a:avLst>
            <a:gd name="adj1" fmla="val -58109"/>
            <a:gd name="adj2" fmla="val 11638"/>
            <a:gd name="adj3" fmla="val 16667"/>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05 Combination of AND, OR Function:</a:t>
          </a:r>
          <a:r>
            <a:rPr lang="en-US" sz="1400" b="0" i="0" u="none" strike="noStrike">
              <a:solidFill>
                <a:srgbClr val="000000"/>
              </a:solidFill>
              <a:effectLst/>
              <a:latin typeface="Arial" panose="020B0604020202020204" pitchFamily="34" charset="0"/>
            </a:rPr>
            <a:t> In this exercise, your task is to return true whenever a laptop or mobile phone is delivered by the “Astro” company.</a:t>
          </a:r>
          <a:endParaRPr lang="en-US" sz="1400">
            <a:solidFill>
              <a:sysClr val="windowText" lastClr="000000"/>
            </a:solidFill>
          </a:endParaRPr>
        </a:p>
      </xdr:txBody>
    </xdr:sp>
    <xdr:clientData/>
  </xdr:twoCellAnchor>
  <xdr:twoCellAnchor>
    <xdr:from>
      <xdr:col>10</xdr:col>
      <xdr:colOff>85725</xdr:colOff>
      <xdr:row>128</xdr:row>
      <xdr:rowOff>171451</xdr:rowOff>
    </xdr:from>
    <xdr:to>
      <xdr:col>20</xdr:col>
      <xdr:colOff>171449</xdr:colOff>
      <xdr:row>135</xdr:row>
      <xdr:rowOff>161926</xdr:rowOff>
    </xdr:to>
    <xdr:sp macro="" textlink="">
      <xdr:nvSpPr>
        <xdr:cNvPr id="9" name="Speech Bubble: Rectangle with Corners Rounded 8">
          <a:extLst>
            <a:ext uri="{FF2B5EF4-FFF2-40B4-BE49-F238E27FC236}">
              <a16:creationId xmlns:a16="http://schemas.microsoft.com/office/drawing/2014/main" id="{7B5A5062-97B1-470E-8BB5-AB6F3CD53DF7}"/>
            </a:ext>
          </a:extLst>
        </xdr:cNvPr>
        <xdr:cNvSpPr/>
      </xdr:nvSpPr>
      <xdr:spPr>
        <a:xfrm>
          <a:off x="9515475" y="34432876"/>
          <a:ext cx="6705599" cy="1724025"/>
        </a:xfrm>
        <a:prstGeom prst="wedgeRoundRectCallout">
          <a:avLst>
            <a:gd name="adj1" fmla="val -58109"/>
            <a:gd name="adj2" fmla="val 11638"/>
            <a:gd name="adj3" fmla="val 16667"/>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06 Usage of the IF Function:</a:t>
          </a:r>
          <a:r>
            <a:rPr lang="en-US" sz="1400" b="0" i="0" u="none" strike="noStrike">
              <a:solidFill>
                <a:srgbClr val="000000"/>
              </a:solidFill>
              <a:effectLst/>
              <a:latin typeface="Arial" panose="020B0604020202020204" pitchFamily="34" charset="0"/>
            </a:rPr>
            <a:t> Use the </a:t>
          </a:r>
          <a:r>
            <a:rPr lang="en-US" sz="1400" b="1" i="0" u="none" strike="noStrike">
              <a:solidFill>
                <a:srgbClr val="000000"/>
              </a:solidFill>
              <a:effectLst/>
              <a:latin typeface="Arial" panose="020B0604020202020204" pitchFamily="34" charset="0"/>
            </a:rPr>
            <a:t>IF</a:t>
          </a:r>
          <a:r>
            <a:rPr lang="en-US" sz="1400" b="0" i="0" u="none" strike="noStrike">
              <a:solidFill>
                <a:srgbClr val="000000"/>
              </a:solidFill>
              <a:effectLst/>
              <a:latin typeface="Arial" panose="020B0604020202020204" pitchFamily="34" charset="0"/>
            </a:rPr>
            <a:t> function to return “Same Day” and “Delayed” for the same day delivery and delayed delivery respectively.</a:t>
          </a:r>
          <a:endParaRPr lang="en-US" sz="1400">
            <a:solidFill>
              <a:sysClr val="windowText" lastClr="000000"/>
            </a:solidFill>
          </a:endParaRPr>
        </a:p>
      </xdr:txBody>
    </xdr:sp>
    <xdr:clientData/>
  </xdr:twoCellAnchor>
  <xdr:twoCellAnchor>
    <xdr:from>
      <xdr:col>10</xdr:col>
      <xdr:colOff>228600</xdr:colOff>
      <xdr:row>147</xdr:row>
      <xdr:rowOff>38101</xdr:rowOff>
    </xdr:from>
    <xdr:to>
      <xdr:col>20</xdr:col>
      <xdr:colOff>314324</xdr:colOff>
      <xdr:row>154</xdr:row>
      <xdr:rowOff>28576</xdr:rowOff>
    </xdr:to>
    <xdr:sp macro="" textlink="">
      <xdr:nvSpPr>
        <xdr:cNvPr id="10" name="Speech Bubble: Rectangle with Corners Rounded 9">
          <a:extLst>
            <a:ext uri="{FF2B5EF4-FFF2-40B4-BE49-F238E27FC236}">
              <a16:creationId xmlns:a16="http://schemas.microsoft.com/office/drawing/2014/main" id="{1B974B78-789C-4541-825F-52A253EC3FA4}"/>
            </a:ext>
          </a:extLst>
        </xdr:cNvPr>
        <xdr:cNvSpPr/>
      </xdr:nvSpPr>
      <xdr:spPr>
        <a:xfrm>
          <a:off x="9658350" y="39233476"/>
          <a:ext cx="6705599" cy="1724025"/>
        </a:xfrm>
        <a:prstGeom prst="wedgeRoundRectCallout">
          <a:avLst>
            <a:gd name="adj1" fmla="val -58109"/>
            <a:gd name="adj2" fmla="val 11638"/>
            <a:gd name="adj3" fmla="val 1666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07 Use of SWITCH Function:</a:t>
          </a:r>
          <a:r>
            <a:rPr lang="en-US" sz="1400" b="0" i="0" u="none" strike="noStrike">
              <a:solidFill>
                <a:srgbClr val="000000"/>
              </a:solidFill>
              <a:effectLst/>
              <a:latin typeface="Arial" panose="020B0604020202020204" pitchFamily="34" charset="0"/>
            </a:rPr>
            <a:t> The delivery person will receive commission based on the product cost. The range for the commission is given below the main dataset. Use the SWITCH function with the TRUE function to return the applicable commission percentage.</a:t>
          </a:r>
          <a:endParaRPr lang="en-US" sz="1400">
            <a:solidFill>
              <a:sysClr val="windowText" lastClr="000000"/>
            </a:solidFill>
          </a:endParaRPr>
        </a:p>
      </xdr:txBody>
    </xdr:sp>
    <xdr:clientData/>
  </xdr:twoCellAnchor>
  <xdr:twoCellAnchor>
    <xdr:from>
      <xdr:col>10</xdr:col>
      <xdr:colOff>238125</xdr:colOff>
      <xdr:row>180</xdr:row>
      <xdr:rowOff>142876</xdr:rowOff>
    </xdr:from>
    <xdr:to>
      <xdr:col>20</xdr:col>
      <xdr:colOff>323849</xdr:colOff>
      <xdr:row>187</xdr:row>
      <xdr:rowOff>133351</xdr:rowOff>
    </xdr:to>
    <xdr:sp macro="" textlink="">
      <xdr:nvSpPr>
        <xdr:cNvPr id="11" name="Speech Bubble: Rectangle with Corners Rounded 10">
          <a:extLst>
            <a:ext uri="{FF2B5EF4-FFF2-40B4-BE49-F238E27FC236}">
              <a16:creationId xmlns:a16="http://schemas.microsoft.com/office/drawing/2014/main" id="{AD19F720-F997-41B8-B9E7-4CA907E8C794}"/>
            </a:ext>
          </a:extLst>
        </xdr:cNvPr>
        <xdr:cNvSpPr/>
      </xdr:nvSpPr>
      <xdr:spPr>
        <a:xfrm>
          <a:off x="9667875" y="47739301"/>
          <a:ext cx="6705599" cy="1724025"/>
        </a:xfrm>
        <a:prstGeom prst="wedgeRoundRectCallout">
          <a:avLst>
            <a:gd name="adj1" fmla="val -58109"/>
            <a:gd name="adj2" fmla="val 11638"/>
            <a:gd name="adj3" fmla="val 16667"/>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08 Application of Nested IF: </a:t>
          </a:r>
          <a:r>
            <a:rPr lang="en-US" sz="1400" b="0" i="0" u="none" strike="noStrike">
              <a:solidFill>
                <a:srgbClr val="000000"/>
              </a:solidFill>
              <a:effectLst/>
              <a:latin typeface="Arial" panose="020B0604020202020204" pitchFamily="34" charset="0"/>
            </a:rPr>
            <a:t>Calculate the commission rate using the nested IF.</a:t>
          </a:r>
          <a:endParaRPr lang="en-US" sz="1400">
            <a:solidFill>
              <a:sysClr val="windowText" lastClr="000000"/>
            </a:solidFill>
          </a:endParaRPr>
        </a:p>
      </xdr:txBody>
    </xdr:sp>
    <xdr:clientData/>
  </xdr:twoCellAnchor>
  <xdr:twoCellAnchor>
    <xdr:from>
      <xdr:col>10</xdr:col>
      <xdr:colOff>514350</xdr:colOff>
      <xdr:row>209</xdr:row>
      <xdr:rowOff>142876</xdr:rowOff>
    </xdr:from>
    <xdr:to>
      <xdr:col>20</xdr:col>
      <xdr:colOff>600074</xdr:colOff>
      <xdr:row>216</xdr:row>
      <xdr:rowOff>133351</xdr:rowOff>
    </xdr:to>
    <xdr:sp macro="" textlink="">
      <xdr:nvSpPr>
        <xdr:cNvPr id="12" name="Speech Bubble: Rectangle with Corners Rounded 11">
          <a:extLst>
            <a:ext uri="{FF2B5EF4-FFF2-40B4-BE49-F238E27FC236}">
              <a16:creationId xmlns:a16="http://schemas.microsoft.com/office/drawing/2014/main" id="{D750AE69-6947-42C7-A4C2-1C9885EA5CA0}"/>
            </a:ext>
          </a:extLst>
        </xdr:cNvPr>
        <xdr:cNvSpPr/>
      </xdr:nvSpPr>
      <xdr:spPr>
        <a:xfrm>
          <a:off x="9944100" y="55149751"/>
          <a:ext cx="6705599" cy="1724025"/>
        </a:xfrm>
        <a:prstGeom prst="wedgeRoundRectCallout">
          <a:avLst>
            <a:gd name="adj1" fmla="val -58109"/>
            <a:gd name="adj2" fmla="val 11638"/>
            <a:gd name="adj3" fmla="val 16667"/>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09 Combination of IF and AND Functions:</a:t>
          </a:r>
          <a:r>
            <a:rPr lang="en-US" sz="1400" b="0" i="0" u="none" strike="noStrike">
              <a:solidFill>
                <a:srgbClr val="000000"/>
              </a:solidFill>
              <a:effectLst/>
              <a:latin typeface="Arial" panose="020B0604020202020204" pitchFamily="34" charset="0"/>
            </a:rPr>
            <a:t> Find the commission rate by combining these functions.</a:t>
          </a:r>
          <a:endParaRPr lang="en-US" sz="1400">
            <a:solidFill>
              <a:sysClr val="windowText" lastClr="000000"/>
            </a:solidFill>
          </a:endParaRPr>
        </a:p>
      </xdr:txBody>
    </xdr:sp>
    <xdr:clientData/>
  </xdr:twoCellAnchor>
  <xdr:twoCellAnchor>
    <xdr:from>
      <xdr:col>10</xdr:col>
      <xdr:colOff>342900</xdr:colOff>
      <xdr:row>239</xdr:row>
      <xdr:rowOff>47626</xdr:rowOff>
    </xdr:from>
    <xdr:to>
      <xdr:col>20</xdr:col>
      <xdr:colOff>428624</xdr:colOff>
      <xdr:row>246</xdr:row>
      <xdr:rowOff>38101</xdr:rowOff>
    </xdr:to>
    <xdr:sp macro="" textlink="">
      <xdr:nvSpPr>
        <xdr:cNvPr id="13" name="Speech Bubble: Rectangle with Corners Rounded 12">
          <a:extLst>
            <a:ext uri="{FF2B5EF4-FFF2-40B4-BE49-F238E27FC236}">
              <a16:creationId xmlns:a16="http://schemas.microsoft.com/office/drawing/2014/main" id="{67B20EC4-860E-47EB-8DE9-6A2A445C4155}"/>
            </a:ext>
          </a:extLst>
        </xdr:cNvPr>
        <xdr:cNvSpPr/>
      </xdr:nvSpPr>
      <xdr:spPr>
        <a:xfrm>
          <a:off x="9772650" y="62712601"/>
          <a:ext cx="6705599" cy="1724025"/>
        </a:xfrm>
        <a:prstGeom prst="wedgeRoundRectCallout">
          <a:avLst>
            <a:gd name="adj1" fmla="val -58109"/>
            <a:gd name="adj2" fmla="val 11638"/>
            <a:gd name="adj3" fmla="val 16667"/>
          </a:avLst>
        </a:prstGeom>
        <a:solidFill>
          <a:srgbClr val="E4D2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10 Application of IFS Function: </a:t>
          </a:r>
          <a:r>
            <a:rPr lang="en-US" sz="1400" b="0" i="0" u="none" strike="noStrike">
              <a:solidFill>
                <a:srgbClr val="000000"/>
              </a:solidFill>
              <a:effectLst/>
              <a:latin typeface="Arial" panose="020B0604020202020204" pitchFamily="34" charset="0"/>
            </a:rPr>
            <a:t>Your task is to find the commission again, but this time, using the </a:t>
          </a:r>
          <a:r>
            <a:rPr lang="en-US" sz="1400" b="1" i="0" u="none" strike="noStrike">
              <a:solidFill>
                <a:srgbClr val="000000"/>
              </a:solidFill>
              <a:effectLst/>
              <a:latin typeface="Arial" panose="020B0604020202020204" pitchFamily="34" charset="0"/>
            </a:rPr>
            <a:t>IFS </a:t>
          </a:r>
          <a:r>
            <a:rPr lang="en-US" sz="1400" b="0" i="0" u="none" strike="noStrike">
              <a:solidFill>
                <a:srgbClr val="000000"/>
              </a:solidFill>
              <a:effectLst/>
              <a:latin typeface="Arial" panose="020B0604020202020204" pitchFamily="34" charset="0"/>
            </a:rPr>
            <a:t>function. Additionally, use the </a:t>
          </a:r>
          <a:r>
            <a:rPr lang="en-US" sz="1400" b="1" i="0" u="none" strike="noStrike">
              <a:solidFill>
                <a:srgbClr val="000000"/>
              </a:solidFill>
              <a:effectLst/>
              <a:latin typeface="Arial" panose="020B0604020202020204" pitchFamily="34" charset="0"/>
            </a:rPr>
            <a:t>IFNA </a:t>
          </a:r>
          <a:r>
            <a:rPr lang="en-US" sz="1400" b="0" i="0" u="none" strike="noStrike">
              <a:solidFill>
                <a:srgbClr val="000000"/>
              </a:solidFill>
              <a:effectLst/>
              <a:latin typeface="Arial" panose="020B0604020202020204" pitchFamily="34" charset="0"/>
            </a:rPr>
            <a:t>function to neglect errors for the zero commission rates.</a:t>
          </a:r>
          <a:endParaRPr lang="en-US" sz="1400">
            <a:solidFill>
              <a:sysClr val="windowText" lastClr="000000"/>
            </a:solidFill>
          </a:endParaRPr>
        </a:p>
      </xdr:txBody>
    </xdr:sp>
    <xdr:clientData/>
  </xdr:twoCellAnchor>
  <xdr:twoCellAnchor>
    <xdr:from>
      <xdr:col>10</xdr:col>
      <xdr:colOff>228600</xdr:colOff>
      <xdr:row>268</xdr:row>
      <xdr:rowOff>114301</xdr:rowOff>
    </xdr:from>
    <xdr:to>
      <xdr:col>20</xdr:col>
      <xdr:colOff>314324</xdr:colOff>
      <xdr:row>277</xdr:row>
      <xdr:rowOff>190500</xdr:rowOff>
    </xdr:to>
    <xdr:sp macro="" textlink="">
      <xdr:nvSpPr>
        <xdr:cNvPr id="14" name="Speech Bubble: Rectangle with Corners Rounded 13">
          <a:extLst>
            <a:ext uri="{FF2B5EF4-FFF2-40B4-BE49-F238E27FC236}">
              <a16:creationId xmlns:a16="http://schemas.microsoft.com/office/drawing/2014/main" id="{17B73F8D-66B7-40EC-A14D-22A28D0B7271}"/>
            </a:ext>
          </a:extLst>
        </xdr:cNvPr>
        <xdr:cNvSpPr/>
      </xdr:nvSpPr>
      <xdr:spPr>
        <a:xfrm>
          <a:off x="9658350" y="70189726"/>
          <a:ext cx="6705599" cy="2305049"/>
        </a:xfrm>
        <a:prstGeom prst="wedgeRoundRectCallout">
          <a:avLst>
            <a:gd name="adj1" fmla="val -58109"/>
            <a:gd name="adj2" fmla="val 11638"/>
            <a:gd name="adj3" fmla="val 16667"/>
          </a:avLst>
        </a:prstGeom>
        <a:solidFill>
          <a:srgbClr val="E5F8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Arial" panose="020B0604020202020204" pitchFamily="34" charset="0"/>
            </a:rPr>
            <a:t>Exercise 11 Combination of IF, AND, and OR Functions:</a:t>
          </a:r>
          <a:r>
            <a:rPr lang="en-US" sz="1400" b="0" i="0" u="none" strike="noStrike">
              <a:solidFill>
                <a:srgbClr val="000000"/>
              </a:solidFill>
              <a:effectLst/>
              <a:latin typeface="Arial" panose="020B0604020202020204" pitchFamily="34" charset="0"/>
            </a:rPr>
            <a:t> One more time, we have changed the dataset. Now, an employee will be eligible for a paid leave if he or she</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Delivers a product costing more than 2000 and</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Either same day delivery or the delivered product is laptop</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Using these two conditions, create a formula to find the employees that are eligible for leave and return “Yes” or “No”.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M229"/>
  <sheetViews>
    <sheetView showGridLines="0" tabSelected="1" topLeftCell="A196" zoomScale="70" zoomScaleNormal="70" workbookViewId="0">
      <selection activeCell="J152" sqref="J152"/>
    </sheetView>
  </sheetViews>
  <sheetFormatPr defaultColWidth="9.109375" defaultRowHeight="20.100000000000001" customHeight="1" x14ac:dyDescent="0.3"/>
  <cols>
    <col min="1" max="1" width="3.6640625" style="1" customWidth="1"/>
    <col min="2" max="2" width="18.5546875" style="1" customWidth="1"/>
    <col min="3" max="3" width="15.33203125" style="1" customWidth="1"/>
    <col min="4" max="4" width="15.44140625" style="1" customWidth="1"/>
    <col min="5" max="5" width="12.33203125" style="1" customWidth="1"/>
    <col min="6" max="6" width="18.33203125" style="1" customWidth="1"/>
    <col min="7" max="7" width="15" style="1" customWidth="1"/>
    <col min="8" max="8" width="12.33203125" style="1" customWidth="1"/>
    <col min="9" max="9" width="21.44140625" style="1" customWidth="1"/>
    <col min="10" max="10" width="16.21875" style="1" customWidth="1"/>
    <col min="11" max="11" width="17" style="1" customWidth="1"/>
    <col min="12" max="13" width="9.109375" style="1"/>
    <col min="14" max="14" width="13.6640625" style="1" bestFit="1" customWidth="1"/>
    <col min="15" max="15" width="12.44140625" style="1" bestFit="1" customWidth="1"/>
    <col min="16" max="16384" width="9.109375" style="1"/>
  </cols>
  <sheetData>
    <row r="3" spans="2:10" ht="20.100000000000001" customHeight="1" x14ac:dyDescent="0.3">
      <c r="B3" s="12" t="s">
        <v>69</v>
      </c>
    </row>
    <row r="4" spans="2:10" ht="54" x14ac:dyDescent="0.3">
      <c r="B4" s="4" t="s">
        <v>1</v>
      </c>
      <c r="C4" s="4" t="s">
        <v>10</v>
      </c>
      <c r="D4" s="4" t="s">
        <v>11</v>
      </c>
      <c r="E4" s="4" t="s">
        <v>2</v>
      </c>
      <c r="F4" s="4" t="s">
        <v>12</v>
      </c>
      <c r="G4" s="4" t="s">
        <v>11</v>
      </c>
      <c r="H4" s="4" t="s">
        <v>0</v>
      </c>
      <c r="I4" s="10" t="s">
        <v>19</v>
      </c>
    </row>
    <row r="5" spans="2:10" ht="20.100000000000001" customHeight="1" x14ac:dyDescent="0.3">
      <c r="B5" s="6">
        <v>44621</v>
      </c>
      <c r="C5" s="5" t="s">
        <v>13</v>
      </c>
      <c r="D5" s="8">
        <v>2479.94</v>
      </c>
      <c r="E5" s="6">
        <v>44621</v>
      </c>
      <c r="F5" s="5" t="s">
        <v>14</v>
      </c>
      <c r="G5" s="8">
        <v>699.95</v>
      </c>
      <c r="H5" s="7" t="s">
        <v>3</v>
      </c>
      <c r="I5" s="11" t="b">
        <f>IF(AND(C5="Laptop",F5="Laptop"),TRUE,FALSE)</f>
        <v>0</v>
      </c>
    </row>
    <row r="6" spans="2:10" ht="20.100000000000001" customHeight="1" x14ac:dyDescent="0.3">
      <c r="B6" s="6">
        <v>44635</v>
      </c>
      <c r="C6" s="5" t="s">
        <v>13</v>
      </c>
      <c r="D6" s="8">
        <v>1732.99</v>
      </c>
      <c r="E6" s="6">
        <v>44636</v>
      </c>
      <c r="F6" s="5" t="s">
        <v>13</v>
      </c>
      <c r="G6" s="8">
        <v>3164.99</v>
      </c>
      <c r="H6" s="7" t="s">
        <v>4</v>
      </c>
      <c r="I6" s="11" t="b">
        <f t="shared" ref="I6:I24" si="0">IF(AND(C6="Laptop",F6="Laptop"),TRUE,FALSE)</f>
        <v>1</v>
      </c>
      <c r="J6" s="2"/>
    </row>
    <row r="7" spans="2:10" ht="20.100000000000001" customHeight="1" x14ac:dyDescent="0.3">
      <c r="B7" s="6">
        <v>44637</v>
      </c>
      <c r="C7" s="5" t="s">
        <v>13</v>
      </c>
      <c r="D7" s="8">
        <v>1174.99</v>
      </c>
      <c r="E7" s="6">
        <v>44638</v>
      </c>
      <c r="F7" s="5" t="s">
        <v>14</v>
      </c>
      <c r="G7" s="9">
        <v>429</v>
      </c>
      <c r="H7" s="7" t="s">
        <v>3</v>
      </c>
      <c r="I7" s="11" t="b">
        <f t="shared" si="0"/>
        <v>0</v>
      </c>
      <c r="J7" s="2"/>
    </row>
    <row r="8" spans="2:10" ht="20.100000000000001" customHeight="1" x14ac:dyDescent="0.3">
      <c r="B8" s="6">
        <v>44639</v>
      </c>
      <c r="C8" s="5" t="s">
        <v>13</v>
      </c>
      <c r="D8" s="8">
        <v>1799.99</v>
      </c>
      <c r="E8" s="6">
        <v>44641</v>
      </c>
      <c r="F8" s="5" t="s">
        <v>14</v>
      </c>
      <c r="G8" s="9">
        <v>1525</v>
      </c>
      <c r="H8" s="7" t="s">
        <v>5</v>
      </c>
      <c r="I8" s="11" t="b">
        <f t="shared" si="0"/>
        <v>0</v>
      </c>
      <c r="J8" s="2"/>
    </row>
    <row r="9" spans="2:10" ht="20.100000000000001" customHeight="1" x14ac:dyDescent="0.3">
      <c r="B9" s="6">
        <v>44642</v>
      </c>
      <c r="C9" s="5" t="s">
        <v>13</v>
      </c>
      <c r="D9" s="8">
        <v>3164.99</v>
      </c>
      <c r="E9" s="6">
        <v>44643</v>
      </c>
      <c r="F9" s="5" t="s">
        <v>14</v>
      </c>
      <c r="G9" s="9">
        <v>599</v>
      </c>
      <c r="H9" s="7" t="s">
        <v>6</v>
      </c>
      <c r="I9" s="11" t="b">
        <f t="shared" si="0"/>
        <v>0</v>
      </c>
      <c r="J9" s="2"/>
    </row>
    <row r="10" spans="2:10" ht="20.100000000000001" customHeight="1" x14ac:dyDescent="0.3">
      <c r="B10" s="6">
        <v>44645</v>
      </c>
      <c r="C10" s="5" t="s">
        <v>13</v>
      </c>
      <c r="D10" s="8">
        <v>1199</v>
      </c>
      <c r="E10" s="6">
        <v>44646</v>
      </c>
      <c r="F10" s="5" t="s">
        <v>13</v>
      </c>
      <c r="G10" s="8">
        <v>1199</v>
      </c>
      <c r="H10" s="7" t="s">
        <v>7</v>
      </c>
      <c r="I10" s="11" t="b">
        <f t="shared" si="0"/>
        <v>1</v>
      </c>
      <c r="J10" s="2"/>
    </row>
    <row r="11" spans="2:10" ht="20.100000000000001" customHeight="1" x14ac:dyDescent="0.3">
      <c r="B11" s="6">
        <v>44648</v>
      </c>
      <c r="C11" s="5" t="s">
        <v>14</v>
      </c>
      <c r="D11" s="8">
        <v>699.95</v>
      </c>
      <c r="E11" s="6">
        <v>44649</v>
      </c>
      <c r="F11" s="5" t="s">
        <v>14</v>
      </c>
      <c r="G11" s="9">
        <v>449</v>
      </c>
      <c r="H11" s="7" t="s">
        <v>4</v>
      </c>
      <c r="I11" s="11" t="b">
        <f t="shared" si="0"/>
        <v>0</v>
      </c>
      <c r="J11" s="2"/>
    </row>
    <row r="12" spans="2:10" ht="20.100000000000001" customHeight="1" x14ac:dyDescent="0.3">
      <c r="B12" s="6">
        <v>44649</v>
      </c>
      <c r="C12" s="5" t="s">
        <v>14</v>
      </c>
      <c r="D12" s="9">
        <v>949</v>
      </c>
      <c r="E12" s="6">
        <v>44649</v>
      </c>
      <c r="F12" s="5" t="s">
        <v>15</v>
      </c>
      <c r="G12" s="8">
        <v>149.94999999999999</v>
      </c>
      <c r="H12" s="7" t="s">
        <v>8</v>
      </c>
      <c r="I12" s="11" t="b">
        <f t="shared" si="0"/>
        <v>0</v>
      </c>
    </row>
    <row r="13" spans="2:10" ht="20.100000000000001" customHeight="1" x14ac:dyDescent="0.3">
      <c r="B13" s="6">
        <v>44653</v>
      </c>
      <c r="C13" s="5" t="s">
        <v>14</v>
      </c>
      <c r="D13" s="9">
        <v>429</v>
      </c>
      <c r="E13" s="6">
        <v>44654</v>
      </c>
      <c r="F13" s="5" t="s">
        <v>15</v>
      </c>
      <c r="G13" s="8">
        <v>129.94999999999999</v>
      </c>
      <c r="H13" s="7" t="s">
        <v>9</v>
      </c>
      <c r="I13" s="11" t="b">
        <f t="shared" si="0"/>
        <v>0</v>
      </c>
    </row>
    <row r="14" spans="2:10" ht="20.100000000000001" customHeight="1" x14ac:dyDescent="0.3">
      <c r="B14" s="6">
        <v>44656</v>
      </c>
      <c r="C14" s="5" t="s">
        <v>14</v>
      </c>
      <c r="D14" s="9">
        <v>1525</v>
      </c>
      <c r="E14" s="6">
        <v>44657</v>
      </c>
      <c r="F14" s="5" t="s">
        <v>16</v>
      </c>
      <c r="G14" s="9">
        <v>399</v>
      </c>
      <c r="H14" s="7" t="s">
        <v>3</v>
      </c>
      <c r="I14" s="11" t="b">
        <f t="shared" si="0"/>
        <v>0</v>
      </c>
    </row>
    <row r="15" spans="2:10" ht="20.100000000000001" customHeight="1" x14ac:dyDescent="0.3">
      <c r="B15" s="6">
        <v>44662</v>
      </c>
      <c r="C15" s="5" t="s">
        <v>13</v>
      </c>
      <c r="D15" s="8">
        <v>1799.99</v>
      </c>
      <c r="E15" s="6">
        <v>44664</v>
      </c>
      <c r="F15" s="5" t="s">
        <v>16</v>
      </c>
      <c r="G15" s="8">
        <v>183.9</v>
      </c>
      <c r="H15" s="7" t="s">
        <v>8</v>
      </c>
      <c r="I15" s="11" t="b">
        <f t="shared" si="0"/>
        <v>0</v>
      </c>
    </row>
    <row r="16" spans="2:10" ht="20.100000000000001" customHeight="1" x14ac:dyDescent="0.3">
      <c r="B16" s="6">
        <v>44668</v>
      </c>
      <c r="C16" s="5" t="s">
        <v>14</v>
      </c>
      <c r="D16" s="9">
        <v>475</v>
      </c>
      <c r="E16" s="6">
        <v>44669</v>
      </c>
      <c r="F16" s="5" t="s">
        <v>16</v>
      </c>
      <c r="G16" s="9">
        <v>299</v>
      </c>
      <c r="H16" s="7" t="s">
        <v>3</v>
      </c>
      <c r="I16" s="11" t="b">
        <f t="shared" si="0"/>
        <v>0</v>
      </c>
    </row>
    <row r="17" spans="2:9" ht="20.100000000000001" customHeight="1" x14ac:dyDescent="0.3">
      <c r="B17" s="6">
        <v>44674</v>
      </c>
      <c r="C17" s="5" t="s">
        <v>14</v>
      </c>
      <c r="D17" s="9">
        <v>449</v>
      </c>
      <c r="E17" s="6">
        <v>44675</v>
      </c>
      <c r="F17" s="5" t="s">
        <v>13</v>
      </c>
      <c r="G17" s="8">
        <v>2479.94</v>
      </c>
      <c r="H17" s="7" t="s">
        <v>4</v>
      </c>
      <c r="I17" s="11" t="b">
        <f t="shared" si="0"/>
        <v>0</v>
      </c>
    </row>
    <row r="18" spans="2:9" ht="20.100000000000001" customHeight="1" x14ac:dyDescent="0.3">
      <c r="B18" s="6">
        <v>44678</v>
      </c>
      <c r="C18" s="5" t="s">
        <v>15</v>
      </c>
      <c r="D18" s="8">
        <v>149.94999999999999</v>
      </c>
      <c r="E18" s="6">
        <v>44679</v>
      </c>
      <c r="F18" s="5" t="s">
        <v>13</v>
      </c>
      <c r="G18" s="8">
        <v>1732.99</v>
      </c>
      <c r="H18" s="7" t="s">
        <v>6</v>
      </c>
      <c r="I18" s="11" t="b">
        <f t="shared" si="0"/>
        <v>0</v>
      </c>
    </row>
    <row r="19" spans="2:9" ht="20.100000000000001" customHeight="1" x14ac:dyDescent="0.3">
      <c r="B19" s="6">
        <v>44685</v>
      </c>
      <c r="C19" s="5" t="s">
        <v>15</v>
      </c>
      <c r="D19" s="8">
        <v>129.94999999999999</v>
      </c>
      <c r="E19" s="6">
        <v>44687</v>
      </c>
      <c r="F19" s="5" t="s">
        <v>13</v>
      </c>
      <c r="G19" s="8">
        <v>1174.99</v>
      </c>
      <c r="H19" s="7" t="s">
        <v>3</v>
      </c>
      <c r="I19" s="11" t="b">
        <f t="shared" si="0"/>
        <v>0</v>
      </c>
    </row>
    <row r="20" spans="2:9" ht="20.100000000000001" customHeight="1" x14ac:dyDescent="0.3">
      <c r="B20" s="6">
        <v>44688</v>
      </c>
      <c r="C20" s="5" t="s">
        <v>16</v>
      </c>
      <c r="D20" s="9">
        <v>399</v>
      </c>
      <c r="E20" s="6">
        <v>44688</v>
      </c>
      <c r="F20" s="5" t="s">
        <v>13</v>
      </c>
      <c r="G20" s="8">
        <v>1799.99</v>
      </c>
      <c r="H20" s="7" t="s">
        <v>5</v>
      </c>
      <c r="I20" s="11" t="b">
        <f t="shared" si="0"/>
        <v>0</v>
      </c>
    </row>
    <row r="21" spans="2:9" ht="20.100000000000001" customHeight="1" x14ac:dyDescent="0.3">
      <c r="B21" s="6">
        <v>44694</v>
      </c>
      <c r="C21" s="5" t="s">
        <v>16</v>
      </c>
      <c r="D21" s="8">
        <v>183.9</v>
      </c>
      <c r="E21" s="6">
        <v>44695</v>
      </c>
      <c r="F21" s="5" t="s">
        <v>16</v>
      </c>
      <c r="G21" s="8">
        <v>183.9</v>
      </c>
      <c r="H21" s="7" t="s">
        <v>6</v>
      </c>
      <c r="I21" s="11" t="b">
        <f t="shared" si="0"/>
        <v>0</v>
      </c>
    </row>
    <row r="22" spans="2:9" ht="20.100000000000001" customHeight="1" x14ac:dyDescent="0.3">
      <c r="B22" s="6">
        <v>44696</v>
      </c>
      <c r="C22" s="5" t="s">
        <v>16</v>
      </c>
      <c r="D22" s="9">
        <v>299</v>
      </c>
      <c r="E22" s="6">
        <v>44697</v>
      </c>
      <c r="F22" s="5" t="s">
        <v>17</v>
      </c>
      <c r="G22" s="9">
        <v>565</v>
      </c>
      <c r="H22" s="7" t="s">
        <v>5</v>
      </c>
      <c r="I22" s="11" t="b">
        <f t="shared" si="0"/>
        <v>0</v>
      </c>
    </row>
    <row r="23" spans="2:9" ht="20.100000000000001" customHeight="1" x14ac:dyDescent="0.3">
      <c r="B23" s="6">
        <v>44698</v>
      </c>
      <c r="C23" s="5" t="s">
        <v>17</v>
      </c>
      <c r="D23" s="9">
        <v>560</v>
      </c>
      <c r="E23" s="6">
        <v>44700</v>
      </c>
      <c r="F23" s="5" t="s">
        <v>17</v>
      </c>
      <c r="G23" s="9">
        <v>560</v>
      </c>
      <c r="H23" s="7" t="s">
        <v>4</v>
      </c>
      <c r="I23" s="11" t="b">
        <f t="shared" si="0"/>
        <v>0</v>
      </c>
    </row>
    <row r="24" spans="2:9" ht="20.100000000000001" customHeight="1" x14ac:dyDescent="0.3">
      <c r="B24" s="6">
        <v>44700</v>
      </c>
      <c r="C24" s="5" t="s">
        <v>17</v>
      </c>
      <c r="D24" s="9">
        <v>565</v>
      </c>
      <c r="E24" s="6">
        <v>44700</v>
      </c>
      <c r="F24" s="5" t="s">
        <v>16</v>
      </c>
      <c r="G24" s="9">
        <v>299</v>
      </c>
      <c r="H24" s="7" t="s">
        <v>3</v>
      </c>
      <c r="I24" s="11" t="b">
        <f t="shared" si="0"/>
        <v>0</v>
      </c>
    </row>
    <row r="27" spans="2:9" ht="20.100000000000001" customHeight="1" x14ac:dyDescent="0.3">
      <c r="B27" s="12" t="s">
        <v>68</v>
      </c>
    </row>
    <row r="28" spans="2:9" ht="54" x14ac:dyDescent="0.3">
      <c r="B28" s="4" t="s">
        <v>1</v>
      </c>
      <c r="C28" s="4" t="s">
        <v>10</v>
      </c>
      <c r="D28" s="4" t="s">
        <v>11</v>
      </c>
      <c r="E28" s="4" t="s">
        <v>2</v>
      </c>
      <c r="F28" s="4" t="s">
        <v>12</v>
      </c>
      <c r="G28" s="4" t="s">
        <v>11</v>
      </c>
      <c r="H28" s="4" t="s">
        <v>0</v>
      </c>
      <c r="I28" s="10" t="s">
        <v>22</v>
      </c>
    </row>
    <row r="29" spans="2:9" ht="20.100000000000001" customHeight="1" x14ac:dyDescent="0.3">
      <c r="B29" s="6">
        <v>44621</v>
      </c>
      <c r="C29" s="5" t="s">
        <v>13</v>
      </c>
      <c r="D29" s="8">
        <v>2479.94</v>
      </c>
      <c r="E29" s="6">
        <v>44621</v>
      </c>
      <c r="F29" s="5" t="s">
        <v>14</v>
      </c>
      <c r="G29" s="8">
        <v>699.95</v>
      </c>
      <c r="H29" s="7" t="s">
        <v>3</v>
      </c>
      <c r="I29" s="11" t="b">
        <f>IF(OR(C29="Laptop",F29="Laptop"),TRUE,FALSE)</f>
        <v>1</v>
      </c>
    </row>
    <row r="30" spans="2:9" ht="20.100000000000001" customHeight="1" x14ac:dyDescent="0.3">
      <c r="B30" s="6">
        <v>44635</v>
      </c>
      <c r="C30" s="5" t="s">
        <v>13</v>
      </c>
      <c r="D30" s="8">
        <v>1732.99</v>
      </c>
      <c r="E30" s="6">
        <v>44636</v>
      </c>
      <c r="F30" s="5" t="s">
        <v>13</v>
      </c>
      <c r="G30" s="8">
        <v>3164.99</v>
      </c>
      <c r="H30" s="7" t="s">
        <v>4</v>
      </c>
      <c r="I30" s="11" t="b">
        <f t="shared" ref="I30:I48" si="1">IF(OR(C30="Laptop",F30="Laptop"),TRUE,FALSE)</f>
        <v>1</v>
      </c>
    </row>
    <row r="31" spans="2:9" ht="20.100000000000001" customHeight="1" x14ac:dyDescent="0.3">
      <c r="B31" s="6">
        <v>44637</v>
      </c>
      <c r="C31" s="5" t="s">
        <v>13</v>
      </c>
      <c r="D31" s="8">
        <v>1174.99</v>
      </c>
      <c r="E31" s="6">
        <v>44638</v>
      </c>
      <c r="F31" s="5" t="s">
        <v>14</v>
      </c>
      <c r="G31" s="9">
        <v>429</v>
      </c>
      <c r="H31" s="7" t="s">
        <v>3</v>
      </c>
      <c r="I31" s="11" t="b">
        <f t="shared" si="1"/>
        <v>1</v>
      </c>
    </row>
    <row r="32" spans="2:9" ht="20.100000000000001" customHeight="1" x14ac:dyDescent="0.3">
      <c r="B32" s="6">
        <v>44639</v>
      </c>
      <c r="C32" s="5" t="s">
        <v>13</v>
      </c>
      <c r="D32" s="8">
        <v>1799.99</v>
      </c>
      <c r="E32" s="6">
        <v>44641</v>
      </c>
      <c r="F32" s="5" t="s">
        <v>14</v>
      </c>
      <c r="G32" s="9">
        <v>1525</v>
      </c>
      <c r="H32" s="7" t="s">
        <v>5</v>
      </c>
      <c r="I32" s="11" t="b">
        <f t="shared" si="1"/>
        <v>1</v>
      </c>
    </row>
    <row r="33" spans="2:9" ht="20.100000000000001" customHeight="1" x14ac:dyDescent="0.3">
      <c r="B33" s="6">
        <v>44642</v>
      </c>
      <c r="C33" s="5" t="s">
        <v>13</v>
      </c>
      <c r="D33" s="8">
        <v>3164.99</v>
      </c>
      <c r="E33" s="6">
        <v>44643</v>
      </c>
      <c r="F33" s="5" t="s">
        <v>14</v>
      </c>
      <c r="G33" s="9">
        <v>599</v>
      </c>
      <c r="H33" s="7" t="s">
        <v>6</v>
      </c>
      <c r="I33" s="11" t="b">
        <f t="shared" si="1"/>
        <v>1</v>
      </c>
    </row>
    <row r="34" spans="2:9" ht="20.100000000000001" customHeight="1" x14ac:dyDescent="0.3">
      <c r="B34" s="6">
        <v>44645</v>
      </c>
      <c r="C34" s="5" t="s">
        <v>13</v>
      </c>
      <c r="D34" s="8">
        <v>1199</v>
      </c>
      <c r="E34" s="6">
        <v>44646</v>
      </c>
      <c r="F34" s="5" t="s">
        <v>13</v>
      </c>
      <c r="G34" s="8">
        <v>1199</v>
      </c>
      <c r="H34" s="7" t="s">
        <v>7</v>
      </c>
      <c r="I34" s="11" t="b">
        <f t="shared" si="1"/>
        <v>1</v>
      </c>
    </row>
    <row r="35" spans="2:9" ht="20.100000000000001" customHeight="1" x14ac:dyDescent="0.3">
      <c r="B35" s="6">
        <v>44648</v>
      </c>
      <c r="C35" s="5" t="s">
        <v>14</v>
      </c>
      <c r="D35" s="8">
        <v>699.95</v>
      </c>
      <c r="E35" s="6">
        <v>44649</v>
      </c>
      <c r="F35" s="5" t="s">
        <v>14</v>
      </c>
      <c r="G35" s="9">
        <v>449</v>
      </c>
      <c r="H35" s="7" t="s">
        <v>4</v>
      </c>
      <c r="I35" s="11" t="b">
        <f t="shared" si="1"/>
        <v>0</v>
      </c>
    </row>
    <row r="36" spans="2:9" ht="20.100000000000001" customHeight="1" x14ac:dyDescent="0.3">
      <c r="B36" s="6">
        <v>44649</v>
      </c>
      <c r="C36" s="5" t="s">
        <v>14</v>
      </c>
      <c r="D36" s="9">
        <v>949</v>
      </c>
      <c r="E36" s="6">
        <v>44649</v>
      </c>
      <c r="F36" s="5" t="s">
        <v>15</v>
      </c>
      <c r="G36" s="8">
        <v>149.94999999999999</v>
      </c>
      <c r="H36" s="7" t="s">
        <v>8</v>
      </c>
      <c r="I36" s="11" t="b">
        <f t="shared" si="1"/>
        <v>0</v>
      </c>
    </row>
    <row r="37" spans="2:9" ht="20.100000000000001" customHeight="1" x14ac:dyDescent="0.3">
      <c r="B37" s="6">
        <v>44653</v>
      </c>
      <c r="C37" s="5" t="s">
        <v>14</v>
      </c>
      <c r="D37" s="9">
        <v>429</v>
      </c>
      <c r="E37" s="6">
        <v>44654</v>
      </c>
      <c r="F37" s="5" t="s">
        <v>15</v>
      </c>
      <c r="G37" s="8">
        <v>129.94999999999999</v>
      </c>
      <c r="H37" s="7" t="s">
        <v>9</v>
      </c>
      <c r="I37" s="11" t="b">
        <f t="shared" si="1"/>
        <v>0</v>
      </c>
    </row>
    <row r="38" spans="2:9" ht="20.100000000000001" customHeight="1" x14ac:dyDescent="0.3">
      <c r="B38" s="6">
        <v>44656</v>
      </c>
      <c r="C38" s="5" t="s">
        <v>14</v>
      </c>
      <c r="D38" s="9">
        <v>1525</v>
      </c>
      <c r="E38" s="6">
        <v>44657</v>
      </c>
      <c r="F38" s="5" t="s">
        <v>16</v>
      </c>
      <c r="G38" s="9">
        <v>399</v>
      </c>
      <c r="H38" s="7" t="s">
        <v>3</v>
      </c>
      <c r="I38" s="11" t="b">
        <f t="shared" si="1"/>
        <v>0</v>
      </c>
    </row>
    <row r="39" spans="2:9" ht="20.100000000000001" customHeight="1" x14ac:dyDescent="0.3">
      <c r="B39" s="6">
        <v>44662</v>
      </c>
      <c r="C39" s="5" t="s">
        <v>13</v>
      </c>
      <c r="D39" s="8">
        <v>1799.99</v>
      </c>
      <c r="E39" s="6">
        <v>44664</v>
      </c>
      <c r="F39" s="5" t="s">
        <v>16</v>
      </c>
      <c r="G39" s="8">
        <v>183.9</v>
      </c>
      <c r="H39" s="7" t="s">
        <v>8</v>
      </c>
      <c r="I39" s="11" t="b">
        <f t="shared" si="1"/>
        <v>1</v>
      </c>
    </row>
    <row r="40" spans="2:9" ht="20.100000000000001" customHeight="1" x14ac:dyDescent="0.3">
      <c r="B40" s="6">
        <v>44668</v>
      </c>
      <c r="C40" s="5" t="s">
        <v>14</v>
      </c>
      <c r="D40" s="9">
        <v>475</v>
      </c>
      <c r="E40" s="6">
        <v>44669</v>
      </c>
      <c r="F40" s="5" t="s">
        <v>16</v>
      </c>
      <c r="G40" s="9">
        <v>299</v>
      </c>
      <c r="H40" s="7" t="s">
        <v>3</v>
      </c>
      <c r="I40" s="11" t="b">
        <f t="shared" si="1"/>
        <v>0</v>
      </c>
    </row>
    <row r="41" spans="2:9" ht="20.100000000000001" customHeight="1" x14ac:dyDescent="0.3">
      <c r="B41" s="6">
        <v>44674</v>
      </c>
      <c r="C41" s="5" t="s">
        <v>14</v>
      </c>
      <c r="D41" s="9">
        <v>449</v>
      </c>
      <c r="E41" s="6">
        <v>44675</v>
      </c>
      <c r="F41" s="5" t="s">
        <v>13</v>
      </c>
      <c r="G41" s="8">
        <v>2479.94</v>
      </c>
      <c r="H41" s="7" t="s">
        <v>4</v>
      </c>
      <c r="I41" s="11" t="b">
        <f t="shared" si="1"/>
        <v>1</v>
      </c>
    </row>
    <row r="42" spans="2:9" ht="20.100000000000001" customHeight="1" x14ac:dyDescent="0.3">
      <c r="B42" s="6">
        <v>44678</v>
      </c>
      <c r="C42" s="5" t="s">
        <v>15</v>
      </c>
      <c r="D42" s="8">
        <v>149.94999999999999</v>
      </c>
      <c r="E42" s="6">
        <v>44679</v>
      </c>
      <c r="F42" s="5" t="s">
        <v>13</v>
      </c>
      <c r="G42" s="8">
        <v>1732.99</v>
      </c>
      <c r="H42" s="7" t="s">
        <v>6</v>
      </c>
      <c r="I42" s="11" t="b">
        <f t="shared" si="1"/>
        <v>1</v>
      </c>
    </row>
    <row r="43" spans="2:9" ht="20.100000000000001" customHeight="1" x14ac:dyDescent="0.3">
      <c r="B43" s="6">
        <v>44685</v>
      </c>
      <c r="C43" s="5" t="s">
        <v>15</v>
      </c>
      <c r="D43" s="8">
        <v>129.94999999999999</v>
      </c>
      <c r="E43" s="6">
        <v>44687</v>
      </c>
      <c r="F43" s="5" t="s">
        <v>13</v>
      </c>
      <c r="G43" s="8">
        <v>1174.99</v>
      </c>
      <c r="H43" s="7" t="s">
        <v>3</v>
      </c>
      <c r="I43" s="11" t="b">
        <f t="shared" si="1"/>
        <v>1</v>
      </c>
    </row>
    <row r="44" spans="2:9" ht="20.100000000000001" customHeight="1" x14ac:dyDescent="0.3">
      <c r="B44" s="6">
        <v>44688</v>
      </c>
      <c r="C44" s="5" t="s">
        <v>16</v>
      </c>
      <c r="D44" s="9">
        <v>399</v>
      </c>
      <c r="E44" s="6">
        <v>44688</v>
      </c>
      <c r="F44" s="5" t="s">
        <v>13</v>
      </c>
      <c r="G44" s="8">
        <v>1799.99</v>
      </c>
      <c r="H44" s="7" t="s">
        <v>5</v>
      </c>
      <c r="I44" s="11" t="b">
        <f t="shared" si="1"/>
        <v>1</v>
      </c>
    </row>
    <row r="45" spans="2:9" ht="20.100000000000001" customHeight="1" x14ac:dyDescent="0.3">
      <c r="B45" s="6">
        <v>44694</v>
      </c>
      <c r="C45" s="5" t="s">
        <v>16</v>
      </c>
      <c r="D45" s="8">
        <v>183.9</v>
      </c>
      <c r="E45" s="6">
        <v>44695</v>
      </c>
      <c r="F45" s="5" t="s">
        <v>16</v>
      </c>
      <c r="G45" s="8">
        <v>183.9</v>
      </c>
      <c r="H45" s="7" t="s">
        <v>6</v>
      </c>
      <c r="I45" s="11" t="b">
        <f t="shared" si="1"/>
        <v>0</v>
      </c>
    </row>
    <row r="46" spans="2:9" ht="20.100000000000001" customHeight="1" x14ac:dyDescent="0.3">
      <c r="B46" s="6">
        <v>44696</v>
      </c>
      <c r="C46" s="5" t="s">
        <v>16</v>
      </c>
      <c r="D46" s="9">
        <v>299</v>
      </c>
      <c r="E46" s="6">
        <v>44697</v>
      </c>
      <c r="F46" s="5" t="s">
        <v>17</v>
      </c>
      <c r="G46" s="9">
        <v>565</v>
      </c>
      <c r="H46" s="7" t="s">
        <v>5</v>
      </c>
      <c r="I46" s="11" t="b">
        <f t="shared" si="1"/>
        <v>0</v>
      </c>
    </row>
    <row r="47" spans="2:9" ht="20.100000000000001" customHeight="1" x14ac:dyDescent="0.3">
      <c r="B47" s="6">
        <v>44698</v>
      </c>
      <c r="C47" s="5" t="s">
        <v>17</v>
      </c>
      <c r="D47" s="9">
        <v>560</v>
      </c>
      <c r="E47" s="6">
        <v>44700</v>
      </c>
      <c r="F47" s="5" t="s">
        <v>17</v>
      </c>
      <c r="G47" s="9">
        <v>560</v>
      </c>
      <c r="H47" s="7" t="s">
        <v>4</v>
      </c>
      <c r="I47" s="11" t="b">
        <f t="shared" si="1"/>
        <v>0</v>
      </c>
    </row>
    <row r="48" spans="2:9" ht="20.100000000000001" customHeight="1" x14ac:dyDescent="0.3">
      <c r="B48" s="6">
        <v>44700</v>
      </c>
      <c r="C48" s="5" t="s">
        <v>17</v>
      </c>
      <c r="D48" s="9">
        <v>565</v>
      </c>
      <c r="E48" s="6">
        <v>44700</v>
      </c>
      <c r="F48" s="5" t="s">
        <v>16</v>
      </c>
      <c r="G48" s="9">
        <v>299</v>
      </c>
      <c r="H48" s="7" t="s">
        <v>3</v>
      </c>
      <c r="I48" s="11" t="b">
        <f t="shared" si="1"/>
        <v>0</v>
      </c>
    </row>
    <row r="51" spans="2:9" ht="20.100000000000001" customHeight="1" x14ac:dyDescent="0.3">
      <c r="B51" s="12" t="s">
        <v>70</v>
      </c>
    </row>
    <row r="52" spans="2:9" ht="54" x14ac:dyDescent="0.3">
      <c r="B52" s="4" t="s">
        <v>1</v>
      </c>
      <c r="C52" s="4" t="s">
        <v>10</v>
      </c>
      <c r="D52" s="4" t="s">
        <v>11</v>
      </c>
      <c r="E52" s="4" t="s">
        <v>2</v>
      </c>
      <c r="F52" s="4" t="s">
        <v>12</v>
      </c>
      <c r="G52" s="4" t="s">
        <v>11</v>
      </c>
      <c r="H52" s="4" t="s">
        <v>0</v>
      </c>
      <c r="I52" s="10" t="s">
        <v>24</v>
      </c>
    </row>
    <row r="53" spans="2:9" ht="20.100000000000001" customHeight="1" x14ac:dyDescent="0.3">
      <c r="B53" s="6">
        <v>44621</v>
      </c>
      <c r="C53" s="5" t="s">
        <v>13</v>
      </c>
      <c r="D53" s="8">
        <v>2479.94</v>
      </c>
      <c r="E53" s="6">
        <v>44621</v>
      </c>
      <c r="F53" s="5" t="s">
        <v>14</v>
      </c>
      <c r="G53" s="8">
        <v>699.95</v>
      </c>
      <c r="H53" s="7" t="s">
        <v>3</v>
      </c>
      <c r="I53" s="11" t="b">
        <f>IF(E53=B53,TRUE,FALSE)</f>
        <v>1</v>
      </c>
    </row>
    <row r="54" spans="2:9" ht="20.100000000000001" customHeight="1" x14ac:dyDescent="0.3">
      <c r="B54" s="6">
        <v>44635</v>
      </c>
      <c r="C54" s="5" t="s">
        <v>13</v>
      </c>
      <c r="D54" s="8">
        <v>1732.99</v>
      </c>
      <c r="E54" s="6">
        <v>44636</v>
      </c>
      <c r="F54" s="5" t="s">
        <v>13</v>
      </c>
      <c r="G54" s="8">
        <v>3164.99</v>
      </c>
      <c r="H54" s="7" t="s">
        <v>4</v>
      </c>
      <c r="I54" s="11" t="b">
        <f t="shared" ref="I54:I72" si="2">IF(E54=B54,TRUE,FALSE)</f>
        <v>0</v>
      </c>
    </row>
    <row r="55" spans="2:9" ht="20.100000000000001" customHeight="1" x14ac:dyDescent="0.3">
      <c r="B55" s="6">
        <v>44637</v>
      </c>
      <c r="C55" s="5" t="s">
        <v>13</v>
      </c>
      <c r="D55" s="8">
        <v>1174.99</v>
      </c>
      <c r="E55" s="6">
        <v>44638</v>
      </c>
      <c r="F55" s="5" t="s">
        <v>14</v>
      </c>
      <c r="G55" s="9">
        <v>429</v>
      </c>
      <c r="H55" s="7" t="s">
        <v>3</v>
      </c>
      <c r="I55" s="11" t="b">
        <f t="shared" si="2"/>
        <v>0</v>
      </c>
    </row>
    <row r="56" spans="2:9" ht="20.100000000000001" customHeight="1" x14ac:dyDescent="0.3">
      <c r="B56" s="6">
        <v>44639</v>
      </c>
      <c r="C56" s="5" t="s">
        <v>13</v>
      </c>
      <c r="D56" s="8">
        <v>1799.99</v>
      </c>
      <c r="E56" s="6">
        <v>44641</v>
      </c>
      <c r="F56" s="5" t="s">
        <v>14</v>
      </c>
      <c r="G56" s="9">
        <v>1525</v>
      </c>
      <c r="H56" s="7" t="s">
        <v>5</v>
      </c>
      <c r="I56" s="11" t="b">
        <f t="shared" si="2"/>
        <v>0</v>
      </c>
    </row>
    <row r="57" spans="2:9" ht="20.100000000000001" customHeight="1" x14ac:dyDescent="0.3">
      <c r="B57" s="6">
        <v>44642</v>
      </c>
      <c r="C57" s="5" t="s">
        <v>13</v>
      </c>
      <c r="D57" s="8">
        <v>3164.99</v>
      </c>
      <c r="E57" s="6">
        <v>44643</v>
      </c>
      <c r="F57" s="5" t="s">
        <v>14</v>
      </c>
      <c r="G57" s="9">
        <v>599</v>
      </c>
      <c r="H57" s="7" t="s">
        <v>6</v>
      </c>
      <c r="I57" s="11" t="b">
        <f t="shared" si="2"/>
        <v>0</v>
      </c>
    </row>
    <row r="58" spans="2:9" ht="20.100000000000001" customHeight="1" x14ac:dyDescent="0.3">
      <c r="B58" s="6">
        <v>44645</v>
      </c>
      <c r="C58" s="5" t="s">
        <v>13</v>
      </c>
      <c r="D58" s="8">
        <v>1199</v>
      </c>
      <c r="E58" s="6">
        <v>44646</v>
      </c>
      <c r="F58" s="5" t="s">
        <v>13</v>
      </c>
      <c r="G58" s="8">
        <v>1199</v>
      </c>
      <c r="H58" s="7" t="s">
        <v>7</v>
      </c>
      <c r="I58" s="11" t="b">
        <f t="shared" si="2"/>
        <v>0</v>
      </c>
    </row>
    <row r="59" spans="2:9" ht="20.100000000000001" customHeight="1" x14ac:dyDescent="0.3">
      <c r="B59" s="6">
        <v>44648</v>
      </c>
      <c r="C59" s="5" t="s">
        <v>14</v>
      </c>
      <c r="D59" s="8">
        <v>699.95</v>
      </c>
      <c r="E59" s="6">
        <v>44649</v>
      </c>
      <c r="F59" s="5" t="s">
        <v>14</v>
      </c>
      <c r="G59" s="9">
        <v>449</v>
      </c>
      <c r="H59" s="7" t="s">
        <v>4</v>
      </c>
      <c r="I59" s="11" t="b">
        <f t="shared" si="2"/>
        <v>0</v>
      </c>
    </row>
    <row r="60" spans="2:9" ht="20.100000000000001" customHeight="1" x14ac:dyDescent="0.3">
      <c r="B60" s="6">
        <v>44649</v>
      </c>
      <c r="C60" s="5" t="s">
        <v>14</v>
      </c>
      <c r="D60" s="9">
        <v>949</v>
      </c>
      <c r="E60" s="6">
        <v>44649</v>
      </c>
      <c r="F60" s="5" t="s">
        <v>15</v>
      </c>
      <c r="G60" s="8">
        <v>149.94999999999999</v>
      </c>
      <c r="H60" s="7" t="s">
        <v>8</v>
      </c>
      <c r="I60" s="11" t="b">
        <f t="shared" si="2"/>
        <v>1</v>
      </c>
    </row>
    <row r="61" spans="2:9" ht="20.100000000000001" customHeight="1" x14ac:dyDescent="0.3">
      <c r="B61" s="6">
        <v>44653</v>
      </c>
      <c r="C61" s="5" t="s">
        <v>14</v>
      </c>
      <c r="D61" s="9">
        <v>429</v>
      </c>
      <c r="E61" s="6">
        <v>44654</v>
      </c>
      <c r="F61" s="5" t="s">
        <v>15</v>
      </c>
      <c r="G61" s="8">
        <v>129.94999999999999</v>
      </c>
      <c r="H61" s="7" t="s">
        <v>9</v>
      </c>
      <c r="I61" s="11" t="b">
        <f t="shared" si="2"/>
        <v>0</v>
      </c>
    </row>
    <row r="62" spans="2:9" ht="20.100000000000001" customHeight="1" x14ac:dyDescent="0.3">
      <c r="B62" s="6">
        <v>44656</v>
      </c>
      <c r="C62" s="5" t="s">
        <v>14</v>
      </c>
      <c r="D62" s="9">
        <v>1525</v>
      </c>
      <c r="E62" s="6">
        <v>44657</v>
      </c>
      <c r="F62" s="5" t="s">
        <v>16</v>
      </c>
      <c r="G62" s="9">
        <v>399</v>
      </c>
      <c r="H62" s="7" t="s">
        <v>3</v>
      </c>
      <c r="I62" s="11" t="b">
        <f t="shared" si="2"/>
        <v>0</v>
      </c>
    </row>
    <row r="63" spans="2:9" ht="20.100000000000001" customHeight="1" x14ac:dyDescent="0.3">
      <c r="B63" s="6">
        <v>44662</v>
      </c>
      <c r="C63" s="5" t="s">
        <v>13</v>
      </c>
      <c r="D63" s="8">
        <v>1799.99</v>
      </c>
      <c r="E63" s="6">
        <v>44664</v>
      </c>
      <c r="F63" s="5" t="s">
        <v>16</v>
      </c>
      <c r="G63" s="8">
        <v>183.9</v>
      </c>
      <c r="H63" s="7" t="s">
        <v>8</v>
      </c>
      <c r="I63" s="11" t="b">
        <f t="shared" si="2"/>
        <v>0</v>
      </c>
    </row>
    <row r="64" spans="2:9" ht="20.100000000000001" customHeight="1" x14ac:dyDescent="0.3">
      <c r="B64" s="6">
        <v>44668</v>
      </c>
      <c r="C64" s="5" t="s">
        <v>14</v>
      </c>
      <c r="D64" s="9">
        <v>475</v>
      </c>
      <c r="E64" s="6">
        <v>44669</v>
      </c>
      <c r="F64" s="5" t="s">
        <v>16</v>
      </c>
      <c r="G64" s="9">
        <v>299</v>
      </c>
      <c r="H64" s="7" t="s">
        <v>3</v>
      </c>
      <c r="I64" s="11" t="b">
        <f t="shared" si="2"/>
        <v>0</v>
      </c>
    </row>
    <row r="65" spans="2:12" ht="20.100000000000001" customHeight="1" x14ac:dyDescent="0.3">
      <c r="B65" s="6">
        <v>44674</v>
      </c>
      <c r="C65" s="5" t="s">
        <v>14</v>
      </c>
      <c r="D65" s="9">
        <v>449</v>
      </c>
      <c r="E65" s="6">
        <v>44675</v>
      </c>
      <c r="F65" s="5" t="s">
        <v>13</v>
      </c>
      <c r="G65" s="8">
        <v>2479.94</v>
      </c>
      <c r="H65" s="7" t="s">
        <v>4</v>
      </c>
      <c r="I65" s="11" t="b">
        <f t="shared" si="2"/>
        <v>0</v>
      </c>
    </row>
    <row r="66" spans="2:12" ht="20.100000000000001" customHeight="1" x14ac:dyDescent="0.3">
      <c r="B66" s="6">
        <v>44678</v>
      </c>
      <c r="C66" s="5" t="s">
        <v>15</v>
      </c>
      <c r="D66" s="8">
        <v>149.94999999999999</v>
      </c>
      <c r="E66" s="6">
        <v>44679</v>
      </c>
      <c r="F66" s="5" t="s">
        <v>13</v>
      </c>
      <c r="G66" s="8">
        <v>1732.99</v>
      </c>
      <c r="H66" s="7" t="s">
        <v>6</v>
      </c>
      <c r="I66" s="11" t="b">
        <f t="shared" si="2"/>
        <v>0</v>
      </c>
    </row>
    <row r="67" spans="2:12" ht="20.100000000000001" customHeight="1" x14ac:dyDescent="0.3">
      <c r="B67" s="6">
        <v>44685</v>
      </c>
      <c r="C67" s="5" t="s">
        <v>15</v>
      </c>
      <c r="D67" s="8">
        <v>129.94999999999999</v>
      </c>
      <c r="E67" s="6">
        <v>44687</v>
      </c>
      <c r="F67" s="5" t="s">
        <v>13</v>
      </c>
      <c r="G67" s="8">
        <v>1174.99</v>
      </c>
      <c r="H67" s="7" t="s">
        <v>3</v>
      </c>
      <c r="I67" s="11" t="b">
        <f t="shared" si="2"/>
        <v>0</v>
      </c>
    </row>
    <row r="68" spans="2:12" ht="20.100000000000001" customHeight="1" x14ac:dyDescent="0.3">
      <c r="B68" s="6">
        <v>44688</v>
      </c>
      <c r="C68" s="5" t="s">
        <v>16</v>
      </c>
      <c r="D68" s="9">
        <v>399</v>
      </c>
      <c r="E68" s="6">
        <v>44688</v>
      </c>
      <c r="F68" s="5" t="s">
        <v>13</v>
      </c>
      <c r="G68" s="8">
        <v>1799.99</v>
      </c>
      <c r="H68" s="7" t="s">
        <v>5</v>
      </c>
      <c r="I68" s="11" t="b">
        <f t="shared" si="2"/>
        <v>1</v>
      </c>
    </row>
    <row r="69" spans="2:12" ht="20.100000000000001" customHeight="1" x14ac:dyDescent="0.3">
      <c r="B69" s="6">
        <v>44694</v>
      </c>
      <c r="C69" s="5" t="s">
        <v>16</v>
      </c>
      <c r="D69" s="8">
        <v>183.9</v>
      </c>
      <c r="E69" s="6">
        <v>44695</v>
      </c>
      <c r="F69" s="5" t="s">
        <v>16</v>
      </c>
      <c r="G69" s="8">
        <v>183.9</v>
      </c>
      <c r="H69" s="7" t="s">
        <v>6</v>
      </c>
      <c r="I69" s="11" t="b">
        <f t="shared" si="2"/>
        <v>0</v>
      </c>
    </row>
    <row r="70" spans="2:12" ht="20.100000000000001" customHeight="1" x14ac:dyDescent="0.3">
      <c r="B70" s="6">
        <v>44696</v>
      </c>
      <c r="C70" s="5" t="s">
        <v>16</v>
      </c>
      <c r="D70" s="9">
        <v>299</v>
      </c>
      <c r="E70" s="6">
        <v>44697</v>
      </c>
      <c r="F70" s="5" t="s">
        <v>17</v>
      </c>
      <c r="G70" s="9">
        <v>565</v>
      </c>
      <c r="H70" s="7" t="s">
        <v>5</v>
      </c>
      <c r="I70" s="11" t="b">
        <f t="shared" si="2"/>
        <v>0</v>
      </c>
    </row>
    <row r="71" spans="2:12" ht="20.100000000000001" customHeight="1" x14ac:dyDescent="0.3">
      <c r="B71" s="6">
        <v>44698</v>
      </c>
      <c r="C71" s="5" t="s">
        <v>17</v>
      </c>
      <c r="D71" s="9">
        <v>560</v>
      </c>
      <c r="E71" s="6">
        <v>44700</v>
      </c>
      <c r="F71" s="5" t="s">
        <v>17</v>
      </c>
      <c r="G71" s="9">
        <v>560</v>
      </c>
      <c r="H71" s="7" t="s">
        <v>4</v>
      </c>
      <c r="I71" s="11" t="b">
        <f t="shared" si="2"/>
        <v>0</v>
      </c>
    </row>
    <row r="72" spans="2:12" ht="20.100000000000001" customHeight="1" x14ac:dyDescent="0.3">
      <c r="B72" s="6">
        <v>44700</v>
      </c>
      <c r="C72" s="5" t="s">
        <v>17</v>
      </c>
      <c r="D72" s="9">
        <v>565</v>
      </c>
      <c r="E72" s="6">
        <v>44700</v>
      </c>
      <c r="F72" s="5" t="s">
        <v>16</v>
      </c>
      <c r="G72" s="9">
        <v>299</v>
      </c>
      <c r="H72" s="7" t="s">
        <v>3</v>
      </c>
      <c r="I72" s="11" t="b">
        <f t="shared" si="2"/>
        <v>1</v>
      </c>
    </row>
    <row r="75" spans="2:12" ht="20.100000000000001" customHeight="1" x14ac:dyDescent="0.3">
      <c r="B75" s="12" t="s">
        <v>71</v>
      </c>
    </row>
    <row r="76" spans="2:12" ht="36" x14ac:dyDescent="0.3">
      <c r="B76" s="4" t="s">
        <v>28</v>
      </c>
      <c r="C76" s="4" t="s">
        <v>10</v>
      </c>
      <c r="D76" s="4" t="s">
        <v>11</v>
      </c>
      <c r="E76" s="4" t="s">
        <v>29</v>
      </c>
      <c r="F76" s="4" t="s">
        <v>33</v>
      </c>
      <c r="G76" s="4" t="s">
        <v>34</v>
      </c>
      <c r="H76" s="4" t="s">
        <v>0</v>
      </c>
      <c r="I76" s="10" t="s">
        <v>39</v>
      </c>
    </row>
    <row r="77" spans="2:12" ht="20.100000000000001" customHeight="1" x14ac:dyDescent="0.3">
      <c r="B77" s="6">
        <v>44621</v>
      </c>
      <c r="C77" s="5" t="s">
        <v>13</v>
      </c>
      <c r="D77" s="8">
        <v>2479.94</v>
      </c>
      <c r="E77" s="6">
        <v>44621</v>
      </c>
      <c r="F77" s="7" t="s">
        <v>30</v>
      </c>
      <c r="G77" s="13" t="s">
        <v>35</v>
      </c>
      <c r="H77" s="7" t="s">
        <v>3</v>
      </c>
      <c r="I77" s="21" t="b">
        <f>IF(AND(OR(C77="Laptop",C77="Mobile Phone"),G77="Astro"),TRUE,FALSE)</f>
        <v>1</v>
      </c>
      <c r="L77" s="20"/>
    </row>
    <row r="78" spans="2:12" ht="20.100000000000001" customHeight="1" x14ac:dyDescent="0.3">
      <c r="B78" s="6">
        <v>44635</v>
      </c>
      <c r="C78" s="5" t="s">
        <v>13</v>
      </c>
      <c r="D78" s="8">
        <v>1732.99</v>
      </c>
      <c r="E78" s="6">
        <v>44636</v>
      </c>
      <c r="F78" s="7" t="s">
        <v>31</v>
      </c>
      <c r="G78" s="13" t="s">
        <v>36</v>
      </c>
      <c r="H78" s="7" t="s">
        <v>4</v>
      </c>
      <c r="I78" s="21" t="b">
        <f t="shared" ref="I78:I96" si="3">IF(AND(OR(C78="Laptop",C78="Mobile Phone"),G78="Astro"),TRUE,FALSE)</f>
        <v>0</v>
      </c>
    </row>
    <row r="79" spans="2:12" ht="20.100000000000001" customHeight="1" x14ac:dyDescent="0.3">
      <c r="B79" s="6">
        <v>44637</v>
      </c>
      <c r="C79" s="5" t="s">
        <v>13</v>
      </c>
      <c r="D79" s="8">
        <v>1174.99</v>
      </c>
      <c r="E79" s="6">
        <v>44638</v>
      </c>
      <c r="F79" s="7" t="s">
        <v>30</v>
      </c>
      <c r="G79" s="14" t="s">
        <v>35</v>
      </c>
      <c r="H79" s="7" t="s">
        <v>3</v>
      </c>
      <c r="I79" s="21" t="b">
        <f t="shared" si="3"/>
        <v>1</v>
      </c>
    </row>
    <row r="80" spans="2:12" ht="20.100000000000001" customHeight="1" x14ac:dyDescent="0.3">
      <c r="B80" s="6">
        <v>44639</v>
      </c>
      <c r="C80" s="5" t="s">
        <v>13</v>
      </c>
      <c r="D80" s="8">
        <v>1799.99</v>
      </c>
      <c r="E80" s="6">
        <v>44641</v>
      </c>
      <c r="F80" s="7" t="s">
        <v>31</v>
      </c>
      <c r="G80" s="14" t="s">
        <v>36</v>
      </c>
      <c r="H80" s="7" t="s">
        <v>5</v>
      </c>
      <c r="I80" s="21" t="b">
        <f t="shared" si="3"/>
        <v>0</v>
      </c>
    </row>
    <row r="81" spans="2:9" ht="20.100000000000001" customHeight="1" x14ac:dyDescent="0.3">
      <c r="B81" s="6">
        <v>44642</v>
      </c>
      <c r="C81" s="5" t="s">
        <v>13</v>
      </c>
      <c r="D81" s="8">
        <v>3164.99</v>
      </c>
      <c r="E81" s="6">
        <v>44643</v>
      </c>
      <c r="F81" s="7" t="s">
        <v>32</v>
      </c>
      <c r="G81" s="14" t="s">
        <v>37</v>
      </c>
      <c r="H81" s="7" t="s">
        <v>6</v>
      </c>
      <c r="I81" s="21" t="b">
        <f t="shared" si="3"/>
        <v>0</v>
      </c>
    </row>
    <row r="82" spans="2:9" ht="20.100000000000001" customHeight="1" x14ac:dyDescent="0.3">
      <c r="B82" s="6">
        <v>44645</v>
      </c>
      <c r="C82" s="5" t="s">
        <v>13</v>
      </c>
      <c r="D82" s="8">
        <v>1199</v>
      </c>
      <c r="E82" s="6">
        <v>44646</v>
      </c>
      <c r="F82" s="7" t="s">
        <v>30</v>
      </c>
      <c r="G82" s="13" t="s">
        <v>36</v>
      </c>
      <c r="H82" s="7" t="s">
        <v>7</v>
      </c>
      <c r="I82" s="21" t="b">
        <f t="shared" si="3"/>
        <v>0</v>
      </c>
    </row>
    <row r="83" spans="2:9" ht="20.100000000000001" customHeight="1" x14ac:dyDescent="0.3">
      <c r="B83" s="6">
        <v>44648</v>
      </c>
      <c r="C83" s="5" t="s">
        <v>14</v>
      </c>
      <c r="D83" s="8">
        <v>699.95</v>
      </c>
      <c r="E83" s="6">
        <v>44649</v>
      </c>
      <c r="F83" s="7" t="s">
        <v>31</v>
      </c>
      <c r="G83" s="14" t="s">
        <v>35</v>
      </c>
      <c r="H83" s="7" t="s">
        <v>3</v>
      </c>
      <c r="I83" s="21" t="b">
        <f t="shared" si="3"/>
        <v>1</v>
      </c>
    </row>
    <row r="84" spans="2:9" ht="20.100000000000001" customHeight="1" x14ac:dyDescent="0.3">
      <c r="B84" s="6">
        <v>44649</v>
      </c>
      <c r="C84" s="5" t="s">
        <v>14</v>
      </c>
      <c r="D84" s="9">
        <v>949</v>
      </c>
      <c r="E84" s="6">
        <v>44649</v>
      </c>
      <c r="F84" s="7" t="s">
        <v>31</v>
      </c>
      <c r="G84" s="13" t="s">
        <v>37</v>
      </c>
      <c r="H84" s="7" t="s">
        <v>8</v>
      </c>
      <c r="I84" s="21" t="b">
        <f t="shared" si="3"/>
        <v>0</v>
      </c>
    </row>
    <row r="85" spans="2:9" ht="20.100000000000001" customHeight="1" x14ac:dyDescent="0.3">
      <c r="B85" s="6">
        <v>44653</v>
      </c>
      <c r="C85" s="5" t="s">
        <v>14</v>
      </c>
      <c r="D85" s="9">
        <v>429</v>
      </c>
      <c r="E85" s="6">
        <v>44654</v>
      </c>
      <c r="F85" s="7" t="s">
        <v>30</v>
      </c>
      <c r="G85" s="13" t="s">
        <v>37</v>
      </c>
      <c r="H85" s="7" t="s">
        <v>9</v>
      </c>
      <c r="I85" s="21" t="b">
        <f t="shared" si="3"/>
        <v>0</v>
      </c>
    </row>
    <row r="86" spans="2:9" ht="20.100000000000001" customHeight="1" x14ac:dyDescent="0.3">
      <c r="B86" s="6">
        <v>44656</v>
      </c>
      <c r="C86" s="5" t="s">
        <v>14</v>
      </c>
      <c r="D86" s="9">
        <v>1525</v>
      </c>
      <c r="E86" s="6">
        <v>44657</v>
      </c>
      <c r="F86" s="7" t="s">
        <v>32</v>
      </c>
      <c r="G86" s="14" t="s">
        <v>35</v>
      </c>
      <c r="H86" s="7" t="s">
        <v>3</v>
      </c>
      <c r="I86" s="21" t="b">
        <f t="shared" si="3"/>
        <v>1</v>
      </c>
    </row>
    <row r="87" spans="2:9" ht="20.100000000000001" customHeight="1" x14ac:dyDescent="0.3">
      <c r="B87" s="6">
        <v>44662</v>
      </c>
      <c r="C87" s="5" t="s">
        <v>13</v>
      </c>
      <c r="D87" s="8">
        <v>1799.99</v>
      </c>
      <c r="E87" s="6">
        <v>44664</v>
      </c>
      <c r="F87" s="7" t="s">
        <v>32</v>
      </c>
      <c r="G87" s="13" t="s">
        <v>36</v>
      </c>
      <c r="H87" s="7" t="s">
        <v>8</v>
      </c>
      <c r="I87" s="21" t="b">
        <f t="shared" si="3"/>
        <v>0</v>
      </c>
    </row>
    <row r="88" spans="2:9" ht="20.100000000000001" customHeight="1" x14ac:dyDescent="0.3">
      <c r="B88" s="6">
        <v>44668</v>
      </c>
      <c r="C88" s="5" t="s">
        <v>14</v>
      </c>
      <c r="D88" s="9">
        <v>475</v>
      </c>
      <c r="E88" s="6">
        <v>44669</v>
      </c>
      <c r="F88" s="7" t="s">
        <v>31</v>
      </c>
      <c r="G88" s="14" t="s">
        <v>35</v>
      </c>
      <c r="H88" s="7" t="s">
        <v>3</v>
      </c>
      <c r="I88" s="21" t="b">
        <f t="shared" si="3"/>
        <v>1</v>
      </c>
    </row>
    <row r="89" spans="2:9" ht="20.100000000000001" customHeight="1" x14ac:dyDescent="0.3">
      <c r="B89" s="6">
        <v>44674</v>
      </c>
      <c r="C89" s="5" t="s">
        <v>14</v>
      </c>
      <c r="D89" s="9">
        <v>449</v>
      </c>
      <c r="E89" s="6">
        <v>44675</v>
      </c>
      <c r="F89" s="7" t="s">
        <v>30</v>
      </c>
      <c r="G89" s="13" t="s">
        <v>36</v>
      </c>
      <c r="H89" s="7" t="s">
        <v>4</v>
      </c>
      <c r="I89" s="21" t="b">
        <f t="shared" si="3"/>
        <v>0</v>
      </c>
    </row>
    <row r="90" spans="2:9" ht="20.100000000000001" customHeight="1" x14ac:dyDescent="0.3">
      <c r="B90" s="6">
        <v>44678</v>
      </c>
      <c r="C90" s="5" t="s">
        <v>15</v>
      </c>
      <c r="D90" s="8">
        <v>149.94999999999999</v>
      </c>
      <c r="E90" s="6">
        <v>44679</v>
      </c>
      <c r="F90" s="7" t="s">
        <v>31</v>
      </c>
      <c r="G90" s="13" t="s">
        <v>35</v>
      </c>
      <c r="H90" s="7" t="s">
        <v>3</v>
      </c>
      <c r="I90" s="21" t="b">
        <f t="shared" si="3"/>
        <v>0</v>
      </c>
    </row>
    <row r="91" spans="2:9" ht="20.100000000000001" customHeight="1" x14ac:dyDescent="0.3">
      <c r="B91" s="6">
        <v>44685</v>
      </c>
      <c r="C91" s="5" t="s">
        <v>15</v>
      </c>
      <c r="D91" s="8">
        <v>129.94999999999999</v>
      </c>
      <c r="E91" s="6">
        <v>44687</v>
      </c>
      <c r="F91" s="7" t="s">
        <v>30</v>
      </c>
      <c r="G91" s="13" t="s">
        <v>37</v>
      </c>
      <c r="H91" s="7" t="s">
        <v>6</v>
      </c>
      <c r="I91" s="21" t="b">
        <f t="shared" si="3"/>
        <v>0</v>
      </c>
    </row>
    <row r="92" spans="2:9" ht="20.100000000000001" customHeight="1" x14ac:dyDescent="0.3">
      <c r="B92" s="6">
        <v>44688</v>
      </c>
      <c r="C92" s="5" t="s">
        <v>16</v>
      </c>
      <c r="D92" s="9">
        <v>399</v>
      </c>
      <c r="E92" s="6">
        <v>44688</v>
      </c>
      <c r="F92" s="7" t="s">
        <v>30</v>
      </c>
      <c r="G92" s="13" t="s">
        <v>37</v>
      </c>
      <c r="H92" s="7" t="s">
        <v>38</v>
      </c>
      <c r="I92" s="21" t="b">
        <f t="shared" si="3"/>
        <v>0</v>
      </c>
    </row>
    <row r="93" spans="2:9" ht="20.100000000000001" customHeight="1" x14ac:dyDescent="0.3">
      <c r="B93" s="6">
        <v>44694</v>
      </c>
      <c r="C93" s="5" t="s">
        <v>16</v>
      </c>
      <c r="D93" s="8">
        <v>183.9</v>
      </c>
      <c r="E93" s="6">
        <v>44695</v>
      </c>
      <c r="F93" s="7" t="s">
        <v>31</v>
      </c>
      <c r="G93" s="13" t="s">
        <v>35</v>
      </c>
      <c r="H93" s="7" t="s">
        <v>3</v>
      </c>
      <c r="I93" s="21" t="b">
        <f t="shared" si="3"/>
        <v>0</v>
      </c>
    </row>
    <row r="94" spans="2:9" ht="20.100000000000001" customHeight="1" x14ac:dyDescent="0.3">
      <c r="B94" s="6">
        <v>44696</v>
      </c>
      <c r="C94" s="5" t="s">
        <v>16</v>
      </c>
      <c r="D94" s="9">
        <v>299</v>
      </c>
      <c r="E94" s="6">
        <v>44697</v>
      </c>
      <c r="F94" s="7" t="s">
        <v>32</v>
      </c>
      <c r="G94" s="14" t="s">
        <v>36</v>
      </c>
      <c r="H94" s="7" t="s">
        <v>5</v>
      </c>
      <c r="I94" s="21" t="b">
        <f t="shared" si="3"/>
        <v>0</v>
      </c>
    </row>
    <row r="95" spans="2:9" ht="20.100000000000001" customHeight="1" x14ac:dyDescent="0.3">
      <c r="B95" s="6">
        <v>44698</v>
      </c>
      <c r="C95" s="5" t="s">
        <v>17</v>
      </c>
      <c r="D95" s="9">
        <v>560</v>
      </c>
      <c r="E95" s="6">
        <v>44700</v>
      </c>
      <c r="F95" s="7" t="s">
        <v>31</v>
      </c>
      <c r="G95" s="14" t="s">
        <v>36</v>
      </c>
      <c r="H95" s="7" t="s">
        <v>4</v>
      </c>
      <c r="I95" s="21" t="b">
        <f t="shared" si="3"/>
        <v>0</v>
      </c>
    </row>
    <row r="96" spans="2:9" ht="20.100000000000001" customHeight="1" x14ac:dyDescent="0.3">
      <c r="B96" s="6">
        <v>44700</v>
      </c>
      <c r="C96" s="5" t="s">
        <v>17</v>
      </c>
      <c r="D96" s="9">
        <v>565</v>
      </c>
      <c r="E96" s="6">
        <v>44700</v>
      </c>
      <c r="F96" s="7" t="s">
        <v>30</v>
      </c>
      <c r="G96" s="14" t="s">
        <v>36</v>
      </c>
      <c r="H96" s="7" t="s">
        <v>7</v>
      </c>
      <c r="I96" s="21" t="b">
        <f t="shared" si="3"/>
        <v>0</v>
      </c>
    </row>
    <row r="98" spans="2:9" ht="20.100000000000001" customHeight="1" x14ac:dyDescent="0.3">
      <c r="B98" s="12" t="s">
        <v>72</v>
      </c>
    </row>
    <row r="99" spans="2:9" ht="36" x14ac:dyDescent="0.3">
      <c r="B99" s="4" t="s">
        <v>28</v>
      </c>
      <c r="C99" s="4" t="s">
        <v>10</v>
      </c>
      <c r="D99" s="4" t="s">
        <v>11</v>
      </c>
      <c r="E99" s="4" t="s">
        <v>29</v>
      </c>
      <c r="F99" s="4" t="s">
        <v>33</v>
      </c>
      <c r="G99" s="4" t="s">
        <v>34</v>
      </c>
      <c r="H99" s="4" t="s">
        <v>0</v>
      </c>
      <c r="I99" s="10" t="s">
        <v>64</v>
      </c>
    </row>
    <row r="100" spans="2:9" ht="20.100000000000001" customHeight="1" x14ac:dyDescent="0.3">
      <c r="B100" s="6">
        <v>44621</v>
      </c>
      <c r="C100" s="5" t="s">
        <v>13</v>
      </c>
      <c r="D100" s="8">
        <v>2479.94</v>
      </c>
      <c r="E100" s="6">
        <v>44621</v>
      </c>
      <c r="F100" s="7" t="s">
        <v>30</v>
      </c>
      <c r="G100" s="13" t="s">
        <v>35</v>
      </c>
      <c r="H100" s="7" t="s">
        <v>3</v>
      </c>
      <c r="I100" s="16" t="str">
        <f>IF(B100=E100,"Same Day","Delayed")</f>
        <v>Same Day</v>
      </c>
    </row>
    <row r="101" spans="2:9" ht="20.100000000000001" customHeight="1" x14ac:dyDescent="0.3">
      <c r="B101" s="6">
        <v>44635</v>
      </c>
      <c r="C101" s="5" t="s">
        <v>13</v>
      </c>
      <c r="D101" s="8">
        <v>1732.99</v>
      </c>
      <c r="E101" s="6">
        <v>44636</v>
      </c>
      <c r="F101" s="7" t="s">
        <v>31</v>
      </c>
      <c r="G101" s="13" t="s">
        <v>36</v>
      </c>
      <c r="H101" s="7" t="s">
        <v>4</v>
      </c>
      <c r="I101" s="16" t="str">
        <f t="shared" ref="I101:I119" si="4">IF(B101=E101,"Same Day","Delayed")</f>
        <v>Delayed</v>
      </c>
    </row>
    <row r="102" spans="2:9" ht="20.100000000000001" customHeight="1" x14ac:dyDescent="0.3">
      <c r="B102" s="6">
        <v>44637</v>
      </c>
      <c r="C102" s="5" t="s">
        <v>13</v>
      </c>
      <c r="D102" s="8">
        <v>1174.99</v>
      </c>
      <c r="E102" s="6">
        <v>44638</v>
      </c>
      <c r="F102" s="7" t="s">
        <v>30</v>
      </c>
      <c r="G102" s="14" t="s">
        <v>35</v>
      </c>
      <c r="H102" s="7" t="s">
        <v>3</v>
      </c>
      <c r="I102" s="16" t="str">
        <f t="shared" si="4"/>
        <v>Delayed</v>
      </c>
    </row>
    <row r="103" spans="2:9" ht="20.100000000000001" customHeight="1" x14ac:dyDescent="0.3">
      <c r="B103" s="6">
        <v>44639</v>
      </c>
      <c r="C103" s="5" t="s">
        <v>13</v>
      </c>
      <c r="D103" s="8">
        <v>1799.99</v>
      </c>
      <c r="E103" s="6">
        <v>44641</v>
      </c>
      <c r="F103" s="7" t="s">
        <v>31</v>
      </c>
      <c r="G103" s="14" t="s">
        <v>36</v>
      </c>
      <c r="H103" s="7" t="s">
        <v>5</v>
      </c>
      <c r="I103" s="16" t="str">
        <f t="shared" si="4"/>
        <v>Delayed</v>
      </c>
    </row>
    <row r="104" spans="2:9" ht="20.100000000000001" customHeight="1" x14ac:dyDescent="0.3">
      <c r="B104" s="6">
        <v>44642</v>
      </c>
      <c r="C104" s="5" t="s">
        <v>13</v>
      </c>
      <c r="D104" s="8">
        <v>3164.99</v>
      </c>
      <c r="E104" s="6">
        <v>44643</v>
      </c>
      <c r="F104" s="7" t="s">
        <v>32</v>
      </c>
      <c r="G104" s="14" t="s">
        <v>37</v>
      </c>
      <c r="H104" s="7" t="s">
        <v>6</v>
      </c>
      <c r="I104" s="16" t="str">
        <f t="shared" si="4"/>
        <v>Delayed</v>
      </c>
    </row>
    <row r="105" spans="2:9" ht="20.100000000000001" customHeight="1" x14ac:dyDescent="0.3">
      <c r="B105" s="6">
        <v>44645</v>
      </c>
      <c r="C105" s="5" t="s">
        <v>13</v>
      </c>
      <c r="D105" s="8">
        <v>1199</v>
      </c>
      <c r="E105" s="6">
        <v>44646</v>
      </c>
      <c r="F105" s="7" t="s">
        <v>30</v>
      </c>
      <c r="G105" s="13" t="s">
        <v>36</v>
      </c>
      <c r="H105" s="7" t="s">
        <v>7</v>
      </c>
      <c r="I105" s="16" t="str">
        <f t="shared" si="4"/>
        <v>Delayed</v>
      </c>
    </row>
    <row r="106" spans="2:9" ht="20.100000000000001" customHeight="1" x14ac:dyDescent="0.3">
      <c r="B106" s="6">
        <v>44648</v>
      </c>
      <c r="C106" s="5" t="s">
        <v>14</v>
      </c>
      <c r="D106" s="8">
        <v>699.95</v>
      </c>
      <c r="E106" s="6">
        <v>44649</v>
      </c>
      <c r="F106" s="7" t="s">
        <v>31</v>
      </c>
      <c r="G106" s="14" t="s">
        <v>35</v>
      </c>
      <c r="H106" s="7" t="s">
        <v>3</v>
      </c>
      <c r="I106" s="16" t="str">
        <f t="shared" si="4"/>
        <v>Delayed</v>
      </c>
    </row>
    <row r="107" spans="2:9" ht="20.100000000000001" customHeight="1" x14ac:dyDescent="0.3">
      <c r="B107" s="6">
        <v>44649</v>
      </c>
      <c r="C107" s="5" t="s">
        <v>14</v>
      </c>
      <c r="D107" s="9">
        <v>949</v>
      </c>
      <c r="E107" s="6">
        <v>44649</v>
      </c>
      <c r="F107" s="7" t="s">
        <v>31</v>
      </c>
      <c r="G107" s="13" t="s">
        <v>37</v>
      </c>
      <c r="H107" s="7" t="s">
        <v>8</v>
      </c>
      <c r="I107" s="16" t="str">
        <f t="shared" si="4"/>
        <v>Same Day</v>
      </c>
    </row>
    <row r="108" spans="2:9" ht="20.100000000000001" customHeight="1" x14ac:dyDescent="0.3">
      <c r="B108" s="6">
        <v>44653</v>
      </c>
      <c r="C108" s="5" t="s">
        <v>14</v>
      </c>
      <c r="D108" s="9">
        <v>429</v>
      </c>
      <c r="E108" s="6">
        <v>44654</v>
      </c>
      <c r="F108" s="7" t="s">
        <v>30</v>
      </c>
      <c r="G108" s="13" t="s">
        <v>37</v>
      </c>
      <c r="H108" s="7" t="s">
        <v>9</v>
      </c>
      <c r="I108" s="16" t="str">
        <f t="shared" si="4"/>
        <v>Delayed</v>
      </c>
    </row>
    <row r="109" spans="2:9" ht="20.100000000000001" customHeight="1" x14ac:dyDescent="0.3">
      <c r="B109" s="6">
        <v>44656</v>
      </c>
      <c r="C109" s="5" t="s">
        <v>14</v>
      </c>
      <c r="D109" s="9">
        <v>1525</v>
      </c>
      <c r="E109" s="6">
        <v>44657</v>
      </c>
      <c r="F109" s="7" t="s">
        <v>32</v>
      </c>
      <c r="G109" s="14" t="s">
        <v>35</v>
      </c>
      <c r="H109" s="7" t="s">
        <v>3</v>
      </c>
      <c r="I109" s="16" t="str">
        <f t="shared" si="4"/>
        <v>Delayed</v>
      </c>
    </row>
    <row r="110" spans="2:9" ht="20.100000000000001" customHeight="1" x14ac:dyDescent="0.3">
      <c r="B110" s="6">
        <v>44662</v>
      </c>
      <c r="C110" s="5" t="s">
        <v>14</v>
      </c>
      <c r="D110" s="9">
        <v>475</v>
      </c>
      <c r="E110" s="6">
        <v>44664</v>
      </c>
      <c r="F110" s="7" t="s">
        <v>32</v>
      </c>
      <c r="G110" s="13" t="s">
        <v>36</v>
      </c>
      <c r="H110" s="7" t="s">
        <v>8</v>
      </c>
      <c r="I110" s="16" t="str">
        <f t="shared" si="4"/>
        <v>Delayed</v>
      </c>
    </row>
    <row r="111" spans="2:9" ht="20.100000000000001" customHeight="1" x14ac:dyDescent="0.3">
      <c r="B111" s="6">
        <v>44668</v>
      </c>
      <c r="C111" s="5" t="s">
        <v>14</v>
      </c>
      <c r="D111" s="9">
        <v>449</v>
      </c>
      <c r="E111" s="6">
        <v>44669</v>
      </c>
      <c r="F111" s="7" t="s">
        <v>31</v>
      </c>
      <c r="G111" s="14" t="s">
        <v>35</v>
      </c>
      <c r="H111" s="7" t="s">
        <v>3</v>
      </c>
      <c r="I111" s="16" t="str">
        <f t="shared" si="4"/>
        <v>Delayed</v>
      </c>
    </row>
    <row r="112" spans="2:9" ht="20.100000000000001" customHeight="1" x14ac:dyDescent="0.3">
      <c r="B112" s="6">
        <v>44674</v>
      </c>
      <c r="C112" s="5" t="s">
        <v>15</v>
      </c>
      <c r="D112" s="8">
        <v>149.94999999999999</v>
      </c>
      <c r="E112" s="6">
        <v>44675</v>
      </c>
      <c r="F112" s="7" t="s">
        <v>30</v>
      </c>
      <c r="G112" s="13" t="s">
        <v>36</v>
      </c>
      <c r="H112" s="7" t="s">
        <v>4</v>
      </c>
      <c r="I112" s="16" t="str">
        <f t="shared" si="4"/>
        <v>Delayed</v>
      </c>
    </row>
    <row r="113" spans="2:10" ht="20.100000000000001" customHeight="1" x14ac:dyDescent="0.3">
      <c r="B113" s="6">
        <v>44678</v>
      </c>
      <c r="C113" s="5" t="s">
        <v>15</v>
      </c>
      <c r="D113" s="8">
        <v>129.94999999999999</v>
      </c>
      <c r="E113" s="6">
        <v>44679</v>
      </c>
      <c r="F113" s="7" t="s">
        <v>31</v>
      </c>
      <c r="G113" s="13" t="s">
        <v>35</v>
      </c>
      <c r="H113" s="7" t="s">
        <v>3</v>
      </c>
      <c r="I113" s="16" t="str">
        <f t="shared" si="4"/>
        <v>Delayed</v>
      </c>
    </row>
    <row r="114" spans="2:10" ht="20.100000000000001" customHeight="1" x14ac:dyDescent="0.3">
      <c r="B114" s="6">
        <v>44685</v>
      </c>
      <c r="C114" s="5" t="s">
        <v>16</v>
      </c>
      <c r="D114" s="9">
        <v>399</v>
      </c>
      <c r="E114" s="6">
        <v>44687</v>
      </c>
      <c r="F114" s="7" t="s">
        <v>30</v>
      </c>
      <c r="G114" s="13" t="s">
        <v>37</v>
      </c>
      <c r="H114" s="7" t="s">
        <v>6</v>
      </c>
      <c r="I114" s="16" t="str">
        <f t="shared" si="4"/>
        <v>Delayed</v>
      </c>
    </row>
    <row r="115" spans="2:10" ht="20.100000000000001" customHeight="1" x14ac:dyDescent="0.3">
      <c r="B115" s="6">
        <v>44688</v>
      </c>
      <c r="C115" s="5" t="s">
        <v>13</v>
      </c>
      <c r="D115" s="8">
        <v>1799.99</v>
      </c>
      <c r="E115" s="6">
        <v>44688</v>
      </c>
      <c r="F115" s="7" t="s">
        <v>30</v>
      </c>
      <c r="G115" s="13" t="s">
        <v>37</v>
      </c>
      <c r="H115" s="7" t="s">
        <v>38</v>
      </c>
      <c r="I115" s="16" t="str">
        <f t="shared" si="4"/>
        <v>Same Day</v>
      </c>
    </row>
    <row r="116" spans="2:10" ht="20.100000000000001" customHeight="1" x14ac:dyDescent="0.3">
      <c r="B116" s="6">
        <v>44694</v>
      </c>
      <c r="C116" s="5" t="s">
        <v>16</v>
      </c>
      <c r="D116" s="8">
        <v>183.9</v>
      </c>
      <c r="E116" s="6">
        <v>44695</v>
      </c>
      <c r="F116" s="7" t="s">
        <v>31</v>
      </c>
      <c r="G116" s="13" t="s">
        <v>35</v>
      </c>
      <c r="H116" s="7" t="s">
        <v>3</v>
      </c>
      <c r="I116" s="16" t="str">
        <f t="shared" si="4"/>
        <v>Delayed</v>
      </c>
    </row>
    <row r="117" spans="2:10" ht="20.100000000000001" customHeight="1" x14ac:dyDescent="0.3">
      <c r="B117" s="6">
        <v>44696</v>
      </c>
      <c r="C117" s="5" t="s">
        <v>16</v>
      </c>
      <c r="D117" s="9">
        <v>299</v>
      </c>
      <c r="E117" s="6">
        <v>44697</v>
      </c>
      <c r="F117" s="7" t="s">
        <v>32</v>
      </c>
      <c r="G117" s="14" t="s">
        <v>36</v>
      </c>
      <c r="H117" s="7" t="s">
        <v>5</v>
      </c>
      <c r="I117" s="16" t="str">
        <f t="shared" si="4"/>
        <v>Delayed</v>
      </c>
    </row>
    <row r="118" spans="2:10" ht="20.100000000000001" customHeight="1" x14ac:dyDescent="0.3">
      <c r="B118" s="6">
        <v>44698</v>
      </c>
      <c r="C118" s="5" t="s">
        <v>17</v>
      </c>
      <c r="D118" s="9">
        <v>560</v>
      </c>
      <c r="E118" s="6">
        <v>44700</v>
      </c>
      <c r="F118" s="7" t="s">
        <v>31</v>
      </c>
      <c r="G118" s="14" t="s">
        <v>36</v>
      </c>
      <c r="H118" s="7" t="s">
        <v>4</v>
      </c>
      <c r="I118" s="16" t="str">
        <f t="shared" si="4"/>
        <v>Delayed</v>
      </c>
    </row>
    <row r="119" spans="2:10" ht="20.100000000000001" customHeight="1" x14ac:dyDescent="0.3">
      <c r="B119" s="6">
        <v>44700</v>
      </c>
      <c r="C119" s="5" t="s">
        <v>17</v>
      </c>
      <c r="D119" s="9">
        <v>565</v>
      </c>
      <c r="E119" s="6">
        <v>44700</v>
      </c>
      <c r="F119" s="7" t="s">
        <v>30</v>
      </c>
      <c r="G119" s="14" t="s">
        <v>36</v>
      </c>
      <c r="H119" s="7" t="s">
        <v>7</v>
      </c>
      <c r="I119" s="16" t="str">
        <f t="shared" si="4"/>
        <v>Same Day</v>
      </c>
    </row>
    <row r="121" spans="2:10" ht="20.100000000000001" customHeight="1" x14ac:dyDescent="0.3">
      <c r="B121" s="12" t="s">
        <v>73</v>
      </c>
    </row>
    <row r="122" spans="2:10" ht="36" x14ac:dyDescent="0.3">
      <c r="B122" s="4" t="s">
        <v>28</v>
      </c>
      <c r="C122" s="4" t="s">
        <v>10</v>
      </c>
      <c r="D122" s="4" t="s">
        <v>11</v>
      </c>
      <c r="E122" s="4" t="s">
        <v>29</v>
      </c>
      <c r="F122" s="4" t="s">
        <v>33</v>
      </c>
      <c r="G122" s="4" t="s">
        <v>34</v>
      </c>
      <c r="H122" s="4" t="s">
        <v>0</v>
      </c>
      <c r="I122" s="25" t="s">
        <v>40</v>
      </c>
      <c r="J122" s="10" t="s">
        <v>40</v>
      </c>
    </row>
    <row r="123" spans="2:10" ht="20.100000000000001" customHeight="1" x14ac:dyDescent="0.3">
      <c r="B123" s="6">
        <v>44621</v>
      </c>
      <c r="C123" s="5" t="s">
        <v>13</v>
      </c>
      <c r="D123" s="8">
        <v>2479.94</v>
      </c>
      <c r="E123" s="6">
        <v>44621</v>
      </c>
      <c r="F123" s="7" t="s">
        <v>30</v>
      </c>
      <c r="G123" s="13" t="s">
        <v>35</v>
      </c>
      <c r="H123" s="7" t="s">
        <v>3</v>
      </c>
      <c r="I123" s="24">
        <f>IFERROR(VLOOKUP(D123,$B$144:$C$148,2,TRUE),"0%")</f>
        <v>7.0000000000000007E-2</v>
      </c>
      <c r="J123" s="16">
        <f>IF(D123&gt;$B$148,$C$148,IF(D123&gt;$B$147,$C$147,IF(D123&gt;$B$146,$C$146,IF(D123&gt;$B$145,$C$145,0))))</f>
        <v>7.0000000000000007E-2</v>
      </c>
    </row>
    <row r="124" spans="2:10" ht="20.100000000000001" customHeight="1" x14ac:dyDescent="0.3">
      <c r="B124" s="6">
        <v>44635</v>
      </c>
      <c r="C124" s="5" t="s">
        <v>13</v>
      </c>
      <c r="D124" s="8">
        <v>1732.99</v>
      </c>
      <c r="E124" s="6">
        <v>44636</v>
      </c>
      <c r="F124" s="7" t="s">
        <v>31</v>
      </c>
      <c r="G124" s="13" t="s">
        <v>36</v>
      </c>
      <c r="H124" s="7" t="s">
        <v>4</v>
      </c>
      <c r="I124" s="24">
        <f t="shared" ref="I124:K142" si="5">IFERROR(VLOOKUP(D124,$B$144:$C$148,2,TRUE),"0%")</f>
        <v>7.0000000000000007E-2</v>
      </c>
      <c r="J124" s="16">
        <f>IF(D124&gt;$B$148,$C$148,IF(D124&gt;$B$147,$C$147,IF(D124&gt;$B$146,$C$146,IF(D124&gt;$B$145,$C$145,0))))</f>
        <v>7.0000000000000007E-2</v>
      </c>
    </row>
    <row r="125" spans="2:10" ht="20.100000000000001" customHeight="1" x14ac:dyDescent="0.3">
      <c r="B125" s="6">
        <v>44637</v>
      </c>
      <c r="C125" s="5" t="s">
        <v>13</v>
      </c>
      <c r="D125" s="8">
        <v>1174.99</v>
      </c>
      <c r="E125" s="6">
        <v>44638</v>
      </c>
      <c r="F125" s="7" t="s">
        <v>30</v>
      </c>
      <c r="G125" s="14" t="s">
        <v>35</v>
      </c>
      <c r="H125" s="7" t="s">
        <v>3</v>
      </c>
      <c r="I125" s="24">
        <f t="shared" si="5"/>
        <v>0.01</v>
      </c>
      <c r="J125" s="16">
        <f>IF(D125&gt;$B$148,$C$148,IF(D125&gt;$B$147,$C$147,IF(D125&gt;$B$146,$C$146,IF(D125&gt;$B$145,$C$145,0))))</f>
        <v>0.01</v>
      </c>
    </row>
    <row r="126" spans="2:10" ht="20.100000000000001" customHeight="1" x14ac:dyDescent="0.3">
      <c r="B126" s="6">
        <v>44639</v>
      </c>
      <c r="C126" s="5" t="s">
        <v>13</v>
      </c>
      <c r="D126" s="8">
        <v>1799.99</v>
      </c>
      <c r="E126" s="6">
        <v>44641</v>
      </c>
      <c r="F126" s="7" t="s">
        <v>31</v>
      </c>
      <c r="G126" s="14" t="s">
        <v>36</v>
      </c>
      <c r="H126" s="7" t="s">
        <v>5</v>
      </c>
      <c r="I126" s="24">
        <f t="shared" si="5"/>
        <v>7.0000000000000007E-2</v>
      </c>
      <c r="J126" s="16">
        <f>IF(D126&gt;$B$148,$C$148,IF(D126&gt;$B$147,$C$147,IF(D126&gt;$B$146,$C$146,IF(D126&gt;$B$145,$C$145,0))))</f>
        <v>7.0000000000000007E-2</v>
      </c>
    </row>
    <row r="127" spans="2:10" ht="20.100000000000001" customHeight="1" x14ac:dyDescent="0.3">
      <c r="B127" s="6">
        <v>44642</v>
      </c>
      <c r="C127" s="5" t="s">
        <v>13</v>
      </c>
      <c r="D127" s="8">
        <v>3164.99</v>
      </c>
      <c r="E127" s="6">
        <v>44643</v>
      </c>
      <c r="F127" s="7" t="s">
        <v>32</v>
      </c>
      <c r="G127" s="14" t="s">
        <v>37</v>
      </c>
      <c r="H127" s="7" t="s">
        <v>6</v>
      </c>
      <c r="I127" s="24">
        <f t="shared" si="5"/>
        <v>0.15</v>
      </c>
      <c r="J127" s="16">
        <f>IF(D127&gt;$B$148,$C$148,IF(D127&gt;$B$147,$C$147,IF(D127&gt;$B$146,$C$146,IF(D127&gt;$B$145,$C$145,0))))</f>
        <v>0.15</v>
      </c>
    </row>
    <row r="128" spans="2:10" ht="20.100000000000001" customHeight="1" x14ac:dyDescent="0.3">
      <c r="B128" s="6">
        <v>44645</v>
      </c>
      <c r="C128" s="5" t="s">
        <v>13</v>
      </c>
      <c r="D128" s="8">
        <v>1199</v>
      </c>
      <c r="E128" s="6">
        <v>44646</v>
      </c>
      <c r="F128" s="7" t="s">
        <v>30</v>
      </c>
      <c r="G128" s="13" t="s">
        <v>36</v>
      </c>
      <c r="H128" s="7" t="s">
        <v>7</v>
      </c>
      <c r="I128" s="24">
        <f t="shared" si="5"/>
        <v>0.01</v>
      </c>
      <c r="J128" s="16">
        <f>IF(D128&gt;$B$148,$C$148,IF(D128&gt;$B$147,$C$147,IF(D128&gt;$B$146,$C$146,IF(D128&gt;$B$145,$C$145,0))))</f>
        <v>0.01</v>
      </c>
    </row>
    <row r="129" spans="2:10" ht="20.100000000000001" customHeight="1" x14ac:dyDescent="0.3">
      <c r="B129" s="6">
        <v>44648</v>
      </c>
      <c r="C129" s="5" t="s">
        <v>14</v>
      </c>
      <c r="D129" s="8">
        <v>699.95</v>
      </c>
      <c r="E129" s="6">
        <v>44649</v>
      </c>
      <c r="F129" s="7" t="s">
        <v>31</v>
      </c>
      <c r="G129" s="14" t="s">
        <v>35</v>
      </c>
      <c r="H129" s="7" t="s">
        <v>3</v>
      </c>
      <c r="I129" s="24">
        <f t="shared" si="5"/>
        <v>0.01</v>
      </c>
      <c r="J129" s="16">
        <f>IF(D129&gt;$B$148,$C$148,IF(D129&gt;$B$147,$C$147,IF(D129&gt;$B$146,$C$146,IF(D129&gt;$B$145,$C$145,0))))</f>
        <v>0.01</v>
      </c>
    </row>
    <row r="130" spans="2:10" ht="20.100000000000001" customHeight="1" x14ac:dyDescent="0.3">
      <c r="B130" s="6">
        <v>44649</v>
      </c>
      <c r="C130" s="5" t="s">
        <v>14</v>
      </c>
      <c r="D130" s="9">
        <v>949</v>
      </c>
      <c r="E130" s="6">
        <v>44649</v>
      </c>
      <c r="F130" s="7" t="s">
        <v>31</v>
      </c>
      <c r="G130" s="13" t="s">
        <v>37</v>
      </c>
      <c r="H130" s="7" t="s">
        <v>8</v>
      </c>
      <c r="I130" s="24">
        <f t="shared" si="5"/>
        <v>0.01</v>
      </c>
      <c r="J130" s="16">
        <f>IF(D130&gt;$B$148,$C$148,IF(D130&gt;$B$147,$C$147,IF(D130&gt;$B$146,$C$146,IF(D130&gt;$B$145,$C$145,0))))</f>
        <v>0.01</v>
      </c>
    </row>
    <row r="131" spans="2:10" ht="20.100000000000001" customHeight="1" x14ac:dyDescent="0.3">
      <c r="B131" s="6">
        <v>44653</v>
      </c>
      <c r="C131" s="5" t="s">
        <v>14</v>
      </c>
      <c r="D131" s="9">
        <v>429</v>
      </c>
      <c r="E131" s="6">
        <v>44654</v>
      </c>
      <c r="F131" s="7" t="s">
        <v>30</v>
      </c>
      <c r="G131" s="13" t="s">
        <v>37</v>
      </c>
      <c r="H131" s="7" t="s">
        <v>9</v>
      </c>
      <c r="I131" s="24" t="str">
        <f t="shared" si="5"/>
        <v>0%</v>
      </c>
      <c r="J131" s="16">
        <f>IF(D131&gt;$B$148,$C$148,IF(D131&gt;$B$147,$C$147,IF(D131&gt;$B$146,$C$146,IF(D131&gt;$B$145,$C$145,0))))</f>
        <v>0</v>
      </c>
    </row>
    <row r="132" spans="2:10" ht="20.100000000000001" customHeight="1" x14ac:dyDescent="0.3">
      <c r="B132" s="6">
        <v>44656</v>
      </c>
      <c r="C132" s="5" t="s">
        <v>14</v>
      </c>
      <c r="D132" s="9">
        <v>1525</v>
      </c>
      <c r="E132" s="6">
        <v>44657</v>
      </c>
      <c r="F132" s="7" t="s">
        <v>32</v>
      </c>
      <c r="G132" s="14" t="s">
        <v>35</v>
      </c>
      <c r="H132" s="7" t="s">
        <v>3</v>
      </c>
      <c r="I132" s="24">
        <f t="shared" si="5"/>
        <v>0.03</v>
      </c>
      <c r="J132" s="16">
        <f>IF(D132&gt;$B$148,$C$148,IF(D132&gt;$B$147,$C$147,IF(D132&gt;$B$146,$C$146,IF(D132&gt;$B$145,$C$145,0))))</f>
        <v>0.03</v>
      </c>
    </row>
    <row r="133" spans="2:10" ht="20.100000000000001" customHeight="1" x14ac:dyDescent="0.3">
      <c r="B133" s="6">
        <v>44662</v>
      </c>
      <c r="C133" s="5" t="s">
        <v>14</v>
      </c>
      <c r="D133" s="9">
        <v>475</v>
      </c>
      <c r="E133" s="6">
        <v>44664</v>
      </c>
      <c r="F133" s="7" t="s">
        <v>32</v>
      </c>
      <c r="G133" s="13" t="s">
        <v>36</v>
      </c>
      <c r="H133" s="7" t="s">
        <v>8</v>
      </c>
      <c r="I133" s="24" t="str">
        <f t="shared" si="5"/>
        <v>0%</v>
      </c>
      <c r="J133" s="16">
        <f>IF(D133&gt;$B$148,$C$148,IF(D133&gt;$B$147,$C$147,IF(D133&gt;$B$146,$C$146,IF(D133&gt;$B$145,$C$145,0))))</f>
        <v>0</v>
      </c>
    </row>
    <row r="134" spans="2:10" ht="20.100000000000001" customHeight="1" x14ac:dyDescent="0.3">
      <c r="B134" s="6">
        <v>44668</v>
      </c>
      <c r="C134" s="5" t="s">
        <v>14</v>
      </c>
      <c r="D134" s="9">
        <v>449</v>
      </c>
      <c r="E134" s="6">
        <v>44669</v>
      </c>
      <c r="F134" s="7" t="s">
        <v>31</v>
      </c>
      <c r="G134" s="14" t="s">
        <v>35</v>
      </c>
      <c r="H134" s="7" t="s">
        <v>3</v>
      </c>
      <c r="I134" s="24" t="str">
        <f t="shared" si="5"/>
        <v>0%</v>
      </c>
      <c r="J134" s="16">
        <f>IF(D134&gt;$B$148,$C$148,IF(D134&gt;$B$147,$C$147,IF(D134&gt;$B$146,$C$146,IF(D134&gt;$B$145,$C$145,0))))</f>
        <v>0</v>
      </c>
    </row>
    <row r="135" spans="2:10" ht="20.100000000000001" customHeight="1" x14ac:dyDescent="0.3">
      <c r="B135" s="6">
        <v>44674</v>
      </c>
      <c r="C135" s="5" t="s">
        <v>15</v>
      </c>
      <c r="D135" s="8">
        <v>149.94999999999999</v>
      </c>
      <c r="E135" s="6">
        <v>44675</v>
      </c>
      <c r="F135" s="7" t="s">
        <v>30</v>
      </c>
      <c r="G135" s="13" t="s">
        <v>36</v>
      </c>
      <c r="H135" s="7" t="s">
        <v>4</v>
      </c>
      <c r="I135" s="24" t="str">
        <f t="shared" si="5"/>
        <v>0%</v>
      </c>
      <c r="J135" s="16">
        <f>IF(D135&gt;$B$148,$C$148,IF(D135&gt;$B$147,$C$147,IF(D135&gt;$B$146,$C$146,IF(D135&gt;$B$145,$C$145,0))))</f>
        <v>0</v>
      </c>
    </row>
    <row r="136" spans="2:10" ht="20.100000000000001" customHeight="1" x14ac:dyDescent="0.3">
      <c r="B136" s="6">
        <v>44678</v>
      </c>
      <c r="C136" s="5" t="s">
        <v>15</v>
      </c>
      <c r="D136" s="8">
        <v>129.94999999999999</v>
      </c>
      <c r="E136" s="6">
        <v>44679</v>
      </c>
      <c r="F136" s="7" t="s">
        <v>31</v>
      </c>
      <c r="G136" s="13" t="s">
        <v>35</v>
      </c>
      <c r="H136" s="7" t="s">
        <v>3</v>
      </c>
      <c r="I136" s="24" t="str">
        <f t="shared" si="5"/>
        <v>0%</v>
      </c>
      <c r="J136" s="16">
        <f>IF(D136&gt;$B$148,$C$148,IF(D136&gt;$B$147,$C$147,IF(D136&gt;$B$146,$C$146,IF(D136&gt;$B$145,$C$145,0))))</f>
        <v>0</v>
      </c>
    </row>
    <row r="137" spans="2:10" ht="20.100000000000001" customHeight="1" x14ac:dyDescent="0.3">
      <c r="B137" s="6">
        <v>44685</v>
      </c>
      <c r="C137" s="5" t="s">
        <v>16</v>
      </c>
      <c r="D137" s="9">
        <v>399</v>
      </c>
      <c r="E137" s="6">
        <v>44687</v>
      </c>
      <c r="F137" s="7" t="s">
        <v>30</v>
      </c>
      <c r="G137" s="13" t="s">
        <v>37</v>
      </c>
      <c r="H137" s="7" t="s">
        <v>6</v>
      </c>
      <c r="I137" s="24" t="str">
        <f t="shared" si="5"/>
        <v>0%</v>
      </c>
      <c r="J137" s="16">
        <f>IF(D137&gt;$B$148,$C$148,IF(D137&gt;$B$147,$C$147,IF(D137&gt;$B$146,$C$146,IF(D137&gt;$B$145,$C$145,0))))</f>
        <v>0</v>
      </c>
    </row>
    <row r="138" spans="2:10" ht="20.100000000000001" customHeight="1" x14ac:dyDescent="0.3">
      <c r="B138" s="6">
        <v>44688</v>
      </c>
      <c r="C138" s="5" t="s">
        <v>13</v>
      </c>
      <c r="D138" s="8">
        <v>1799.99</v>
      </c>
      <c r="E138" s="6">
        <v>44688</v>
      </c>
      <c r="F138" s="7" t="s">
        <v>30</v>
      </c>
      <c r="G138" s="13" t="s">
        <v>37</v>
      </c>
      <c r="H138" s="7" t="s">
        <v>38</v>
      </c>
      <c r="I138" s="24">
        <f t="shared" si="5"/>
        <v>7.0000000000000007E-2</v>
      </c>
      <c r="J138" s="16">
        <f>IF(D138&gt;$B$148,$C$148,IF(D138&gt;$B$147,$C$147,IF(D138&gt;$B$146,$C$146,IF(D138&gt;$B$145,$C$145,0))))</f>
        <v>7.0000000000000007E-2</v>
      </c>
    </row>
    <row r="139" spans="2:10" ht="20.100000000000001" customHeight="1" x14ac:dyDescent="0.3">
      <c r="B139" s="6">
        <v>44694</v>
      </c>
      <c r="C139" s="5" t="s">
        <v>16</v>
      </c>
      <c r="D139" s="8">
        <v>183.9</v>
      </c>
      <c r="E139" s="6">
        <v>44695</v>
      </c>
      <c r="F139" s="7" t="s">
        <v>31</v>
      </c>
      <c r="G139" s="13" t="s">
        <v>35</v>
      </c>
      <c r="H139" s="7" t="s">
        <v>3</v>
      </c>
      <c r="I139" s="24" t="str">
        <f t="shared" si="5"/>
        <v>0%</v>
      </c>
      <c r="J139" s="16">
        <f>IF(D139&gt;$B$148,$C$148,IF(D139&gt;$B$147,$C$147,IF(D139&gt;$B$146,$C$146,IF(D139&gt;$B$145,$C$145,0))))</f>
        <v>0</v>
      </c>
    </row>
    <row r="140" spans="2:10" ht="20.100000000000001" customHeight="1" x14ac:dyDescent="0.3">
      <c r="B140" s="6">
        <v>44696</v>
      </c>
      <c r="C140" s="5" t="s">
        <v>16</v>
      </c>
      <c r="D140" s="9">
        <v>299</v>
      </c>
      <c r="E140" s="6">
        <v>44697</v>
      </c>
      <c r="F140" s="7" t="s">
        <v>32</v>
      </c>
      <c r="G140" s="14" t="s">
        <v>36</v>
      </c>
      <c r="H140" s="7" t="s">
        <v>5</v>
      </c>
      <c r="I140" s="24" t="str">
        <f t="shared" si="5"/>
        <v>0%</v>
      </c>
      <c r="J140" s="16">
        <f>IF(D140&gt;$B$148,$C$148,IF(D140&gt;$B$147,$C$147,IF(D140&gt;$B$146,$C$146,IF(D140&gt;$B$145,$C$145,0))))</f>
        <v>0</v>
      </c>
    </row>
    <row r="141" spans="2:10" ht="20.100000000000001" customHeight="1" x14ac:dyDescent="0.3">
      <c r="B141" s="6">
        <v>44698</v>
      </c>
      <c r="C141" s="5" t="s">
        <v>17</v>
      </c>
      <c r="D141" s="9">
        <v>560</v>
      </c>
      <c r="E141" s="6">
        <v>44700</v>
      </c>
      <c r="F141" s="7" t="s">
        <v>31</v>
      </c>
      <c r="G141" s="14" t="s">
        <v>36</v>
      </c>
      <c r="H141" s="7" t="s">
        <v>4</v>
      </c>
      <c r="I141" s="24">
        <f t="shared" si="5"/>
        <v>0.01</v>
      </c>
      <c r="J141" s="16">
        <f>IF(D141&gt;$B$148,$C$148,IF(D141&gt;$B$147,$C$147,IF(D141&gt;$B$146,$C$146,IF(D141&gt;$B$145,$C$145,0))))</f>
        <v>0.01</v>
      </c>
    </row>
    <row r="142" spans="2:10" ht="20.100000000000001" customHeight="1" x14ac:dyDescent="0.3">
      <c r="B142" s="6">
        <v>44700</v>
      </c>
      <c r="C142" s="5" t="s">
        <v>17</v>
      </c>
      <c r="D142" s="9">
        <v>565</v>
      </c>
      <c r="E142" s="6">
        <v>44700</v>
      </c>
      <c r="F142" s="7" t="s">
        <v>30</v>
      </c>
      <c r="G142" s="14" t="s">
        <v>36</v>
      </c>
      <c r="H142" s="7" t="s">
        <v>7</v>
      </c>
      <c r="I142" s="24">
        <f t="shared" si="5"/>
        <v>0.01</v>
      </c>
      <c r="J142" s="16">
        <f>IF(D142&gt;$B$148,$C$148,IF(D142&gt;$B$147,$C$147,IF(D142&gt;$B$146,$C$146,IF(D142&gt;$B$145,$C$145,0))))</f>
        <v>0.01</v>
      </c>
    </row>
    <row r="144" spans="2:10" ht="20.100000000000001" customHeight="1" x14ac:dyDescent="0.3">
      <c r="B144" s="3" t="s">
        <v>11</v>
      </c>
      <c r="C144" s="3" t="s">
        <v>40</v>
      </c>
    </row>
    <row r="145" spans="2:13" ht="20.100000000000001" customHeight="1" x14ac:dyDescent="0.3">
      <c r="B145" s="9">
        <v>500</v>
      </c>
      <c r="C145" s="15">
        <v>0.01</v>
      </c>
    </row>
    <row r="146" spans="2:13" ht="20.100000000000001" customHeight="1" x14ac:dyDescent="0.3">
      <c r="B146" s="9">
        <v>1200</v>
      </c>
      <c r="C146" s="15">
        <v>0.03</v>
      </c>
    </row>
    <row r="147" spans="2:13" ht="20.100000000000001" customHeight="1" x14ac:dyDescent="0.3">
      <c r="B147" s="9">
        <v>1700</v>
      </c>
      <c r="C147" s="15">
        <v>7.0000000000000007E-2</v>
      </c>
    </row>
    <row r="148" spans="2:13" ht="20.100000000000001" customHeight="1" x14ac:dyDescent="0.3">
      <c r="B148" s="9">
        <v>2800</v>
      </c>
      <c r="C148" s="15">
        <v>0.15</v>
      </c>
    </row>
    <row r="150" spans="2:13" ht="20.100000000000001" customHeight="1" x14ac:dyDescent="0.3">
      <c r="B150" s="12" t="s">
        <v>74</v>
      </c>
    </row>
    <row r="151" spans="2:13" ht="36" x14ac:dyDescent="0.3">
      <c r="B151" s="4" t="s">
        <v>28</v>
      </c>
      <c r="C151" s="4" t="s">
        <v>10</v>
      </c>
      <c r="D151" s="4" t="s">
        <v>11</v>
      </c>
      <c r="E151" s="4" t="s">
        <v>29</v>
      </c>
      <c r="F151" s="4" t="s">
        <v>33</v>
      </c>
      <c r="G151" s="4" t="s">
        <v>34</v>
      </c>
      <c r="H151" s="4" t="s">
        <v>0</v>
      </c>
      <c r="I151" s="25" t="s">
        <v>40</v>
      </c>
      <c r="J151" s="10" t="s">
        <v>76</v>
      </c>
      <c r="M151" s="20"/>
    </row>
    <row r="152" spans="2:13" ht="20.100000000000001" customHeight="1" x14ac:dyDescent="0.3">
      <c r="B152" s="6">
        <v>44621</v>
      </c>
      <c r="C152" s="5" t="s">
        <v>13</v>
      </c>
      <c r="D152" s="8">
        <v>2479.94</v>
      </c>
      <c r="E152" s="6">
        <v>44621</v>
      </c>
      <c r="F152" s="7" t="s">
        <v>30</v>
      </c>
      <c r="G152" s="13" t="s">
        <v>35</v>
      </c>
      <c r="H152" s="7" t="s">
        <v>3</v>
      </c>
      <c r="I152" s="26">
        <f>IF(OR(D152=$B$174,D152&lt;$B$175),$C$174,IF(OR(D152=$B$175,D152&lt;$B$176),$C$175,IF(OR(D152=$B$176,D152&lt;$B$177),$C$176,IF(OR(D152=$B$177,D152&gt;$B$177),$C$177,"NA"))))</f>
        <v>7.0000000000000007E-2</v>
      </c>
      <c r="J152" s="22">
        <f>IF(AND(D152&gt;$B$174,D152&lt;$B$175),$C$174,IF(AND(D152&gt;$B$175,D152&lt;$B$176),$C$175,IF(AND(D152&gt;$B$176,D152&lt;$B$177),$C$176,IF(D152&gt;$B$177,$C$177,0%))))</f>
        <v>7.0000000000000007E-2</v>
      </c>
    </row>
    <row r="153" spans="2:13" ht="20.100000000000001" customHeight="1" x14ac:dyDescent="0.3">
      <c r="B153" s="6">
        <v>44635</v>
      </c>
      <c r="C153" s="5" t="s">
        <v>13</v>
      </c>
      <c r="D153" s="8">
        <v>1732.99</v>
      </c>
      <c r="E153" s="6">
        <v>44636</v>
      </c>
      <c r="F153" s="7" t="s">
        <v>31</v>
      </c>
      <c r="G153" s="13" t="s">
        <v>36</v>
      </c>
      <c r="H153" s="7" t="s">
        <v>4</v>
      </c>
      <c r="I153" s="26">
        <f t="shared" ref="I153:K171" si="6">IF(OR(D153=$B$174,D153&lt;$B$175),$C$174,IF(OR(D153=$B$175,D153&lt;$B$176),$C$175,IF(OR(D153=$B$176,D153&lt;$B$177),$C$176,IF(OR(D153=$B$177,D153&gt;$B$177),$C$177,"NA"))))</f>
        <v>7.0000000000000007E-2</v>
      </c>
      <c r="J153" s="22">
        <f>IF(AND(D153&gt;$B$174,D153&lt;$B$175),$C$174,IF(AND(D153&gt;$B$175,D153&lt;$B$176),$C$175,IF(AND(D153&gt;$B$176,D153&lt;$B$177),$C$176,IF(D153&gt;$B$177,$C$177,0%))))</f>
        <v>7.0000000000000007E-2</v>
      </c>
    </row>
    <row r="154" spans="2:13" ht="20.100000000000001" customHeight="1" x14ac:dyDescent="0.3">
      <c r="B154" s="6">
        <v>44637</v>
      </c>
      <c r="C154" s="5" t="s">
        <v>13</v>
      </c>
      <c r="D154" s="8">
        <v>1174.99</v>
      </c>
      <c r="E154" s="6">
        <v>44638</v>
      </c>
      <c r="F154" s="7" t="s">
        <v>30</v>
      </c>
      <c r="G154" s="14" t="s">
        <v>35</v>
      </c>
      <c r="H154" s="7" t="s">
        <v>3</v>
      </c>
      <c r="I154" s="26">
        <f t="shared" si="6"/>
        <v>0.01</v>
      </c>
      <c r="J154" s="22">
        <f>IF(AND(D154&gt;$B$174,D154&lt;$B$175),$C$174,IF(AND(D154&gt;$B$175,D154&lt;$B$176),$C$175,IF(AND(D154&gt;$B$176,D154&lt;$B$177),$C$176,IF(D154&gt;$B$177,$C$177,0%))))</f>
        <v>0.01</v>
      </c>
    </row>
    <row r="155" spans="2:13" ht="20.100000000000001" customHeight="1" x14ac:dyDescent="0.3">
      <c r="B155" s="6">
        <v>44639</v>
      </c>
      <c r="C155" s="5" t="s">
        <v>13</v>
      </c>
      <c r="D155" s="8">
        <v>1799.99</v>
      </c>
      <c r="E155" s="6">
        <v>44641</v>
      </c>
      <c r="F155" s="7" t="s">
        <v>31</v>
      </c>
      <c r="G155" s="14" t="s">
        <v>36</v>
      </c>
      <c r="H155" s="7" t="s">
        <v>5</v>
      </c>
      <c r="I155" s="26">
        <f t="shared" si="6"/>
        <v>7.0000000000000007E-2</v>
      </c>
      <c r="J155" s="22">
        <f>IF(AND(D155&gt;$B$174,D155&lt;$B$175),$C$174,IF(AND(D155&gt;$B$175,D155&lt;$B$176),$C$175,IF(AND(D155&gt;$B$176,D155&lt;$B$177),$C$176,IF(D155&gt;$B$177,$C$177,0%))))</f>
        <v>7.0000000000000007E-2</v>
      </c>
    </row>
    <row r="156" spans="2:13" ht="20.100000000000001" customHeight="1" x14ac:dyDescent="0.3">
      <c r="B156" s="6">
        <v>44642</v>
      </c>
      <c r="C156" s="5" t="s">
        <v>13</v>
      </c>
      <c r="D156" s="8">
        <v>3164.99</v>
      </c>
      <c r="E156" s="6">
        <v>44643</v>
      </c>
      <c r="F156" s="7" t="s">
        <v>32</v>
      </c>
      <c r="G156" s="14" t="s">
        <v>37</v>
      </c>
      <c r="H156" s="7" t="s">
        <v>6</v>
      </c>
      <c r="I156" s="26">
        <f t="shared" si="6"/>
        <v>0.15</v>
      </c>
      <c r="J156" s="22">
        <f>IF(AND(D156&gt;$B$174,D156&lt;$B$175),$C$174,IF(AND(D156&gt;$B$175,D156&lt;$B$176),$C$175,IF(AND(D156&gt;$B$176,D156&lt;$B$177),$C$176,IF(D156&gt;$B$177,$C$177,0%))))</f>
        <v>0.15</v>
      </c>
    </row>
    <row r="157" spans="2:13" ht="20.100000000000001" customHeight="1" x14ac:dyDescent="0.3">
      <c r="B157" s="6">
        <v>44645</v>
      </c>
      <c r="C157" s="5" t="s">
        <v>13</v>
      </c>
      <c r="D157" s="8">
        <v>1199</v>
      </c>
      <c r="E157" s="6">
        <v>44646</v>
      </c>
      <c r="F157" s="7" t="s">
        <v>30</v>
      </c>
      <c r="G157" s="13" t="s">
        <v>36</v>
      </c>
      <c r="H157" s="7" t="s">
        <v>7</v>
      </c>
      <c r="I157" s="26">
        <f t="shared" si="6"/>
        <v>0.01</v>
      </c>
      <c r="J157" s="22">
        <f>IF(AND(D157&gt;$B$174,D157&lt;$B$175),$C$174,IF(AND(D157&gt;$B$175,D157&lt;$B$176),$C$175,IF(AND(D157&gt;$B$176,D157&lt;$B$177),$C$176,IF(D157&gt;$B$177,$C$177,0%))))</f>
        <v>0.01</v>
      </c>
    </row>
    <row r="158" spans="2:13" ht="20.100000000000001" customHeight="1" x14ac:dyDescent="0.3">
      <c r="B158" s="6">
        <v>44648</v>
      </c>
      <c r="C158" s="5" t="s">
        <v>14</v>
      </c>
      <c r="D158" s="8">
        <v>699.95</v>
      </c>
      <c r="E158" s="6">
        <v>44649</v>
      </c>
      <c r="F158" s="7" t="s">
        <v>31</v>
      </c>
      <c r="G158" s="14" t="s">
        <v>35</v>
      </c>
      <c r="H158" s="7" t="s">
        <v>3</v>
      </c>
      <c r="I158" s="26">
        <f t="shared" si="6"/>
        <v>0.01</v>
      </c>
      <c r="J158" s="22">
        <f>IF(AND(D158&gt;$B$174,D158&lt;$B$175),$C$174,IF(AND(D158&gt;$B$175,D158&lt;$B$176),$C$175,IF(AND(D158&gt;$B$176,D158&lt;$B$177),$C$176,IF(D158&gt;$B$177,$C$177,0%))))</f>
        <v>0.01</v>
      </c>
    </row>
    <row r="159" spans="2:13" ht="20.100000000000001" customHeight="1" x14ac:dyDescent="0.3">
      <c r="B159" s="6">
        <v>44649</v>
      </c>
      <c r="C159" s="5" t="s">
        <v>14</v>
      </c>
      <c r="D159" s="9">
        <v>949</v>
      </c>
      <c r="E159" s="6">
        <v>44649</v>
      </c>
      <c r="F159" s="7" t="s">
        <v>31</v>
      </c>
      <c r="G159" s="13" t="s">
        <v>37</v>
      </c>
      <c r="H159" s="7" t="s">
        <v>8</v>
      </c>
      <c r="I159" s="26">
        <f t="shared" si="6"/>
        <v>0.01</v>
      </c>
      <c r="J159" s="22">
        <f>IF(AND(D159&gt;$B$174,D159&lt;$B$175),$C$174,IF(AND(D159&gt;$B$175,D159&lt;$B$176),$C$175,IF(AND(D159&gt;$B$176,D159&lt;$B$177),$C$176,IF(D159&gt;$B$177,$C$177,0%))))</f>
        <v>0.01</v>
      </c>
    </row>
    <row r="160" spans="2:13" ht="20.100000000000001" customHeight="1" x14ac:dyDescent="0.3">
      <c r="B160" s="6">
        <v>44653</v>
      </c>
      <c r="C160" s="5" t="s">
        <v>14</v>
      </c>
      <c r="D160" s="9">
        <v>429</v>
      </c>
      <c r="E160" s="6">
        <v>44654</v>
      </c>
      <c r="F160" s="7" t="s">
        <v>30</v>
      </c>
      <c r="G160" s="13" t="s">
        <v>37</v>
      </c>
      <c r="H160" s="7" t="s">
        <v>9</v>
      </c>
      <c r="I160" s="26">
        <f t="shared" si="6"/>
        <v>0.01</v>
      </c>
      <c r="J160" s="22">
        <f>IF(AND(D160&gt;$B$174,D160&lt;$B$175),$C$174,IF(AND(D160&gt;$B$175,D160&lt;$B$176),$C$175,IF(AND(D160&gt;$B$176,D160&lt;$B$177),$C$176,IF(D160&gt;$B$177,$C$177,0%))))</f>
        <v>0</v>
      </c>
    </row>
    <row r="161" spans="2:10" ht="20.100000000000001" customHeight="1" x14ac:dyDescent="0.3">
      <c r="B161" s="6">
        <v>44656</v>
      </c>
      <c r="C161" s="5" t="s">
        <v>14</v>
      </c>
      <c r="D161" s="9">
        <v>1525</v>
      </c>
      <c r="E161" s="6">
        <v>44657</v>
      </c>
      <c r="F161" s="7" t="s">
        <v>32</v>
      </c>
      <c r="G161" s="14" t="s">
        <v>35</v>
      </c>
      <c r="H161" s="7" t="s">
        <v>3</v>
      </c>
      <c r="I161" s="26">
        <f t="shared" si="6"/>
        <v>0.03</v>
      </c>
      <c r="J161" s="22">
        <f>IF(AND(D161&gt;$B$174,D161&lt;$B$175),$C$174,IF(AND(D161&gt;$B$175,D161&lt;$B$176),$C$175,IF(AND(D161&gt;$B$176,D161&lt;$B$177),$C$176,IF(D161&gt;$B$177,$C$177,0%))))</f>
        <v>0.03</v>
      </c>
    </row>
    <row r="162" spans="2:10" ht="20.100000000000001" customHeight="1" x14ac:dyDescent="0.3">
      <c r="B162" s="6">
        <v>44662</v>
      </c>
      <c r="C162" s="5" t="s">
        <v>14</v>
      </c>
      <c r="D162" s="9">
        <v>475</v>
      </c>
      <c r="E162" s="6">
        <v>44664</v>
      </c>
      <c r="F162" s="7" t="s">
        <v>32</v>
      </c>
      <c r="G162" s="13" t="s">
        <v>36</v>
      </c>
      <c r="H162" s="7" t="s">
        <v>8</v>
      </c>
      <c r="I162" s="26">
        <f t="shared" si="6"/>
        <v>0.01</v>
      </c>
      <c r="J162" s="22">
        <f>IF(AND(D162&gt;$B$174,D162&lt;$B$175),$C$174,IF(AND(D162&gt;$B$175,D162&lt;$B$176),$C$175,IF(AND(D162&gt;$B$176,D162&lt;$B$177),$C$176,IF(D162&gt;$B$177,$C$177,0%))))</f>
        <v>0</v>
      </c>
    </row>
    <row r="163" spans="2:10" ht="20.100000000000001" customHeight="1" x14ac:dyDescent="0.3">
      <c r="B163" s="6">
        <v>44668</v>
      </c>
      <c r="C163" s="5" t="s">
        <v>14</v>
      </c>
      <c r="D163" s="9">
        <v>449</v>
      </c>
      <c r="E163" s="6">
        <v>44669</v>
      </c>
      <c r="F163" s="7" t="s">
        <v>31</v>
      </c>
      <c r="G163" s="14" t="s">
        <v>35</v>
      </c>
      <c r="H163" s="7" t="s">
        <v>3</v>
      </c>
      <c r="I163" s="26">
        <f t="shared" si="6"/>
        <v>0.01</v>
      </c>
      <c r="J163" s="22">
        <f>IF(AND(D163&gt;$B$174,D163&lt;$B$175),$C$174,IF(AND(D163&gt;$B$175,D163&lt;$B$176),$C$175,IF(AND(D163&gt;$B$176,D163&lt;$B$177),$C$176,IF(D163&gt;$B$177,$C$177,0%))))</f>
        <v>0</v>
      </c>
    </row>
    <row r="164" spans="2:10" ht="20.100000000000001" customHeight="1" x14ac:dyDescent="0.3">
      <c r="B164" s="6">
        <v>44674</v>
      </c>
      <c r="C164" s="5" t="s">
        <v>15</v>
      </c>
      <c r="D164" s="8">
        <v>149.94999999999999</v>
      </c>
      <c r="E164" s="6">
        <v>44675</v>
      </c>
      <c r="F164" s="7" t="s">
        <v>30</v>
      </c>
      <c r="G164" s="13" t="s">
        <v>36</v>
      </c>
      <c r="H164" s="7" t="s">
        <v>4</v>
      </c>
      <c r="I164" s="26">
        <f t="shared" si="6"/>
        <v>0.01</v>
      </c>
      <c r="J164" s="22">
        <f>IF(AND(D164&gt;$B$174,D164&lt;$B$175),$C$174,IF(AND(D164&gt;$B$175,D164&lt;$B$176),$C$175,IF(AND(D164&gt;$B$176,D164&lt;$B$177),$C$176,IF(D164&gt;$B$177,$C$177,0%))))</f>
        <v>0</v>
      </c>
    </row>
    <row r="165" spans="2:10" ht="20.100000000000001" customHeight="1" x14ac:dyDescent="0.3">
      <c r="B165" s="6">
        <v>44678</v>
      </c>
      <c r="C165" s="5" t="s">
        <v>15</v>
      </c>
      <c r="D165" s="8">
        <v>129.94999999999999</v>
      </c>
      <c r="E165" s="6">
        <v>44679</v>
      </c>
      <c r="F165" s="7" t="s">
        <v>31</v>
      </c>
      <c r="G165" s="13" t="s">
        <v>35</v>
      </c>
      <c r="H165" s="7" t="s">
        <v>3</v>
      </c>
      <c r="I165" s="26">
        <f t="shared" si="6"/>
        <v>0.01</v>
      </c>
      <c r="J165" s="22">
        <f>IF(AND(D165&gt;$B$174,D165&lt;$B$175),$C$174,IF(AND(D165&gt;$B$175,D165&lt;$B$176),$C$175,IF(AND(D165&gt;$B$176,D165&lt;$B$177),$C$176,IF(D165&gt;$B$177,$C$177,0%))))</f>
        <v>0</v>
      </c>
    </row>
    <row r="166" spans="2:10" ht="20.100000000000001" customHeight="1" x14ac:dyDescent="0.3">
      <c r="B166" s="6">
        <v>44685</v>
      </c>
      <c r="C166" s="5" t="s">
        <v>16</v>
      </c>
      <c r="D166" s="9">
        <v>399</v>
      </c>
      <c r="E166" s="6">
        <v>44687</v>
      </c>
      <c r="F166" s="7" t="s">
        <v>30</v>
      </c>
      <c r="G166" s="13" t="s">
        <v>37</v>
      </c>
      <c r="H166" s="7" t="s">
        <v>6</v>
      </c>
      <c r="I166" s="26">
        <f t="shared" si="6"/>
        <v>0.01</v>
      </c>
      <c r="J166" s="22">
        <f>IF(AND(D166&gt;$B$174,D166&lt;$B$175),$C$174,IF(AND(D166&gt;$B$175,D166&lt;$B$176),$C$175,IF(AND(D166&gt;$B$176,D166&lt;$B$177),$C$176,IF(D166&gt;$B$177,$C$177,0%))))</f>
        <v>0</v>
      </c>
    </row>
    <row r="167" spans="2:10" ht="20.100000000000001" customHeight="1" x14ac:dyDescent="0.3">
      <c r="B167" s="6">
        <v>44688</v>
      </c>
      <c r="C167" s="5" t="s">
        <v>13</v>
      </c>
      <c r="D167" s="8">
        <v>1799.99</v>
      </c>
      <c r="E167" s="6">
        <v>44688</v>
      </c>
      <c r="F167" s="7" t="s">
        <v>30</v>
      </c>
      <c r="G167" s="13" t="s">
        <v>37</v>
      </c>
      <c r="H167" s="7" t="s">
        <v>38</v>
      </c>
      <c r="I167" s="26">
        <f t="shared" si="6"/>
        <v>7.0000000000000007E-2</v>
      </c>
      <c r="J167" s="22">
        <f>IF(AND(D167&gt;$B$174,D167&lt;$B$175),$C$174,IF(AND(D167&gt;$B$175,D167&lt;$B$176),$C$175,IF(AND(D167&gt;$B$176,D167&lt;$B$177),$C$176,IF(D167&gt;$B$177,$C$177,0%))))</f>
        <v>7.0000000000000007E-2</v>
      </c>
    </row>
    <row r="168" spans="2:10" ht="20.100000000000001" customHeight="1" x14ac:dyDescent="0.3">
      <c r="B168" s="6">
        <v>44694</v>
      </c>
      <c r="C168" s="5" t="s">
        <v>16</v>
      </c>
      <c r="D168" s="8">
        <v>183.9</v>
      </c>
      <c r="E168" s="6">
        <v>44695</v>
      </c>
      <c r="F168" s="7" t="s">
        <v>31</v>
      </c>
      <c r="G168" s="13" t="s">
        <v>35</v>
      </c>
      <c r="H168" s="7" t="s">
        <v>3</v>
      </c>
      <c r="I168" s="26">
        <f t="shared" si="6"/>
        <v>0.01</v>
      </c>
      <c r="J168" s="22">
        <f>IF(AND(D168&gt;$B$174,D168&lt;$B$175),$C$174,IF(AND(D168&gt;$B$175,D168&lt;$B$176),$C$175,IF(AND(D168&gt;$B$176,D168&lt;$B$177),$C$176,IF(D168&gt;$B$177,$C$177,0%))))</f>
        <v>0</v>
      </c>
    </row>
    <row r="169" spans="2:10" ht="20.100000000000001" customHeight="1" x14ac:dyDescent="0.3">
      <c r="B169" s="6">
        <v>44696</v>
      </c>
      <c r="C169" s="5" t="s">
        <v>16</v>
      </c>
      <c r="D169" s="9">
        <v>299</v>
      </c>
      <c r="E169" s="6">
        <v>44697</v>
      </c>
      <c r="F169" s="7" t="s">
        <v>32</v>
      </c>
      <c r="G169" s="14" t="s">
        <v>36</v>
      </c>
      <c r="H169" s="7" t="s">
        <v>5</v>
      </c>
      <c r="I169" s="26">
        <f t="shared" si="6"/>
        <v>0.01</v>
      </c>
      <c r="J169" s="22">
        <f>IF(AND(D169&gt;$B$174,D169&lt;$B$175),$C$174,IF(AND(D169&gt;$B$175,D169&lt;$B$176),$C$175,IF(AND(D169&gt;$B$176,D169&lt;$B$177),$C$176,IF(D169&gt;$B$177,$C$177,0%))))</f>
        <v>0</v>
      </c>
    </row>
    <row r="170" spans="2:10" ht="20.100000000000001" customHeight="1" x14ac:dyDescent="0.3">
      <c r="B170" s="6">
        <v>44698</v>
      </c>
      <c r="C170" s="5" t="s">
        <v>17</v>
      </c>
      <c r="D170" s="9">
        <v>560</v>
      </c>
      <c r="E170" s="6">
        <v>44700</v>
      </c>
      <c r="F170" s="7" t="s">
        <v>31</v>
      </c>
      <c r="G170" s="14" t="s">
        <v>36</v>
      </c>
      <c r="H170" s="7" t="s">
        <v>4</v>
      </c>
      <c r="I170" s="26">
        <f t="shared" si="6"/>
        <v>0.01</v>
      </c>
      <c r="J170" s="22">
        <f>IF(AND(D170&gt;$B$174,D170&lt;$B$175),$C$174,IF(AND(D170&gt;$B$175,D170&lt;$B$176),$C$175,IF(AND(D170&gt;$B$176,D170&lt;$B$177),$C$176,IF(D170&gt;$B$177,$C$177,0%))))</f>
        <v>0.01</v>
      </c>
    </row>
    <row r="171" spans="2:10" ht="20.100000000000001" customHeight="1" x14ac:dyDescent="0.3">
      <c r="B171" s="6">
        <v>44700</v>
      </c>
      <c r="C171" s="5" t="s">
        <v>17</v>
      </c>
      <c r="D171" s="9">
        <v>565</v>
      </c>
      <c r="E171" s="6">
        <v>44700</v>
      </c>
      <c r="F171" s="7" t="s">
        <v>30</v>
      </c>
      <c r="G171" s="14" t="s">
        <v>36</v>
      </c>
      <c r="H171" s="7" t="s">
        <v>7</v>
      </c>
      <c r="I171" s="26">
        <f t="shared" si="6"/>
        <v>0.01</v>
      </c>
      <c r="J171" s="22">
        <f>IF(AND(D171&gt;$B$174,D171&lt;$B$175),$C$174,IF(AND(D171&gt;$B$175,D171&lt;$B$176),$C$175,IF(AND(D171&gt;$B$176,D171&lt;$B$177),$C$176,IF(D171&gt;$B$177,$C$177,0%))))</f>
        <v>0.01</v>
      </c>
    </row>
    <row r="173" spans="2:10" ht="20.100000000000001" customHeight="1" x14ac:dyDescent="0.3">
      <c r="B173" s="3" t="s">
        <v>11</v>
      </c>
      <c r="C173" s="3" t="s">
        <v>40</v>
      </c>
    </row>
    <row r="174" spans="2:10" ht="20.100000000000001" customHeight="1" x14ac:dyDescent="0.3">
      <c r="B174" s="9">
        <v>500</v>
      </c>
      <c r="C174" s="15">
        <v>0.01</v>
      </c>
    </row>
    <row r="175" spans="2:10" ht="20.100000000000001" customHeight="1" x14ac:dyDescent="0.3">
      <c r="B175" s="9">
        <v>1200</v>
      </c>
      <c r="C175" s="15">
        <v>0.03</v>
      </c>
    </row>
    <row r="176" spans="2:10" ht="20.100000000000001" customHeight="1" x14ac:dyDescent="0.3">
      <c r="B176" s="9">
        <v>1700</v>
      </c>
      <c r="C176" s="15">
        <v>7.0000000000000007E-2</v>
      </c>
    </row>
    <row r="177" spans="2:9" ht="20.100000000000001" customHeight="1" x14ac:dyDescent="0.3">
      <c r="B177" s="9">
        <v>2800</v>
      </c>
      <c r="C177" s="15">
        <v>0.15</v>
      </c>
    </row>
    <row r="179" spans="2:9" ht="20.100000000000001" customHeight="1" x14ac:dyDescent="0.3">
      <c r="B179" s="12" t="s">
        <v>75</v>
      </c>
    </row>
    <row r="180" spans="2:9" ht="36" x14ac:dyDescent="0.3">
      <c r="B180" s="4" t="s">
        <v>28</v>
      </c>
      <c r="C180" s="4" t="s">
        <v>10</v>
      </c>
      <c r="D180" s="4" t="s">
        <v>11</v>
      </c>
      <c r="E180" s="4" t="s">
        <v>29</v>
      </c>
      <c r="F180" s="4" t="s">
        <v>33</v>
      </c>
      <c r="G180" s="4" t="s">
        <v>34</v>
      </c>
      <c r="H180" s="4" t="s">
        <v>0</v>
      </c>
      <c r="I180" s="10" t="s">
        <v>40</v>
      </c>
    </row>
    <row r="181" spans="2:9" ht="20.100000000000001" customHeight="1" x14ac:dyDescent="0.3">
      <c r="B181" s="6">
        <v>44621</v>
      </c>
      <c r="C181" s="5" t="s">
        <v>13</v>
      </c>
      <c r="D181" s="8">
        <v>2479.94</v>
      </c>
      <c r="E181" s="6">
        <v>44621</v>
      </c>
      <c r="F181" s="7" t="s">
        <v>30</v>
      </c>
      <c r="G181" s="13" t="s">
        <v>35</v>
      </c>
      <c r="H181" s="7" t="s">
        <v>3</v>
      </c>
      <c r="I181" s="16" cm="1">
        <f t="array" ref="I181">_xlfn.IFNA(_xlfn.IFS(D181&gt;=$B$206,$C$206,D181&gt;=$B$205,$C$205,D181&gt;=$B$204,$C$204,D181&gt;=$B$203,$C$203),0%)</f>
        <v>7.0000000000000007E-2</v>
      </c>
    </row>
    <row r="182" spans="2:9" ht="20.100000000000001" customHeight="1" x14ac:dyDescent="0.3">
      <c r="B182" s="6">
        <v>44635</v>
      </c>
      <c r="C182" s="5" t="s">
        <v>13</v>
      </c>
      <c r="D182" s="8">
        <v>1732.99</v>
      </c>
      <c r="E182" s="6">
        <v>44636</v>
      </c>
      <c r="F182" s="7" t="s">
        <v>31</v>
      </c>
      <c r="G182" s="13" t="s">
        <v>36</v>
      </c>
      <c r="H182" s="7" t="s">
        <v>4</v>
      </c>
      <c r="I182" s="16" cm="1">
        <f t="array" ref="I182">_xlfn.IFNA(_xlfn.IFS(D182&gt;=$B$206,$C$206,D182&gt;=$B$205,$C$205,D182&gt;=$B$204,$C$204,D182&gt;=$B$203,$C$203),0%)</f>
        <v>7.0000000000000007E-2</v>
      </c>
    </row>
    <row r="183" spans="2:9" ht="20.100000000000001" customHeight="1" x14ac:dyDescent="0.3">
      <c r="B183" s="6">
        <v>44637</v>
      </c>
      <c r="C183" s="5" t="s">
        <v>13</v>
      </c>
      <c r="D183" s="8">
        <v>1174.99</v>
      </c>
      <c r="E183" s="6">
        <v>44638</v>
      </c>
      <c r="F183" s="7" t="s">
        <v>30</v>
      </c>
      <c r="G183" s="14" t="s">
        <v>35</v>
      </c>
      <c r="H183" s="7" t="s">
        <v>3</v>
      </c>
      <c r="I183" s="16" cm="1">
        <f t="array" ref="I183">_xlfn.IFNA(_xlfn.IFS(D183&gt;=$B$206,$C$206,D183&gt;=$B$205,$C$205,D183&gt;=$B$204,$C$204,D183&gt;=$B$203,$C$203),0%)</f>
        <v>0.01</v>
      </c>
    </row>
    <row r="184" spans="2:9" ht="20.100000000000001" customHeight="1" x14ac:dyDescent="0.3">
      <c r="B184" s="6">
        <v>44639</v>
      </c>
      <c r="C184" s="5" t="s">
        <v>13</v>
      </c>
      <c r="D184" s="8">
        <v>1799.99</v>
      </c>
      <c r="E184" s="6">
        <v>44641</v>
      </c>
      <c r="F184" s="7" t="s">
        <v>31</v>
      </c>
      <c r="G184" s="14" t="s">
        <v>36</v>
      </c>
      <c r="H184" s="7" t="s">
        <v>5</v>
      </c>
      <c r="I184" s="16" cm="1">
        <f t="array" ref="I184">_xlfn.IFNA(_xlfn.IFS(D184&gt;=$B$206,$C$206,D184&gt;=$B$205,$C$205,D184&gt;=$B$204,$C$204,D184&gt;=$B$203,$C$203),0%)</f>
        <v>7.0000000000000007E-2</v>
      </c>
    </row>
    <row r="185" spans="2:9" ht="20.100000000000001" customHeight="1" x14ac:dyDescent="0.3">
      <c r="B185" s="6">
        <v>44642</v>
      </c>
      <c r="C185" s="5" t="s">
        <v>13</v>
      </c>
      <c r="D185" s="8">
        <v>3164.99</v>
      </c>
      <c r="E185" s="6">
        <v>44643</v>
      </c>
      <c r="F185" s="7" t="s">
        <v>32</v>
      </c>
      <c r="G185" s="14" t="s">
        <v>37</v>
      </c>
      <c r="H185" s="7" t="s">
        <v>6</v>
      </c>
      <c r="I185" s="16" cm="1">
        <f t="array" ref="I185">_xlfn.IFNA(_xlfn.IFS(D185&gt;=$B$206,$C$206,D185&gt;=$B$205,$C$205,D185&gt;=$B$204,$C$204,D185&gt;=$B$203,$C$203),0%)</f>
        <v>0.15</v>
      </c>
    </row>
    <row r="186" spans="2:9" ht="20.100000000000001" customHeight="1" x14ac:dyDescent="0.3">
      <c r="B186" s="6">
        <v>44645</v>
      </c>
      <c r="C186" s="5" t="s">
        <v>13</v>
      </c>
      <c r="D186" s="8">
        <v>1199</v>
      </c>
      <c r="E186" s="6">
        <v>44646</v>
      </c>
      <c r="F186" s="7" t="s">
        <v>30</v>
      </c>
      <c r="G186" s="13" t="s">
        <v>36</v>
      </c>
      <c r="H186" s="7" t="s">
        <v>7</v>
      </c>
      <c r="I186" s="16" cm="1">
        <f t="array" ref="I186">_xlfn.IFNA(_xlfn.IFS(D186&gt;=$B$206,$C$206,D186&gt;=$B$205,$C$205,D186&gt;=$B$204,$C$204,D186&gt;=$B$203,$C$203),0%)</f>
        <v>0.01</v>
      </c>
    </row>
    <row r="187" spans="2:9" ht="20.100000000000001" customHeight="1" x14ac:dyDescent="0.3">
      <c r="B187" s="6">
        <v>44648</v>
      </c>
      <c r="C187" s="5" t="s">
        <v>14</v>
      </c>
      <c r="D187" s="8">
        <v>699.95</v>
      </c>
      <c r="E187" s="6">
        <v>44649</v>
      </c>
      <c r="F187" s="7" t="s">
        <v>31</v>
      </c>
      <c r="G187" s="14" t="s">
        <v>35</v>
      </c>
      <c r="H187" s="7" t="s">
        <v>3</v>
      </c>
      <c r="I187" s="16" cm="1">
        <f t="array" ref="I187">_xlfn.IFNA(_xlfn.IFS(D187&gt;=$B$206,$C$206,D187&gt;=$B$205,$C$205,D187&gt;=$B$204,$C$204,D187&gt;=$B$203,$C$203),0%)</f>
        <v>0.01</v>
      </c>
    </row>
    <row r="188" spans="2:9" ht="20.100000000000001" customHeight="1" x14ac:dyDescent="0.3">
      <c r="B188" s="6">
        <v>44649</v>
      </c>
      <c r="C188" s="5" t="s">
        <v>14</v>
      </c>
      <c r="D188" s="9">
        <v>949</v>
      </c>
      <c r="E188" s="6">
        <v>44649</v>
      </c>
      <c r="F188" s="7" t="s">
        <v>31</v>
      </c>
      <c r="G188" s="13" t="s">
        <v>37</v>
      </c>
      <c r="H188" s="7" t="s">
        <v>8</v>
      </c>
      <c r="I188" s="16" cm="1">
        <f t="array" ref="I188">_xlfn.IFNA(_xlfn.IFS(D188&gt;=$B$206,$C$206,D188&gt;=$B$205,$C$205,D188&gt;=$B$204,$C$204,D188&gt;=$B$203,$C$203),0%)</f>
        <v>0.01</v>
      </c>
    </row>
    <row r="189" spans="2:9" ht="20.100000000000001" customHeight="1" x14ac:dyDescent="0.3">
      <c r="B189" s="6">
        <v>44653</v>
      </c>
      <c r="C189" s="5" t="s">
        <v>14</v>
      </c>
      <c r="D189" s="9">
        <v>429</v>
      </c>
      <c r="E189" s="6">
        <v>44654</v>
      </c>
      <c r="F189" s="7" t="s">
        <v>30</v>
      </c>
      <c r="G189" s="13" t="s">
        <v>37</v>
      </c>
      <c r="H189" s="7" t="s">
        <v>9</v>
      </c>
      <c r="I189" s="16" cm="1">
        <f t="array" ref="I189">_xlfn.IFNA(_xlfn.IFS(D189&gt;=$B$206,$C$206,D189&gt;=$B$205,$C$205,D189&gt;=$B$204,$C$204,D189&gt;=$B$203,$C$203),0%)</f>
        <v>0</v>
      </c>
    </row>
    <row r="190" spans="2:9" ht="20.100000000000001" customHeight="1" x14ac:dyDescent="0.3">
      <c r="B190" s="6">
        <v>44656</v>
      </c>
      <c r="C190" s="5" t="s">
        <v>14</v>
      </c>
      <c r="D190" s="9">
        <v>1525</v>
      </c>
      <c r="E190" s="6">
        <v>44657</v>
      </c>
      <c r="F190" s="7" t="s">
        <v>32</v>
      </c>
      <c r="G190" s="14" t="s">
        <v>35</v>
      </c>
      <c r="H190" s="7" t="s">
        <v>3</v>
      </c>
      <c r="I190" s="16" cm="1">
        <f t="array" ref="I190">_xlfn.IFNA(_xlfn.IFS(D190&gt;=$B$206,$C$206,D190&gt;=$B$205,$C$205,D190&gt;=$B$204,$C$204,D190&gt;=$B$203,$C$203),0%)</f>
        <v>0.03</v>
      </c>
    </row>
    <row r="191" spans="2:9" ht="20.100000000000001" customHeight="1" x14ac:dyDescent="0.3">
      <c r="B191" s="6">
        <v>44662</v>
      </c>
      <c r="C191" s="5" t="s">
        <v>14</v>
      </c>
      <c r="D191" s="9">
        <v>475</v>
      </c>
      <c r="E191" s="6">
        <v>44664</v>
      </c>
      <c r="F191" s="7" t="s">
        <v>32</v>
      </c>
      <c r="G191" s="13" t="s">
        <v>36</v>
      </c>
      <c r="H191" s="7" t="s">
        <v>8</v>
      </c>
      <c r="I191" s="16" cm="1">
        <f t="array" ref="I191">_xlfn.IFNA(_xlfn.IFS(D191&gt;=$B$206,$C$206,D191&gt;=$B$205,$C$205,D191&gt;=$B$204,$C$204,D191&gt;=$B$203,$C$203),0%)</f>
        <v>0</v>
      </c>
    </row>
    <row r="192" spans="2:9" ht="20.100000000000001" customHeight="1" x14ac:dyDescent="0.3">
      <c r="B192" s="6">
        <v>44668</v>
      </c>
      <c r="C192" s="5" t="s">
        <v>14</v>
      </c>
      <c r="D192" s="9">
        <v>449</v>
      </c>
      <c r="E192" s="6">
        <v>44669</v>
      </c>
      <c r="F192" s="7" t="s">
        <v>31</v>
      </c>
      <c r="G192" s="14" t="s">
        <v>35</v>
      </c>
      <c r="H192" s="7" t="s">
        <v>3</v>
      </c>
      <c r="I192" s="16" cm="1">
        <f t="array" ref="I192">_xlfn.IFNA(_xlfn.IFS(D192&gt;=$B$206,$C$206,D192&gt;=$B$205,$C$205,D192&gt;=$B$204,$C$204,D192&gt;=$B$203,$C$203),0%)</f>
        <v>0</v>
      </c>
    </row>
    <row r="193" spans="2:9" ht="20.100000000000001" customHeight="1" x14ac:dyDescent="0.3">
      <c r="B193" s="6">
        <v>44674</v>
      </c>
      <c r="C193" s="5" t="s">
        <v>15</v>
      </c>
      <c r="D193" s="8">
        <v>149.94999999999999</v>
      </c>
      <c r="E193" s="6">
        <v>44675</v>
      </c>
      <c r="F193" s="7" t="s">
        <v>30</v>
      </c>
      <c r="G193" s="13" t="s">
        <v>36</v>
      </c>
      <c r="H193" s="7" t="s">
        <v>4</v>
      </c>
      <c r="I193" s="16" cm="1">
        <f t="array" ref="I193">_xlfn.IFNA(_xlfn.IFS(D193&gt;=$B$206,$C$206,D193&gt;=$B$205,$C$205,D193&gt;=$B$204,$C$204,D193&gt;=$B$203,$C$203),0%)</f>
        <v>0</v>
      </c>
    </row>
    <row r="194" spans="2:9" ht="20.100000000000001" customHeight="1" x14ac:dyDescent="0.3">
      <c r="B194" s="6">
        <v>44678</v>
      </c>
      <c r="C194" s="5" t="s">
        <v>15</v>
      </c>
      <c r="D194" s="8">
        <v>129.94999999999999</v>
      </c>
      <c r="E194" s="6">
        <v>44679</v>
      </c>
      <c r="F194" s="7" t="s">
        <v>31</v>
      </c>
      <c r="G194" s="13" t="s">
        <v>35</v>
      </c>
      <c r="H194" s="7" t="s">
        <v>3</v>
      </c>
      <c r="I194" s="16" cm="1">
        <f t="array" ref="I194">_xlfn.IFNA(_xlfn.IFS(D194&gt;=$B$206,$C$206,D194&gt;=$B$205,$C$205,D194&gt;=$B$204,$C$204,D194&gt;=$B$203,$C$203),0%)</f>
        <v>0</v>
      </c>
    </row>
    <row r="195" spans="2:9" ht="20.100000000000001" customHeight="1" x14ac:dyDescent="0.3">
      <c r="B195" s="6">
        <v>44685</v>
      </c>
      <c r="C195" s="5" t="s">
        <v>16</v>
      </c>
      <c r="D195" s="9">
        <v>399</v>
      </c>
      <c r="E195" s="6">
        <v>44687</v>
      </c>
      <c r="F195" s="7" t="s">
        <v>30</v>
      </c>
      <c r="G195" s="13" t="s">
        <v>37</v>
      </c>
      <c r="H195" s="7" t="s">
        <v>6</v>
      </c>
      <c r="I195" s="16" cm="1">
        <f t="array" ref="I195">_xlfn.IFNA(_xlfn.IFS(D195&gt;=$B$206,$C$206,D195&gt;=$B$205,$C$205,D195&gt;=$B$204,$C$204,D195&gt;=$B$203,$C$203),0%)</f>
        <v>0</v>
      </c>
    </row>
    <row r="196" spans="2:9" ht="20.100000000000001" customHeight="1" x14ac:dyDescent="0.3">
      <c r="B196" s="6">
        <v>44688</v>
      </c>
      <c r="C196" s="5" t="s">
        <v>13</v>
      </c>
      <c r="D196" s="8">
        <v>1799.99</v>
      </c>
      <c r="E196" s="6">
        <v>44688</v>
      </c>
      <c r="F196" s="7" t="s">
        <v>30</v>
      </c>
      <c r="G196" s="13" t="s">
        <v>37</v>
      </c>
      <c r="H196" s="7" t="s">
        <v>38</v>
      </c>
      <c r="I196" s="16" cm="1">
        <f t="array" ref="I196">_xlfn.IFNA(_xlfn.IFS(D196&gt;=$B$206,$C$206,D196&gt;=$B$205,$C$205,D196&gt;=$B$204,$C$204,D196&gt;=$B$203,$C$203),0%)</f>
        <v>7.0000000000000007E-2</v>
      </c>
    </row>
    <row r="197" spans="2:9" ht="20.100000000000001" customHeight="1" x14ac:dyDescent="0.3">
      <c r="B197" s="6">
        <v>44694</v>
      </c>
      <c r="C197" s="5" t="s">
        <v>16</v>
      </c>
      <c r="D197" s="8">
        <v>183.9</v>
      </c>
      <c r="E197" s="6">
        <v>44695</v>
      </c>
      <c r="F197" s="7" t="s">
        <v>31</v>
      </c>
      <c r="G197" s="13" t="s">
        <v>35</v>
      </c>
      <c r="H197" s="7" t="s">
        <v>3</v>
      </c>
      <c r="I197" s="16" cm="1">
        <f t="array" ref="I197">_xlfn.IFNA(_xlfn.IFS(D197&gt;=$B$206,$C$206,D197&gt;=$B$205,$C$205,D197&gt;=$B$204,$C$204,D197&gt;=$B$203,$C$203),0%)</f>
        <v>0</v>
      </c>
    </row>
    <row r="198" spans="2:9" ht="20.100000000000001" customHeight="1" x14ac:dyDescent="0.3">
      <c r="B198" s="6">
        <v>44696</v>
      </c>
      <c r="C198" s="5" t="s">
        <v>16</v>
      </c>
      <c r="D198" s="9">
        <v>299</v>
      </c>
      <c r="E198" s="6">
        <v>44697</v>
      </c>
      <c r="F198" s="7" t="s">
        <v>32</v>
      </c>
      <c r="G198" s="14" t="s">
        <v>36</v>
      </c>
      <c r="H198" s="7" t="s">
        <v>5</v>
      </c>
      <c r="I198" s="16" cm="1">
        <f t="array" ref="I198">_xlfn.IFNA(_xlfn.IFS(D198&gt;=$B$206,$C$206,D198&gt;=$B$205,$C$205,D198&gt;=$B$204,$C$204,D198&gt;=$B$203,$C$203),0%)</f>
        <v>0</v>
      </c>
    </row>
    <row r="199" spans="2:9" ht="20.100000000000001" customHeight="1" x14ac:dyDescent="0.3">
      <c r="B199" s="6">
        <v>44698</v>
      </c>
      <c r="C199" s="5" t="s">
        <v>17</v>
      </c>
      <c r="D199" s="9">
        <v>560</v>
      </c>
      <c r="E199" s="6">
        <v>44700</v>
      </c>
      <c r="F199" s="7" t="s">
        <v>31</v>
      </c>
      <c r="G199" s="14" t="s">
        <v>36</v>
      </c>
      <c r="H199" s="7" t="s">
        <v>4</v>
      </c>
      <c r="I199" s="16" cm="1">
        <f t="array" ref="I199">_xlfn.IFNA(_xlfn.IFS(D199&gt;=$B$206,$C$206,D199&gt;=$B$205,$C$205,D199&gt;=$B$204,$C$204,D199&gt;=$B$203,$C$203),0%)</f>
        <v>0.01</v>
      </c>
    </row>
    <row r="200" spans="2:9" ht="20.100000000000001" customHeight="1" x14ac:dyDescent="0.3">
      <c r="B200" s="6">
        <v>44700</v>
      </c>
      <c r="C200" s="5" t="s">
        <v>17</v>
      </c>
      <c r="D200" s="9">
        <v>565</v>
      </c>
      <c r="E200" s="6">
        <v>44700</v>
      </c>
      <c r="F200" s="7" t="s">
        <v>30</v>
      </c>
      <c r="G200" s="14" t="s">
        <v>36</v>
      </c>
      <c r="H200" s="7" t="s">
        <v>7</v>
      </c>
      <c r="I200" s="16" cm="1">
        <f t="array" ref="I200">_xlfn.IFNA(_xlfn.IFS(D200&gt;=$B$206,$C$206,D200&gt;=$B$205,$C$205,D200&gt;=$B$204,$C$204,D200&gt;=$B$203,$C$203),0%)</f>
        <v>0.01</v>
      </c>
    </row>
    <row r="202" spans="2:9" ht="20.100000000000001" customHeight="1" x14ac:dyDescent="0.3">
      <c r="B202" s="3" t="s">
        <v>11</v>
      </c>
      <c r="C202" s="3" t="s">
        <v>40</v>
      </c>
    </row>
    <row r="203" spans="2:9" ht="20.100000000000001" customHeight="1" x14ac:dyDescent="0.3">
      <c r="B203" s="9">
        <v>500</v>
      </c>
      <c r="C203" s="15">
        <v>0.01</v>
      </c>
    </row>
    <row r="204" spans="2:9" ht="20.100000000000001" customHeight="1" x14ac:dyDescent="0.3">
      <c r="B204" s="9">
        <v>1200</v>
      </c>
      <c r="C204" s="15">
        <v>0.03</v>
      </c>
    </row>
    <row r="205" spans="2:9" ht="20.100000000000001" customHeight="1" x14ac:dyDescent="0.3">
      <c r="B205" s="9">
        <v>1700</v>
      </c>
      <c r="C205" s="15">
        <v>7.0000000000000007E-2</v>
      </c>
    </row>
    <row r="206" spans="2:9" ht="20.100000000000001" customHeight="1" x14ac:dyDescent="0.3">
      <c r="B206" s="9">
        <v>2800</v>
      </c>
      <c r="C206" s="15">
        <v>0.15</v>
      </c>
    </row>
    <row r="208" spans="2:9" ht="20.100000000000001" customHeight="1" x14ac:dyDescent="0.3">
      <c r="B208" s="12" t="s">
        <v>67</v>
      </c>
    </row>
    <row r="209" spans="2:13" ht="36" x14ac:dyDescent="0.3">
      <c r="B209" s="4" t="s">
        <v>28</v>
      </c>
      <c r="C209" s="4" t="s">
        <v>10</v>
      </c>
      <c r="D209" s="4" t="s">
        <v>11</v>
      </c>
      <c r="E209" s="4" t="s">
        <v>29</v>
      </c>
      <c r="F209" s="4" t="s">
        <v>33</v>
      </c>
      <c r="G209" s="4" t="s">
        <v>34</v>
      </c>
      <c r="H209" s="4" t="s">
        <v>0</v>
      </c>
      <c r="I209" s="10" t="s">
        <v>41</v>
      </c>
    </row>
    <row r="210" spans="2:13" ht="20.100000000000001" customHeight="1" x14ac:dyDescent="0.3">
      <c r="B210" s="6">
        <v>44621</v>
      </c>
      <c r="C210" s="5" t="s">
        <v>13</v>
      </c>
      <c r="D210" s="8">
        <v>2479.94</v>
      </c>
      <c r="E210" s="6">
        <v>44621</v>
      </c>
      <c r="F210" s="7" t="s">
        <v>30</v>
      </c>
      <c r="G210" s="13" t="s">
        <v>35</v>
      </c>
      <c r="H210" s="7" t="s">
        <v>42</v>
      </c>
      <c r="I210" s="22" t="str">
        <f>IF(AND(D210&gt;2000,OR(B210=E210,C210="Laptop")),"YES","NO")</f>
        <v>YES</v>
      </c>
    </row>
    <row r="211" spans="2:13" ht="20.100000000000001" customHeight="1" x14ac:dyDescent="0.3">
      <c r="B211" s="6">
        <v>44635</v>
      </c>
      <c r="C211" s="5" t="s">
        <v>13</v>
      </c>
      <c r="D211" s="8">
        <v>1732.99</v>
      </c>
      <c r="E211" s="6">
        <v>44636</v>
      </c>
      <c r="F211" s="7" t="s">
        <v>31</v>
      </c>
      <c r="G211" s="13" t="s">
        <v>36</v>
      </c>
      <c r="H211" s="7" t="s">
        <v>43</v>
      </c>
      <c r="I211" s="22" t="str">
        <f t="shared" ref="I211:I229" si="7">IF(AND(D211&gt;2000,OR(B211=E211,C211="Laptop")),"YES","NO")</f>
        <v>NO</v>
      </c>
      <c r="M211" s="20"/>
    </row>
    <row r="212" spans="2:13" ht="20.100000000000001" customHeight="1" x14ac:dyDescent="0.3">
      <c r="B212" s="6">
        <v>44637</v>
      </c>
      <c r="C212" s="5" t="s">
        <v>13</v>
      </c>
      <c r="D212" s="8">
        <v>1174.99</v>
      </c>
      <c r="E212" s="6">
        <v>44638</v>
      </c>
      <c r="F212" s="7" t="s">
        <v>30</v>
      </c>
      <c r="G212" s="14" t="s">
        <v>35</v>
      </c>
      <c r="H212" s="7" t="s">
        <v>44</v>
      </c>
      <c r="I212" s="22" t="str">
        <f t="shared" si="7"/>
        <v>NO</v>
      </c>
    </row>
    <row r="213" spans="2:13" ht="20.100000000000001" customHeight="1" x14ac:dyDescent="0.3">
      <c r="B213" s="6">
        <v>44639</v>
      </c>
      <c r="C213" s="5" t="s">
        <v>13</v>
      </c>
      <c r="D213" s="8">
        <v>1799.99</v>
      </c>
      <c r="E213" s="6">
        <v>44641</v>
      </c>
      <c r="F213" s="7" t="s">
        <v>31</v>
      </c>
      <c r="G213" s="14" t="s">
        <v>36</v>
      </c>
      <c r="H213" s="7" t="s">
        <v>45</v>
      </c>
      <c r="I213" s="22" t="str">
        <f t="shared" si="7"/>
        <v>NO</v>
      </c>
    </row>
    <row r="214" spans="2:13" ht="20.100000000000001" customHeight="1" x14ac:dyDescent="0.3">
      <c r="B214" s="6">
        <v>44642</v>
      </c>
      <c r="C214" s="5" t="s">
        <v>13</v>
      </c>
      <c r="D214" s="8">
        <v>3164.99</v>
      </c>
      <c r="E214" s="6">
        <v>44643</v>
      </c>
      <c r="F214" s="7" t="s">
        <v>32</v>
      </c>
      <c r="G214" s="14" t="s">
        <v>37</v>
      </c>
      <c r="H214" s="7" t="s">
        <v>46</v>
      </c>
      <c r="I214" s="22" t="str">
        <f t="shared" si="7"/>
        <v>YES</v>
      </c>
    </row>
    <row r="215" spans="2:13" ht="20.100000000000001" customHeight="1" x14ac:dyDescent="0.3">
      <c r="B215" s="6">
        <v>44645</v>
      </c>
      <c r="C215" s="5" t="s">
        <v>13</v>
      </c>
      <c r="D215" s="8">
        <v>1199</v>
      </c>
      <c r="E215" s="6">
        <v>44646</v>
      </c>
      <c r="F215" s="7" t="s">
        <v>30</v>
      </c>
      <c r="G215" s="13" t="s">
        <v>36</v>
      </c>
      <c r="H215" s="7" t="s">
        <v>47</v>
      </c>
      <c r="I215" s="22" t="str">
        <f t="shared" si="7"/>
        <v>NO</v>
      </c>
    </row>
    <row r="216" spans="2:13" ht="20.100000000000001" customHeight="1" x14ac:dyDescent="0.3">
      <c r="B216" s="6">
        <v>44648</v>
      </c>
      <c r="C216" s="5" t="s">
        <v>14</v>
      </c>
      <c r="D216" s="8">
        <v>699.95</v>
      </c>
      <c r="E216" s="6">
        <v>44649</v>
      </c>
      <c r="F216" s="7" t="s">
        <v>31</v>
      </c>
      <c r="G216" s="14" t="s">
        <v>35</v>
      </c>
      <c r="H216" s="7" t="s">
        <v>48</v>
      </c>
      <c r="I216" s="22" t="str">
        <f t="shared" si="7"/>
        <v>NO</v>
      </c>
    </row>
    <row r="217" spans="2:13" ht="20.100000000000001" customHeight="1" x14ac:dyDescent="0.3">
      <c r="B217" s="6">
        <v>44649</v>
      </c>
      <c r="C217" s="5" t="s">
        <v>14</v>
      </c>
      <c r="D217" s="9">
        <v>949</v>
      </c>
      <c r="E217" s="6">
        <v>44649</v>
      </c>
      <c r="F217" s="7" t="s">
        <v>31</v>
      </c>
      <c r="G217" s="13" t="s">
        <v>37</v>
      </c>
      <c r="H217" s="7" t="s">
        <v>49</v>
      </c>
      <c r="I217" s="22" t="str">
        <f t="shared" si="7"/>
        <v>NO</v>
      </c>
    </row>
    <row r="218" spans="2:13" ht="20.100000000000001" customHeight="1" x14ac:dyDescent="0.3">
      <c r="B218" s="6">
        <v>44653</v>
      </c>
      <c r="C218" s="5" t="s">
        <v>14</v>
      </c>
      <c r="D218" s="9">
        <v>429</v>
      </c>
      <c r="E218" s="6">
        <v>44654</v>
      </c>
      <c r="F218" s="7" t="s">
        <v>30</v>
      </c>
      <c r="G218" s="13" t="s">
        <v>37</v>
      </c>
      <c r="H218" s="7" t="s">
        <v>50</v>
      </c>
      <c r="I218" s="22" t="str">
        <f t="shared" si="7"/>
        <v>NO</v>
      </c>
    </row>
    <row r="219" spans="2:13" ht="20.100000000000001" customHeight="1" x14ac:dyDescent="0.3">
      <c r="B219" s="6">
        <v>44656</v>
      </c>
      <c r="C219" s="5" t="s">
        <v>14</v>
      </c>
      <c r="D219" s="9">
        <v>1525</v>
      </c>
      <c r="E219" s="6">
        <v>44657</v>
      </c>
      <c r="F219" s="7" t="s">
        <v>32</v>
      </c>
      <c r="G219" s="14" t="s">
        <v>35</v>
      </c>
      <c r="H219" s="7" t="s">
        <v>51</v>
      </c>
      <c r="I219" s="22" t="str">
        <f t="shared" si="7"/>
        <v>NO</v>
      </c>
    </row>
    <row r="220" spans="2:13" ht="20.100000000000001" customHeight="1" x14ac:dyDescent="0.3">
      <c r="B220" s="6">
        <v>44662</v>
      </c>
      <c r="C220" s="5" t="s">
        <v>14</v>
      </c>
      <c r="D220" s="9">
        <v>475</v>
      </c>
      <c r="E220" s="6">
        <v>44664</v>
      </c>
      <c r="F220" s="7" t="s">
        <v>32</v>
      </c>
      <c r="G220" s="13" t="s">
        <v>36</v>
      </c>
      <c r="H220" s="7" t="s">
        <v>52</v>
      </c>
      <c r="I220" s="22" t="str">
        <f t="shared" si="7"/>
        <v>NO</v>
      </c>
    </row>
    <row r="221" spans="2:13" ht="20.100000000000001" customHeight="1" x14ac:dyDescent="0.3">
      <c r="B221" s="6">
        <v>44668</v>
      </c>
      <c r="C221" s="5" t="s">
        <v>14</v>
      </c>
      <c r="D221" s="9">
        <v>449</v>
      </c>
      <c r="E221" s="6">
        <v>44669</v>
      </c>
      <c r="F221" s="7" t="s">
        <v>31</v>
      </c>
      <c r="G221" s="14" t="s">
        <v>35</v>
      </c>
      <c r="H221" s="7" t="s">
        <v>53</v>
      </c>
      <c r="I221" s="22" t="str">
        <f t="shared" si="7"/>
        <v>NO</v>
      </c>
    </row>
    <row r="222" spans="2:13" ht="20.100000000000001" customHeight="1" x14ac:dyDescent="0.3">
      <c r="B222" s="6">
        <v>44674</v>
      </c>
      <c r="C222" s="5" t="s">
        <v>15</v>
      </c>
      <c r="D222" s="8">
        <v>149.94999999999999</v>
      </c>
      <c r="E222" s="6">
        <v>44675</v>
      </c>
      <c r="F222" s="7" t="s">
        <v>30</v>
      </c>
      <c r="G222" s="13" t="s">
        <v>36</v>
      </c>
      <c r="H222" s="7" t="s">
        <v>54</v>
      </c>
      <c r="I222" s="22" t="str">
        <f t="shared" si="7"/>
        <v>NO</v>
      </c>
    </row>
    <row r="223" spans="2:13" ht="20.100000000000001" customHeight="1" x14ac:dyDescent="0.3">
      <c r="B223" s="6">
        <v>44678</v>
      </c>
      <c r="C223" s="5" t="s">
        <v>15</v>
      </c>
      <c r="D223" s="8">
        <v>129.94999999999999</v>
      </c>
      <c r="E223" s="6">
        <v>44679</v>
      </c>
      <c r="F223" s="7" t="s">
        <v>31</v>
      </c>
      <c r="G223" s="13" t="s">
        <v>35</v>
      </c>
      <c r="H223" s="7" t="s">
        <v>55</v>
      </c>
      <c r="I223" s="22" t="str">
        <f t="shared" si="7"/>
        <v>NO</v>
      </c>
    </row>
    <row r="224" spans="2:13" ht="20.100000000000001" customHeight="1" x14ac:dyDescent="0.3">
      <c r="B224" s="6">
        <v>44685</v>
      </c>
      <c r="C224" s="5" t="s">
        <v>16</v>
      </c>
      <c r="D224" s="9">
        <v>399</v>
      </c>
      <c r="E224" s="6">
        <v>44687</v>
      </c>
      <c r="F224" s="7" t="s">
        <v>30</v>
      </c>
      <c r="G224" s="13" t="s">
        <v>37</v>
      </c>
      <c r="H224" s="7" t="s">
        <v>6</v>
      </c>
      <c r="I224" s="22" t="str">
        <f t="shared" si="7"/>
        <v>NO</v>
      </c>
    </row>
    <row r="225" spans="2:9" ht="20.100000000000001" customHeight="1" x14ac:dyDescent="0.3">
      <c r="B225" s="6">
        <v>44688</v>
      </c>
      <c r="C225" s="5" t="s">
        <v>13</v>
      </c>
      <c r="D225" s="8">
        <v>1799.99</v>
      </c>
      <c r="E225" s="6">
        <v>44688</v>
      </c>
      <c r="F225" s="7" t="s">
        <v>30</v>
      </c>
      <c r="G225" s="13" t="s">
        <v>37</v>
      </c>
      <c r="H225" s="7" t="s">
        <v>38</v>
      </c>
      <c r="I225" s="22" t="str">
        <f t="shared" si="7"/>
        <v>NO</v>
      </c>
    </row>
    <row r="226" spans="2:9" ht="20.100000000000001" customHeight="1" x14ac:dyDescent="0.3">
      <c r="B226" s="6">
        <v>44694</v>
      </c>
      <c r="C226" s="5" t="s">
        <v>16</v>
      </c>
      <c r="D226" s="8">
        <v>183.9</v>
      </c>
      <c r="E226" s="6">
        <v>44695</v>
      </c>
      <c r="F226" s="7" t="s">
        <v>31</v>
      </c>
      <c r="G226" s="13" t="s">
        <v>35</v>
      </c>
      <c r="H226" s="7" t="s">
        <v>56</v>
      </c>
      <c r="I226" s="22" t="str">
        <f t="shared" si="7"/>
        <v>NO</v>
      </c>
    </row>
    <row r="227" spans="2:9" ht="20.100000000000001" customHeight="1" x14ac:dyDescent="0.3">
      <c r="B227" s="6">
        <v>44696</v>
      </c>
      <c r="C227" s="5" t="s">
        <v>16</v>
      </c>
      <c r="D227" s="9">
        <v>299</v>
      </c>
      <c r="E227" s="6">
        <v>44697</v>
      </c>
      <c r="F227" s="7" t="s">
        <v>32</v>
      </c>
      <c r="G227" s="14" t="s">
        <v>36</v>
      </c>
      <c r="H227" s="7" t="s">
        <v>57</v>
      </c>
      <c r="I227" s="22" t="str">
        <f t="shared" si="7"/>
        <v>NO</v>
      </c>
    </row>
    <row r="228" spans="2:9" ht="20.100000000000001" customHeight="1" x14ac:dyDescent="0.3">
      <c r="B228" s="6">
        <v>44698</v>
      </c>
      <c r="C228" s="5" t="s">
        <v>17</v>
      </c>
      <c r="D228" s="9">
        <v>560</v>
      </c>
      <c r="E228" s="6">
        <v>44700</v>
      </c>
      <c r="F228" s="7" t="s">
        <v>31</v>
      </c>
      <c r="G228" s="14" t="s">
        <v>36</v>
      </c>
      <c r="H228" s="7" t="s">
        <v>58</v>
      </c>
      <c r="I228" s="22" t="str">
        <f t="shared" si="7"/>
        <v>NO</v>
      </c>
    </row>
    <row r="229" spans="2:9" ht="20.100000000000001" customHeight="1" x14ac:dyDescent="0.3">
      <c r="B229" s="6">
        <v>44700</v>
      </c>
      <c r="C229" s="5" t="s">
        <v>17</v>
      </c>
      <c r="D229" s="9">
        <v>565</v>
      </c>
      <c r="E229" s="6">
        <v>44700</v>
      </c>
      <c r="F229" s="7" t="s">
        <v>30</v>
      </c>
      <c r="G229" s="14" t="s">
        <v>36</v>
      </c>
      <c r="H229" s="7" t="s">
        <v>59</v>
      </c>
      <c r="I229" s="22" t="str">
        <f t="shared" si="7"/>
        <v>NO</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83"/>
  <sheetViews>
    <sheetView showGridLines="0" topLeftCell="A256" zoomScaleNormal="100" workbookViewId="0">
      <selection activeCell="M265" sqref="M265"/>
    </sheetView>
  </sheetViews>
  <sheetFormatPr defaultColWidth="9.109375" defaultRowHeight="20.100000000000001" customHeight="1" x14ac:dyDescent="0.3"/>
  <cols>
    <col min="1" max="1" width="3.6640625" style="1" customWidth="1"/>
    <col min="2" max="2" width="18.5546875" style="1" customWidth="1"/>
    <col min="3" max="3" width="15.33203125" style="1" customWidth="1"/>
    <col min="4" max="4" width="15.44140625" style="1" customWidth="1"/>
    <col min="5" max="5" width="12.33203125" style="1" customWidth="1"/>
    <col min="6" max="6" width="18.33203125" style="1" customWidth="1"/>
    <col min="7" max="7" width="15" style="1" customWidth="1"/>
    <col min="8" max="8" width="12.33203125" style="1" customWidth="1"/>
    <col min="9" max="9" width="21.44140625" style="1" customWidth="1"/>
    <col min="10" max="13" width="9.109375" style="1"/>
    <col min="14" max="14" width="13.6640625" style="1" bestFit="1" customWidth="1"/>
    <col min="15" max="15" width="12.44140625" style="1" bestFit="1" customWidth="1"/>
    <col min="16" max="16384" width="9.109375" style="1"/>
  </cols>
  <sheetData>
    <row r="2" spans="2:10" ht="20.100000000000001" customHeight="1" thickBot="1" x14ac:dyDescent="0.35">
      <c r="B2" s="23" t="s">
        <v>18</v>
      </c>
      <c r="C2" s="23"/>
      <c r="D2" s="23"/>
      <c r="E2" s="23"/>
      <c r="F2" s="23"/>
      <c r="G2" s="23"/>
      <c r="H2" s="23"/>
      <c r="I2" s="23"/>
    </row>
    <row r="3" spans="2:10" ht="20.100000000000001" customHeight="1" thickTop="1" x14ac:dyDescent="0.3"/>
    <row r="4" spans="2:10" ht="20.100000000000001" customHeight="1" x14ac:dyDescent="0.3">
      <c r="B4" s="12" t="s">
        <v>21</v>
      </c>
    </row>
    <row r="5" spans="2:10" ht="54" x14ac:dyDescent="0.3">
      <c r="B5" s="4" t="s">
        <v>1</v>
      </c>
      <c r="C5" s="4" t="s">
        <v>10</v>
      </c>
      <c r="D5" s="4" t="s">
        <v>11</v>
      </c>
      <c r="E5" s="4" t="s">
        <v>2</v>
      </c>
      <c r="F5" s="4" t="s">
        <v>12</v>
      </c>
      <c r="G5" s="4" t="s">
        <v>11</v>
      </c>
      <c r="H5" s="4" t="s">
        <v>0</v>
      </c>
      <c r="I5" s="10" t="s">
        <v>19</v>
      </c>
    </row>
    <row r="6" spans="2:10" ht="20.100000000000001" customHeight="1" x14ac:dyDescent="0.3">
      <c r="B6" s="6">
        <v>44621</v>
      </c>
      <c r="C6" s="5" t="s">
        <v>13</v>
      </c>
      <c r="D6" s="8">
        <v>2479.94</v>
      </c>
      <c r="E6" s="6">
        <v>44621</v>
      </c>
      <c r="F6" s="5" t="s">
        <v>14</v>
      </c>
      <c r="G6" s="8">
        <v>699.95</v>
      </c>
      <c r="H6" s="7" t="s">
        <v>3</v>
      </c>
      <c r="I6" s="19" t="b">
        <f>AND(C6="Laptop",F6="Laptop")</f>
        <v>0</v>
      </c>
    </row>
    <row r="7" spans="2:10" ht="20.100000000000001" customHeight="1" x14ac:dyDescent="0.3">
      <c r="B7" s="6">
        <v>44635</v>
      </c>
      <c r="C7" s="5" t="s">
        <v>13</v>
      </c>
      <c r="D7" s="8">
        <v>1732.99</v>
      </c>
      <c r="E7" s="6">
        <v>44636</v>
      </c>
      <c r="F7" s="5" t="s">
        <v>13</v>
      </c>
      <c r="G7" s="8">
        <v>3164.99</v>
      </c>
      <c r="H7" s="7" t="s">
        <v>4</v>
      </c>
      <c r="I7" s="19" t="b">
        <f t="shared" ref="I7:I25" si="0">AND(C7="Laptop",F7="Laptop")</f>
        <v>1</v>
      </c>
      <c r="J7" s="2"/>
    </row>
    <row r="8" spans="2:10" ht="20.100000000000001" customHeight="1" x14ac:dyDescent="0.3">
      <c r="B8" s="6">
        <v>44637</v>
      </c>
      <c r="C8" s="5" t="s">
        <v>13</v>
      </c>
      <c r="D8" s="8">
        <v>1174.99</v>
      </c>
      <c r="E8" s="6">
        <v>44638</v>
      </c>
      <c r="F8" s="5" t="s">
        <v>14</v>
      </c>
      <c r="G8" s="9">
        <v>429</v>
      </c>
      <c r="H8" s="7" t="s">
        <v>3</v>
      </c>
      <c r="I8" s="19" t="b">
        <f t="shared" si="0"/>
        <v>0</v>
      </c>
      <c r="J8" s="2"/>
    </row>
    <row r="9" spans="2:10" ht="20.100000000000001" customHeight="1" x14ac:dyDescent="0.3">
      <c r="B9" s="6">
        <v>44639</v>
      </c>
      <c r="C9" s="5" t="s">
        <v>13</v>
      </c>
      <c r="D9" s="8">
        <v>1799.99</v>
      </c>
      <c r="E9" s="6">
        <v>44641</v>
      </c>
      <c r="F9" s="5" t="s">
        <v>14</v>
      </c>
      <c r="G9" s="9">
        <v>1525</v>
      </c>
      <c r="H9" s="7" t="s">
        <v>5</v>
      </c>
      <c r="I9" s="19" t="b">
        <f t="shared" si="0"/>
        <v>0</v>
      </c>
      <c r="J9" s="2"/>
    </row>
    <row r="10" spans="2:10" ht="20.100000000000001" customHeight="1" x14ac:dyDescent="0.3">
      <c r="B10" s="6">
        <v>44642</v>
      </c>
      <c r="C10" s="5" t="s">
        <v>13</v>
      </c>
      <c r="D10" s="8">
        <v>3164.99</v>
      </c>
      <c r="E10" s="6">
        <v>44643</v>
      </c>
      <c r="F10" s="5" t="s">
        <v>14</v>
      </c>
      <c r="G10" s="9">
        <v>599</v>
      </c>
      <c r="H10" s="7" t="s">
        <v>6</v>
      </c>
      <c r="I10" s="19" t="b">
        <f t="shared" si="0"/>
        <v>0</v>
      </c>
      <c r="J10" s="2"/>
    </row>
    <row r="11" spans="2:10" ht="20.100000000000001" customHeight="1" x14ac:dyDescent="0.3">
      <c r="B11" s="6">
        <v>44645</v>
      </c>
      <c r="C11" s="5" t="s">
        <v>13</v>
      </c>
      <c r="D11" s="8">
        <v>1199</v>
      </c>
      <c r="E11" s="6">
        <v>44646</v>
      </c>
      <c r="F11" s="5" t="s">
        <v>13</v>
      </c>
      <c r="G11" s="8">
        <v>1199</v>
      </c>
      <c r="H11" s="7" t="s">
        <v>7</v>
      </c>
      <c r="I11" s="19" t="b">
        <f t="shared" si="0"/>
        <v>1</v>
      </c>
      <c r="J11" s="2"/>
    </row>
    <row r="12" spans="2:10" ht="20.100000000000001" customHeight="1" x14ac:dyDescent="0.3">
      <c r="B12" s="6">
        <v>44648</v>
      </c>
      <c r="C12" s="5" t="s">
        <v>14</v>
      </c>
      <c r="D12" s="8">
        <v>699.95</v>
      </c>
      <c r="E12" s="6">
        <v>44649</v>
      </c>
      <c r="F12" s="5" t="s">
        <v>14</v>
      </c>
      <c r="G12" s="9">
        <v>449</v>
      </c>
      <c r="H12" s="7" t="s">
        <v>4</v>
      </c>
      <c r="I12" s="19" t="b">
        <f t="shared" si="0"/>
        <v>0</v>
      </c>
      <c r="J12" s="2"/>
    </row>
    <row r="13" spans="2:10" ht="20.100000000000001" customHeight="1" x14ac:dyDescent="0.3">
      <c r="B13" s="6">
        <v>44649</v>
      </c>
      <c r="C13" s="5" t="s">
        <v>14</v>
      </c>
      <c r="D13" s="9">
        <v>949</v>
      </c>
      <c r="E13" s="6">
        <v>44649</v>
      </c>
      <c r="F13" s="5" t="s">
        <v>15</v>
      </c>
      <c r="G13" s="8">
        <v>149.94999999999999</v>
      </c>
      <c r="H13" s="7" t="s">
        <v>8</v>
      </c>
      <c r="I13" s="19" t="b">
        <f t="shared" si="0"/>
        <v>0</v>
      </c>
    </row>
    <row r="14" spans="2:10" ht="20.100000000000001" customHeight="1" x14ac:dyDescent="0.3">
      <c r="B14" s="6">
        <v>44653</v>
      </c>
      <c r="C14" s="5" t="s">
        <v>14</v>
      </c>
      <c r="D14" s="9">
        <v>429</v>
      </c>
      <c r="E14" s="6">
        <v>44654</v>
      </c>
      <c r="F14" s="5" t="s">
        <v>15</v>
      </c>
      <c r="G14" s="8">
        <v>129.94999999999999</v>
      </c>
      <c r="H14" s="7" t="s">
        <v>9</v>
      </c>
      <c r="I14" s="19" t="b">
        <f t="shared" si="0"/>
        <v>0</v>
      </c>
    </row>
    <row r="15" spans="2:10" ht="20.100000000000001" customHeight="1" x14ac:dyDescent="0.3">
      <c r="B15" s="6">
        <v>44656</v>
      </c>
      <c r="C15" s="5" t="s">
        <v>14</v>
      </c>
      <c r="D15" s="9">
        <v>1525</v>
      </c>
      <c r="E15" s="6">
        <v>44657</v>
      </c>
      <c r="F15" s="5" t="s">
        <v>16</v>
      </c>
      <c r="G15" s="9">
        <v>399</v>
      </c>
      <c r="H15" s="7" t="s">
        <v>3</v>
      </c>
      <c r="I15" s="19" t="b">
        <f t="shared" si="0"/>
        <v>0</v>
      </c>
    </row>
    <row r="16" spans="2:10" ht="20.100000000000001" customHeight="1" x14ac:dyDescent="0.3">
      <c r="B16" s="6">
        <v>44662</v>
      </c>
      <c r="C16" s="5" t="s">
        <v>13</v>
      </c>
      <c r="D16" s="8">
        <v>1799.99</v>
      </c>
      <c r="E16" s="6">
        <v>44664</v>
      </c>
      <c r="F16" s="5" t="s">
        <v>16</v>
      </c>
      <c r="G16" s="8">
        <v>183.9</v>
      </c>
      <c r="H16" s="7" t="s">
        <v>8</v>
      </c>
      <c r="I16" s="19" t="b">
        <f t="shared" si="0"/>
        <v>0</v>
      </c>
    </row>
    <row r="17" spans="2:9" ht="20.100000000000001" customHeight="1" x14ac:dyDescent="0.3">
      <c r="B17" s="6">
        <v>44668</v>
      </c>
      <c r="C17" s="5" t="s">
        <v>14</v>
      </c>
      <c r="D17" s="9">
        <v>475</v>
      </c>
      <c r="E17" s="6">
        <v>44669</v>
      </c>
      <c r="F17" s="5" t="s">
        <v>16</v>
      </c>
      <c r="G17" s="9">
        <v>299</v>
      </c>
      <c r="H17" s="7" t="s">
        <v>3</v>
      </c>
      <c r="I17" s="19" t="b">
        <f t="shared" si="0"/>
        <v>0</v>
      </c>
    </row>
    <row r="18" spans="2:9" ht="20.100000000000001" customHeight="1" x14ac:dyDescent="0.3">
      <c r="B18" s="6">
        <v>44674</v>
      </c>
      <c r="C18" s="5" t="s">
        <v>14</v>
      </c>
      <c r="D18" s="9">
        <v>449</v>
      </c>
      <c r="E18" s="6">
        <v>44675</v>
      </c>
      <c r="F18" s="5" t="s">
        <v>13</v>
      </c>
      <c r="G18" s="8">
        <v>2479.94</v>
      </c>
      <c r="H18" s="7" t="s">
        <v>4</v>
      </c>
      <c r="I18" s="19" t="b">
        <f t="shared" si="0"/>
        <v>0</v>
      </c>
    </row>
    <row r="19" spans="2:9" ht="20.100000000000001" customHeight="1" x14ac:dyDescent="0.3">
      <c r="B19" s="6">
        <v>44678</v>
      </c>
      <c r="C19" s="5" t="s">
        <v>15</v>
      </c>
      <c r="D19" s="8">
        <v>149.94999999999999</v>
      </c>
      <c r="E19" s="6">
        <v>44679</v>
      </c>
      <c r="F19" s="5" t="s">
        <v>13</v>
      </c>
      <c r="G19" s="8">
        <v>1732.99</v>
      </c>
      <c r="H19" s="7" t="s">
        <v>6</v>
      </c>
      <c r="I19" s="19" t="b">
        <f t="shared" si="0"/>
        <v>0</v>
      </c>
    </row>
    <row r="20" spans="2:9" ht="20.100000000000001" customHeight="1" x14ac:dyDescent="0.3">
      <c r="B20" s="6">
        <v>44685</v>
      </c>
      <c r="C20" s="5" t="s">
        <v>15</v>
      </c>
      <c r="D20" s="8">
        <v>129.94999999999999</v>
      </c>
      <c r="E20" s="6">
        <v>44687</v>
      </c>
      <c r="F20" s="5" t="s">
        <v>13</v>
      </c>
      <c r="G20" s="8">
        <v>1174.99</v>
      </c>
      <c r="H20" s="7" t="s">
        <v>3</v>
      </c>
      <c r="I20" s="19" t="b">
        <f t="shared" si="0"/>
        <v>0</v>
      </c>
    </row>
    <row r="21" spans="2:9" ht="20.100000000000001" customHeight="1" x14ac:dyDescent="0.3">
      <c r="B21" s="6">
        <v>44688</v>
      </c>
      <c r="C21" s="5" t="s">
        <v>16</v>
      </c>
      <c r="D21" s="9">
        <v>399</v>
      </c>
      <c r="E21" s="6">
        <v>44688</v>
      </c>
      <c r="F21" s="5" t="s">
        <v>13</v>
      </c>
      <c r="G21" s="8">
        <v>1799.99</v>
      </c>
      <c r="H21" s="7" t="s">
        <v>5</v>
      </c>
      <c r="I21" s="19" t="b">
        <f t="shared" si="0"/>
        <v>0</v>
      </c>
    </row>
    <row r="22" spans="2:9" ht="20.100000000000001" customHeight="1" x14ac:dyDescent="0.3">
      <c r="B22" s="6">
        <v>44694</v>
      </c>
      <c r="C22" s="5" t="s">
        <v>16</v>
      </c>
      <c r="D22" s="8">
        <v>183.9</v>
      </c>
      <c r="E22" s="6">
        <v>44695</v>
      </c>
      <c r="F22" s="5" t="s">
        <v>16</v>
      </c>
      <c r="G22" s="8">
        <v>183.9</v>
      </c>
      <c r="H22" s="7" t="s">
        <v>6</v>
      </c>
      <c r="I22" s="19" t="b">
        <f t="shared" si="0"/>
        <v>0</v>
      </c>
    </row>
    <row r="23" spans="2:9" ht="20.100000000000001" customHeight="1" x14ac:dyDescent="0.3">
      <c r="B23" s="6">
        <v>44696</v>
      </c>
      <c r="C23" s="5" t="s">
        <v>16</v>
      </c>
      <c r="D23" s="9">
        <v>299</v>
      </c>
      <c r="E23" s="6">
        <v>44697</v>
      </c>
      <c r="F23" s="5" t="s">
        <v>17</v>
      </c>
      <c r="G23" s="9">
        <v>565</v>
      </c>
      <c r="H23" s="7" t="s">
        <v>5</v>
      </c>
      <c r="I23" s="19" t="b">
        <f t="shared" si="0"/>
        <v>0</v>
      </c>
    </row>
    <row r="24" spans="2:9" ht="20.100000000000001" customHeight="1" x14ac:dyDescent="0.3">
      <c r="B24" s="6">
        <v>44698</v>
      </c>
      <c r="C24" s="5" t="s">
        <v>17</v>
      </c>
      <c r="D24" s="9">
        <v>560</v>
      </c>
      <c r="E24" s="6">
        <v>44700</v>
      </c>
      <c r="F24" s="5" t="s">
        <v>17</v>
      </c>
      <c r="G24" s="9">
        <v>560</v>
      </c>
      <c r="H24" s="7" t="s">
        <v>4</v>
      </c>
      <c r="I24" s="19" t="b">
        <f t="shared" si="0"/>
        <v>0</v>
      </c>
    </row>
    <row r="25" spans="2:9" ht="20.100000000000001" customHeight="1" x14ac:dyDescent="0.3">
      <c r="B25" s="6">
        <v>44700</v>
      </c>
      <c r="C25" s="5" t="s">
        <v>17</v>
      </c>
      <c r="D25" s="9">
        <v>565</v>
      </c>
      <c r="E25" s="6">
        <v>44700</v>
      </c>
      <c r="F25" s="5" t="s">
        <v>16</v>
      </c>
      <c r="G25" s="9">
        <v>299</v>
      </c>
      <c r="H25" s="7" t="s">
        <v>3</v>
      </c>
      <c r="I25" s="19" t="b">
        <f t="shared" si="0"/>
        <v>0</v>
      </c>
    </row>
    <row r="28" spans="2:9" ht="20.100000000000001" customHeight="1" x14ac:dyDescent="0.3">
      <c r="B28" s="12" t="s">
        <v>20</v>
      </c>
    </row>
    <row r="29" spans="2:9" ht="54" x14ac:dyDescent="0.3">
      <c r="B29" s="4" t="s">
        <v>1</v>
      </c>
      <c r="C29" s="4" t="s">
        <v>10</v>
      </c>
      <c r="D29" s="4" t="s">
        <v>11</v>
      </c>
      <c r="E29" s="4" t="s">
        <v>2</v>
      </c>
      <c r="F29" s="4" t="s">
        <v>12</v>
      </c>
      <c r="G29" s="4" t="s">
        <v>11</v>
      </c>
      <c r="H29" s="4" t="s">
        <v>0</v>
      </c>
      <c r="I29" s="10" t="s">
        <v>22</v>
      </c>
    </row>
    <row r="30" spans="2:9" ht="20.100000000000001" customHeight="1" x14ac:dyDescent="0.3">
      <c r="B30" s="6">
        <v>44621</v>
      </c>
      <c r="C30" s="5" t="s">
        <v>13</v>
      </c>
      <c r="D30" s="8">
        <v>2479.94</v>
      </c>
      <c r="E30" s="6">
        <v>44621</v>
      </c>
      <c r="F30" s="5" t="s">
        <v>14</v>
      </c>
      <c r="G30" s="8">
        <v>699.95</v>
      </c>
      <c r="H30" s="7" t="s">
        <v>3</v>
      </c>
      <c r="I30" s="11" t="b">
        <f>OR(C30="Laptop",F30="Laptop")</f>
        <v>1</v>
      </c>
    </row>
    <row r="31" spans="2:9" ht="20.100000000000001" customHeight="1" x14ac:dyDescent="0.3">
      <c r="B31" s="6">
        <v>44635</v>
      </c>
      <c r="C31" s="5" t="s">
        <v>13</v>
      </c>
      <c r="D31" s="8">
        <v>1732.99</v>
      </c>
      <c r="E31" s="6">
        <v>44636</v>
      </c>
      <c r="F31" s="5" t="s">
        <v>13</v>
      </c>
      <c r="G31" s="8">
        <v>3164.99</v>
      </c>
      <c r="H31" s="7" t="s">
        <v>4</v>
      </c>
      <c r="I31" s="11" t="b">
        <f t="shared" ref="I31:I49" si="1">OR(C31="Laptop",F31="Laptop")</f>
        <v>1</v>
      </c>
    </row>
    <row r="32" spans="2:9" ht="20.100000000000001" customHeight="1" x14ac:dyDescent="0.3">
      <c r="B32" s="6">
        <v>44637</v>
      </c>
      <c r="C32" s="5" t="s">
        <v>13</v>
      </c>
      <c r="D32" s="8">
        <v>1174.99</v>
      </c>
      <c r="E32" s="6">
        <v>44638</v>
      </c>
      <c r="F32" s="5" t="s">
        <v>14</v>
      </c>
      <c r="G32" s="9">
        <v>429</v>
      </c>
      <c r="H32" s="7" t="s">
        <v>3</v>
      </c>
      <c r="I32" s="11" t="b">
        <f t="shared" si="1"/>
        <v>1</v>
      </c>
    </row>
    <row r="33" spans="2:9" ht="20.100000000000001" customHeight="1" x14ac:dyDescent="0.3">
      <c r="B33" s="6">
        <v>44639</v>
      </c>
      <c r="C33" s="5" t="s">
        <v>13</v>
      </c>
      <c r="D33" s="8">
        <v>1799.99</v>
      </c>
      <c r="E33" s="6">
        <v>44641</v>
      </c>
      <c r="F33" s="5" t="s">
        <v>14</v>
      </c>
      <c r="G33" s="9">
        <v>1525</v>
      </c>
      <c r="H33" s="7" t="s">
        <v>5</v>
      </c>
      <c r="I33" s="11" t="b">
        <f t="shared" si="1"/>
        <v>1</v>
      </c>
    </row>
    <row r="34" spans="2:9" ht="20.100000000000001" customHeight="1" x14ac:dyDescent="0.3">
      <c r="B34" s="6">
        <v>44642</v>
      </c>
      <c r="C34" s="5" t="s">
        <v>13</v>
      </c>
      <c r="D34" s="8">
        <v>3164.99</v>
      </c>
      <c r="E34" s="6">
        <v>44643</v>
      </c>
      <c r="F34" s="5" t="s">
        <v>14</v>
      </c>
      <c r="G34" s="9">
        <v>599</v>
      </c>
      <c r="H34" s="7" t="s">
        <v>6</v>
      </c>
      <c r="I34" s="11" t="b">
        <f t="shared" si="1"/>
        <v>1</v>
      </c>
    </row>
    <row r="35" spans="2:9" ht="20.100000000000001" customHeight="1" x14ac:dyDescent="0.3">
      <c r="B35" s="6">
        <v>44645</v>
      </c>
      <c r="C35" s="5" t="s">
        <v>13</v>
      </c>
      <c r="D35" s="8">
        <v>1199</v>
      </c>
      <c r="E35" s="6">
        <v>44646</v>
      </c>
      <c r="F35" s="5" t="s">
        <v>13</v>
      </c>
      <c r="G35" s="8">
        <v>1199</v>
      </c>
      <c r="H35" s="7" t="s">
        <v>7</v>
      </c>
      <c r="I35" s="11" t="b">
        <f t="shared" si="1"/>
        <v>1</v>
      </c>
    </row>
    <row r="36" spans="2:9" ht="20.100000000000001" customHeight="1" x14ac:dyDescent="0.3">
      <c r="B36" s="6">
        <v>44648</v>
      </c>
      <c r="C36" s="5" t="s">
        <v>14</v>
      </c>
      <c r="D36" s="8">
        <v>699.95</v>
      </c>
      <c r="E36" s="6">
        <v>44649</v>
      </c>
      <c r="F36" s="5" t="s">
        <v>14</v>
      </c>
      <c r="G36" s="9">
        <v>449</v>
      </c>
      <c r="H36" s="7" t="s">
        <v>4</v>
      </c>
      <c r="I36" s="11" t="b">
        <f t="shared" si="1"/>
        <v>0</v>
      </c>
    </row>
    <row r="37" spans="2:9" ht="20.100000000000001" customHeight="1" x14ac:dyDescent="0.3">
      <c r="B37" s="6">
        <v>44649</v>
      </c>
      <c r="C37" s="5" t="s">
        <v>14</v>
      </c>
      <c r="D37" s="9">
        <v>949</v>
      </c>
      <c r="E37" s="6">
        <v>44649</v>
      </c>
      <c r="F37" s="5" t="s">
        <v>15</v>
      </c>
      <c r="G37" s="8">
        <v>149.94999999999999</v>
      </c>
      <c r="H37" s="7" t="s">
        <v>8</v>
      </c>
      <c r="I37" s="11" t="b">
        <f t="shared" si="1"/>
        <v>0</v>
      </c>
    </row>
    <row r="38" spans="2:9" ht="20.100000000000001" customHeight="1" x14ac:dyDescent="0.3">
      <c r="B38" s="6">
        <v>44653</v>
      </c>
      <c r="C38" s="5" t="s">
        <v>14</v>
      </c>
      <c r="D38" s="9">
        <v>429</v>
      </c>
      <c r="E38" s="6">
        <v>44654</v>
      </c>
      <c r="F38" s="5" t="s">
        <v>15</v>
      </c>
      <c r="G38" s="8">
        <v>129.94999999999999</v>
      </c>
      <c r="H38" s="7" t="s">
        <v>9</v>
      </c>
      <c r="I38" s="11" t="b">
        <f t="shared" si="1"/>
        <v>0</v>
      </c>
    </row>
    <row r="39" spans="2:9" ht="20.100000000000001" customHeight="1" x14ac:dyDescent="0.3">
      <c r="B39" s="6">
        <v>44656</v>
      </c>
      <c r="C39" s="5" t="s">
        <v>14</v>
      </c>
      <c r="D39" s="9">
        <v>1525</v>
      </c>
      <c r="E39" s="6">
        <v>44657</v>
      </c>
      <c r="F39" s="5" t="s">
        <v>16</v>
      </c>
      <c r="G39" s="9">
        <v>399</v>
      </c>
      <c r="H39" s="7" t="s">
        <v>3</v>
      </c>
      <c r="I39" s="11" t="b">
        <f t="shared" si="1"/>
        <v>0</v>
      </c>
    </row>
    <row r="40" spans="2:9" ht="20.100000000000001" customHeight="1" x14ac:dyDescent="0.3">
      <c r="B40" s="6">
        <v>44662</v>
      </c>
      <c r="C40" s="5" t="s">
        <v>13</v>
      </c>
      <c r="D40" s="8">
        <v>1799.99</v>
      </c>
      <c r="E40" s="6">
        <v>44664</v>
      </c>
      <c r="F40" s="5" t="s">
        <v>16</v>
      </c>
      <c r="G40" s="8">
        <v>183.9</v>
      </c>
      <c r="H40" s="7" t="s">
        <v>8</v>
      </c>
      <c r="I40" s="11" t="b">
        <f t="shared" si="1"/>
        <v>1</v>
      </c>
    </row>
    <row r="41" spans="2:9" ht="20.100000000000001" customHeight="1" x14ac:dyDescent="0.3">
      <c r="B41" s="6">
        <v>44668</v>
      </c>
      <c r="C41" s="5" t="s">
        <v>14</v>
      </c>
      <c r="D41" s="9">
        <v>475</v>
      </c>
      <c r="E41" s="6">
        <v>44669</v>
      </c>
      <c r="F41" s="5" t="s">
        <v>16</v>
      </c>
      <c r="G41" s="9">
        <v>299</v>
      </c>
      <c r="H41" s="7" t="s">
        <v>3</v>
      </c>
      <c r="I41" s="11" t="b">
        <f t="shared" si="1"/>
        <v>0</v>
      </c>
    </row>
    <row r="42" spans="2:9" ht="20.100000000000001" customHeight="1" x14ac:dyDescent="0.3">
      <c r="B42" s="6">
        <v>44674</v>
      </c>
      <c r="C42" s="5" t="s">
        <v>14</v>
      </c>
      <c r="D42" s="9">
        <v>449</v>
      </c>
      <c r="E42" s="6">
        <v>44675</v>
      </c>
      <c r="F42" s="5" t="s">
        <v>13</v>
      </c>
      <c r="G42" s="8">
        <v>2479.94</v>
      </c>
      <c r="H42" s="7" t="s">
        <v>4</v>
      </c>
      <c r="I42" s="11" t="b">
        <f t="shared" si="1"/>
        <v>1</v>
      </c>
    </row>
    <row r="43" spans="2:9" ht="20.100000000000001" customHeight="1" x14ac:dyDescent="0.3">
      <c r="B43" s="6">
        <v>44678</v>
      </c>
      <c r="C43" s="5" t="s">
        <v>15</v>
      </c>
      <c r="D43" s="8">
        <v>149.94999999999999</v>
      </c>
      <c r="E43" s="6">
        <v>44679</v>
      </c>
      <c r="F43" s="5" t="s">
        <v>13</v>
      </c>
      <c r="G43" s="8">
        <v>1732.99</v>
      </c>
      <c r="H43" s="7" t="s">
        <v>6</v>
      </c>
      <c r="I43" s="11" t="b">
        <f t="shared" si="1"/>
        <v>1</v>
      </c>
    </row>
    <row r="44" spans="2:9" ht="20.100000000000001" customHeight="1" x14ac:dyDescent="0.3">
      <c r="B44" s="6">
        <v>44685</v>
      </c>
      <c r="C44" s="5" t="s">
        <v>15</v>
      </c>
      <c r="D44" s="8">
        <v>129.94999999999999</v>
      </c>
      <c r="E44" s="6">
        <v>44687</v>
      </c>
      <c r="F44" s="5" t="s">
        <v>13</v>
      </c>
      <c r="G44" s="8">
        <v>1174.99</v>
      </c>
      <c r="H44" s="7" t="s">
        <v>3</v>
      </c>
      <c r="I44" s="11" t="b">
        <f t="shared" si="1"/>
        <v>1</v>
      </c>
    </row>
    <row r="45" spans="2:9" ht="20.100000000000001" customHeight="1" x14ac:dyDescent="0.3">
      <c r="B45" s="6">
        <v>44688</v>
      </c>
      <c r="C45" s="5" t="s">
        <v>16</v>
      </c>
      <c r="D45" s="9">
        <v>399</v>
      </c>
      <c r="E45" s="6">
        <v>44688</v>
      </c>
      <c r="F45" s="5" t="s">
        <v>13</v>
      </c>
      <c r="G45" s="8">
        <v>1799.99</v>
      </c>
      <c r="H45" s="7" t="s">
        <v>5</v>
      </c>
      <c r="I45" s="11" t="b">
        <f t="shared" si="1"/>
        <v>1</v>
      </c>
    </row>
    <row r="46" spans="2:9" ht="20.100000000000001" customHeight="1" x14ac:dyDescent="0.3">
      <c r="B46" s="6">
        <v>44694</v>
      </c>
      <c r="C46" s="5" t="s">
        <v>16</v>
      </c>
      <c r="D46" s="8">
        <v>183.9</v>
      </c>
      <c r="E46" s="6">
        <v>44695</v>
      </c>
      <c r="F46" s="5" t="s">
        <v>16</v>
      </c>
      <c r="G46" s="8">
        <v>183.9</v>
      </c>
      <c r="H46" s="7" t="s">
        <v>6</v>
      </c>
      <c r="I46" s="11" t="b">
        <f t="shared" si="1"/>
        <v>0</v>
      </c>
    </row>
    <row r="47" spans="2:9" ht="20.100000000000001" customHeight="1" x14ac:dyDescent="0.3">
      <c r="B47" s="6">
        <v>44696</v>
      </c>
      <c r="C47" s="5" t="s">
        <v>16</v>
      </c>
      <c r="D47" s="9">
        <v>299</v>
      </c>
      <c r="E47" s="6">
        <v>44697</v>
      </c>
      <c r="F47" s="5" t="s">
        <v>17</v>
      </c>
      <c r="G47" s="9">
        <v>565</v>
      </c>
      <c r="H47" s="7" t="s">
        <v>5</v>
      </c>
      <c r="I47" s="11" t="b">
        <f t="shared" si="1"/>
        <v>0</v>
      </c>
    </row>
    <row r="48" spans="2:9" ht="20.100000000000001" customHeight="1" x14ac:dyDescent="0.3">
      <c r="B48" s="6">
        <v>44698</v>
      </c>
      <c r="C48" s="5" t="s">
        <v>17</v>
      </c>
      <c r="D48" s="9">
        <v>560</v>
      </c>
      <c r="E48" s="6">
        <v>44700</v>
      </c>
      <c r="F48" s="5" t="s">
        <v>17</v>
      </c>
      <c r="G48" s="9">
        <v>560</v>
      </c>
      <c r="H48" s="7" t="s">
        <v>4</v>
      </c>
      <c r="I48" s="11" t="b">
        <f t="shared" si="1"/>
        <v>0</v>
      </c>
    </row>
    <row r="49" spans="2:9" ht="20.100000000000001" customHeight="1" x14ac:dyDescent="0.3">
      <c r="B49" s="6">
        <v>44700</v>
      </c>
      <c r="C49" s="5" t="s">
        <v>17</v>
      </c>
      <c r="D49" s="9">
        <v>565</v>
      </c>
      <c r="E49" s="6">
        <v>44700</v>
      </c>
      <c r="F49" s="5" t="s">
        <v>16</v>
      </c>
      <c r="G49" s="9">
        <v>299</v>
      </c>
      <c r="H49" s="7" t="s">
        <v>3</v>
      </c>
      <c r="I49" s="11" t="b">
        <f t="shared" si="1"/>
        <v>0</v>
      </c>
    </row>
    <row r="52" spans="2:9" ht="20.100000000000001" customHeight="1" x14ac:dyDescent="0.3">
      <c r="B52" s="12" t="s">
        <v>23</v>
      </c>
    </row>
    <row r="53" spans="2:9" ht="54" x14ac:dyDescent="0.3">
      <c r="B53" s="4" t="s">
        <v>1</v>
      </c>
      <c r="C53" s="4" t="s">
        <v>10</v>
      </c>
      <c r="D53" s="4" t="s">
        <v>11</v>
      </c>
      <c r="E53" s="4" t="s">
        <v>2</v>
      </c>
      <c r="F53" s="4" t="s">
        <v>12</v>
      </c>
      <c r="G53" s="4" t="s">
        <v>11</v>
      </c>
      <c r="H53" s="4" t="s">
        <v>0</v>
      </c>
      <c r="I53" s="10" t="s">
        <v>24</v>
      </c>
    </row>
    <row r="54" spans="2:9" ht="20.100000000000001" customHeight="1" x14ac:dyDescent="0.3">
      <c r="B54" s="6">
        <v>44621</v>
      </c>
      <c r="C54" s="5" t="s">
        <v>13</v>
      </c>
      <c r="D54" s="8">
        <v>2479.94</v>
      </c>
      <c r="E54" s="6">
        <v>44621</v>
      </c>
      <c r="F54" s="5" t="s">
        <v>14</v>
      </c>
      <c r="G54" s="8">
        <v>699.95</v>
      </c>
      <c r="H54" s="7" t="s">
        <v>3</v>
      </c>
      <c r="I54" s="11" t="b">
        <f>NOT(B54&lt;&gt;E54)</f>
        <v>1</v>
      </c>
    </row>
    <row r="55" spans="2:9" ht="20.100000000000001" customHeight="1" x14ac:dyDescent="0.3">
      <c r="B55" s="6">
        <v>44635</v>
      </c>
      <c r="C55" s="5" t="s">
        <v>13</v>
      </c>
      <c r="D55" s="8">
        <v>1732.99</v>
      </c>
      <c r="E55" s="6">
        <v>44636</v>
      </c>
      <c r="F55" s="5" t="s">
        <v>13</v>
      </c>
      <c r="G55" s="8">
        <v>3164.99</v>
      </c>
      <c r="H55" s="7" t="s">
        <v>4</v>
      </c>
      <c r="I55" s="11" t="b">
        <f t="shared" ref="I55:I73" si="2">NOT(B55&lt;&gt;E55)</f>
        <v>0</v>
      </c>
    </row>
    <row r="56" spans="2:9" ht="20.100000000000001" customHeight="1" x14ac:dyDescent="0.3">
      <c r="B56" s="6">
        <v>44637</v>
      </c>
      <c r="C56" s="5" t="s">
        <v>13</v>
      </c>
      <c r="D56" s="8">
        <v>1174.99</v>
      </c>
      <c r="E56" s="6">
        <v>44638</v>
      </c>
      <c r="F56" s="5" t="s">
        <v>14</v>
      </c>
      <c r="G56" s="9">
        <v>429</v>
      </c>
      <c r="H56" s="7" t="s">
        <v>3</v>
      </c>
      <c r="I56" s="11" t="b">
        <f t="shared" si="2"/>
        <v>0</v>
      </c>
    </row>
    <row r="57" spans="2:9" ht="20.100000000000001" customHeight="1" x14ac:dyDescent="0.3">
      <c r="B57" s="6">
        <v>44639</v>
      </c>
      <c r="C57" s="5" t="s">
        <v>13</v>
      </c>
      <c r="D57" s="8">
        <v>1799.99</v>
      </c>
      <c r="E57" s="6">
        <v>44641</v>
      </c>
      <c r="F57" s="5" t="s">
        <v>14</v>
      </c>
      <c r="G57" s="9">
        <v>1525</v>
      </c>
      <c r="H57" s="7" t="s">
        <v>5</v>
      </c>
      <c r="I57" s="11" t="b">
        <f t="shared" si="2"/>
        <v>0</v>
      </c>
    </row>
    <row r="58" spans="2:9" ht="20.100000000000001" customHeight="1" x14ac:dyDescent="0.3">
      <c r="B58" s="6">
        <v>44642</v>
      </c>
      <c r="C58" s="5" t="s">
        <v>13</v>
      </c>
      <c r="D58" s="8">
        <v>3164.99</v>
      </c>
      <c r="E58" s="6">
        <v>44643</v>
      </c>
      <c r="F58" s="5" t="s">
        <v>14</v>
      </c>
      <c r="G58" s="9">
        <v>599</v>
      </c>
      <c r="H58" s="7" t="s">
        <v>6</v>
      </c>
      <c r="I58" s="11" t="b">
        <f t="shared" si="2"/>
        <v>0</v>
      </c>
    </row>
    <row r="59" spans="2:9" ht="20.100000000000001" customHeight="1" x14ac:dyDescent="0.3">
      <c r="B59" s="6">
        <v>44645</v>
      </c>
      <c r="C59" s="5" t="s">
        <v>13</v>
      </c>
      <c r="D59" s="8">
        <v>1199</v>
      </c>
      <c r="E59" s="6">
        <v>44646</v>
      </c>
      <c r="F59" s="5" t="s">
        <v>13</v>
      </c>
      <c r="G59" s="8">
        <v>1199</v>
      </c>
      <c r="H59" s="7" t="s">
        <v>7</v>
      </c>
      <c r="I59" s="11" t="b">
        <f t="shared" si="2"/>
        <v>0</v>
      </c>
    </row>
    <row r="60" spans="2:9" ht="20.100000000000001" customHeight="1" x14ac:dyDescent="0.3">
      <c r="B60" s="6">
        <v>44648</v>
      </c>
      <c r="C60" s="5" t="s">
        <v>14</v>
      </c>
      <c r="D60" s="8">
        <v>699.95</v>
      </c>
      <c r="E60" s="6">
        <v>44649</v>
      </c>
      <c r="F60" s="5" t="s">
        <v>14</v>
      </c>
      <c r="G60" s="9">
        <v>449</v>
      </c>
      <c r="H60" s="7" t="s">
        <v>4</v>
      </c>
      <c r="I60" s="11" t="b">
        <f t="shared" si="2"/>
        <v>0</v>
      </c>
    </row>
    <row r="61" spans="2:9" ht="20.100000000000001" customHeight="1" x14ac:dyDescent="0.3">
      <c r="B61" s="6">
        <v>44649</v>
      </c>
      <c r="C61" s="5" t="s">
        <v>14</v>
      </c>
      <c r="D61" s="9">
        <v>949</v>
      </c>
      <c r="E61" s="6">
        <v>44649</v>
      </c>
      <c r="F61" s="5" t="s">
        <v>15</v>
      </c>
      <c r="G61" s="8">
        <v>149.94999999999999</v>
      </c>
      <c r="H61" s="7" t="s">
        <v>8</v>
      </c>
      <c r="I61" s="11" t="b">
        <f t="shared" si="2"/>
        <v>1</v>
      </c>
    </row>
    <row r="62" spans="2:9" ht="20.100000000000001" customHeight="1" x14ac:dyDescent="0.3">
      <c r="B62" s="6">
        <v>44653</v>
      </c>
      <c r="C62" s="5" t="s">
        <v>14</v>
      </c>
      <c r="D62" s="9">
        <v>429</v>
      </c>
      <c r="E62" s="6">
        <v>44654</v>
      </c>
      <c r="F62" s="5" t="s">
        <v>15</v>
      </c>
      <c r="G62" s="8">
        <v>129.94999999999999</v>
      </c>
      <c r="H62" s="7" t="s">
        <v>9</v>
      </c>
      <c r="I62" s="11" t="b">
        <f t="shared" si="2"/>
        <v>0</v>
      </c>
    </row>
    <row r="63" spans="2:9" ht="20.100000000000001" customHeight="1" x14ac:dyDescent="0.3">
      <c r="B63" s="6">
        <v>44656</v>
      </c>
      <c r="C63" s="5" t="s">
        <v>14</v>
      </c>
      <c r="D63" s="9">
        <v>1525</v>
      </c>
      <c r="E63" s="6">
        <v>44657</v>
      </c>
      <c r="F63" s="5" t="s">
        <v>16</v>
      </c>
      <c r="G63" s="9">
        <v>399</v>
      </c>
      <c r="H63" s="7" t="s">
        <v>3</v>
      </c>
      <c r="I63" s="11" t="b">
        <f t="shared" si="2"/>
        <v>0</v>
      </c>
    </row>
    <row r="64" spans="2:9" ht="20.100000000000001" customHeight="1" x14ac:dyDescent="0.3">
      <c r="B64" s="6">
        <v>44662</v>
      </c>
      <c r="C64" s="5" t="s">
        <v>13</v>
      </c>
      <c r="D64" s="8">
        <v>1799.99</v>
      </c>
      <c r="E64" s="6">
        <v>44664</v>
      </c>
      <c r="F64" s="5" t="s">
        <v>16</v>
      </c>
      <c r="G64" s="8">
        <v>183.9</v>
      </c>
      <c r="H64" s="7" t="s">
        <v>8</v>
      </c>
      <c r="I64" s="11" t="b">
        <f t="shared" si="2"/>
        <v>0</v>
      </c>
    </row>
    <row r="65" spans="2:9" ht="20.100000000000001" customHeight="1" x14ac:dyDescent="0.3">
      <c r="B65" s="6">
        <v>44668</v>
      </c>
      <c r="C65" s="5" t="s">
        <v>14</v>
      </c>
      <c r="D65" s="9">
        <v>475</v>
      </c>
      <c r="E65" s="6">
        <v>44669</v>
      </c>
      <c r="F65" s="5" t="s">
        <v>16</v>
      </c>
      <c r="G65" s="9">
        <v>299</v>
      </c>
      <c r="H65" s="7" t="s">
        <v>3</v>
      </c>
      <c r="I65" s="11" t="b">
        <f t="shared" si="2"/>
        <v>0</v>
      </c>
    </row>
    <row r="66" spans="2:9" ht="20.100000000000001" customHeight="1" x14ac:dyDescent="0.3">
      <c r="B66" s="6">
        <v>44674</v>
      </c>
      <c r="C66" s="5" t="s">
        <v>14</v>
      </c>
      <c r="D66" s="9">
        <v>449</v>
      </c>
      <c r="E66" s="6">
        <v>44675</v>
      </c>
      <c r="F66" s="5" t="s">
        <v>13</v>
      </c>
      <c r="G66" s="8">
        <v>2479.94</v>
      </c>
      <c r="H66" s="7" t="s">
        <v>4</v>
      </c>
      <c r="I66" s="11" t="b">
        <f t="shared" si="2"/>
        <v>0</v>
      </c>
    </row>
    <row r="67" spans="2:9" ht="20.100000000000001" customHeight="1" x14ac:dyDescent="0.3">
      <c r="B67" s="6">
        <v>44678</v>
      </c>
      <c r="C67" s="5" t="s">
        <v>15</v>
      </c>
      <c r="D67" s="8">
        <v>149.94999999999999</v>
      </c>
      <c r="E67" s="6">
        <v>44679</v>
      </c>
      <c r="F67" s="5" t="s">
        <v>13</v>
      </c>
      <c r="G67" s="8">
        <v>1732.99</v>
      </c>
      <c r="H67" s="7" t="s">
        <v>6</v>
      </c>
      <c r="I67" s="11" t="b">
        <f t="shared" si="2"/>
        <v>0</v>
      </c>
    </row>
    <row r="68" spans="2:9" ht="20.100000000000001" customHeight="1" x14ac:dyDescent="0.3">
      <c r="B68" s="6">
        <v>44685</v>
      </c>
      <c r="C68" s="5" t="s">
        <v>15</v>
      </c>
      <c r="D68" s="8">
        <v>129.94999999999999</v>
      </c>
      <c r="E68" s="6">
        <v>44687</v>
      </c>
      <c r="F68" s="5" t="s">
        <v>13</v>
      </c>
      <c r="G68" s="8">
        <v>1174.99</v>
      </c>
      <c r="H68" s="7" t="s">
        <v>3</v>
      </c>
      <c r="I68" s="11" t="b">
        <f t="shared" si="2"/>
        <v>0</v>
      </c>
    </row>
    <row r="69" spans="2:9" ht="20.100000000000001" customHeight="1" x14ac:dyDescent="0.3">
      <c r="B69" s="6">
        <v>44688</v>
      </c>
      <c r="C69" s="5" t="s">
        <v>16</v>
      </c>
      <c r="D69" s="9">
        <v>399</v>
      </c>
      <c r="E69" s="6">
        <v>44688</v>
      </c>
      <c r="F69" s="5" t="s">
        <v>13</v>
      </c>
      <c r="G69" s="8">
        <v>1799.99</v>
      </c>
      <c r="H69" s="7" t="s">
        <v>5</v>
      </c>
      <c r="I69" s="11" t="b">
        <f t="shared" si="2"/>
        <v>1</v>
      </c>
    </row>
    <row r="70" spans="2:9" ht="20.100000000000001" customHeight="1" x14ac:dyDescent="0.3">
      <c r="B70" s="6">
        <v>44694</v>
      </c>
      <c r="C70" s="5" t="s">
        <v>16</v>
      </c>
      <c r="D70" s="8">
        <v>183.9</v>
      </c>
      <c r="E70" s="6">
        <v>44695</v>
      </c>
      <c r="F70" s="5" t="s">
        <v>16</v>
      </c>
      <c r="G70" s="8">
        <v>183.9</v>
      </c>
      <c r="H70" s="7" t="s">
        <v>6</v>
      </c>
      <c r="I70" s="11" t="b">
        <f t="shared" si="2"/>
        <v>0</v>
      </c>
    </row>
    <row r="71" spans="2:9" ht="20.100000000000001" customHeight="1" x14ac:dyDescent="0.3">
      <c r="B71" s="6">
        <v>44696</v>
      </c>
      <c r="C71" s="5" t="s">
        <v>16</v>
      </c>
      <c r="D71" s="9">
        <v>299</v>
      </c>
      <c r="E71" s="6">
        <v>44697</v>
      </c>
      <c r="F71" s="5" t="s">
        <v>17</v>
      </c>
      <c r="G71" s="9">
        <v>565</v>
      </c>
      <c r="H71" s="7" t="s">
        <v>5</v>
      </c>
      <c r="I71" s="11" t="b">
        <f t="shared" si="2"/>
        <v>0</v>
      </c>
    </row>
    <row r="72" spans="2:9" ht="20.100000000000001" customHeight="1" x14ac:dyDescent="0.3">
      <c r="B72" s="6">
        <v>44698</v>
      </c>
      <c r="C72" s="5" t="s">
        <v>17</v>
      </c>
      <c r="D72" s="9">
        <v>560</v>
      </c>
      <c r="E72" s="6">
        <v>44700</v>
      </c>
      <c r="F72" s="5" t="s">
        <v>17</v>
      </c>
      <c r="G72" s="9">
        <v>560</v>
      </c>
      <c r="H72" s="7" t="s">
        <v>4</v>
      </c>
      <c r="I72" s="11" t="b">
        <f t="shared" si="2"/>
        <v>0</v>
      </c>
    </row>
    <row r="73" spans="2:9" ht="20.100000000000001" customHeight="1" x14ac:dyDescent="0.3">
      <c r="B73" s="6">
        <v>44700</v>
      </c>
      <c r="C73" s="5" t="s">
        <v>17</v>
      </c>
      <c r="D73" s="9">
        <v>565</v>
      </c>
      <c r="E73" s="6">
        <v>44700</v>
      </c>
      <c r="F73" s="5" t="s">
        <v>16</v>
      </c>
      <c r="G73" s="9">
        <v>299</v>
      </c>
      <c r="H73" s="7" t="s">
        <v>3</v>
      </c>
      <c r="I73" s="11" t="b">
        <f t="shared" si="2"/>
        <v>1</v>
      </c>
    </row>
    <row r="76" spans="2:9" ht="20.100000000000001" customHeight="1" x14ac:dyDescent="0.3">
      <c r="B76" s="12" t="s">
        <v>25</v>
      </c>
    </row>
    <row r="77" spans="2:9" ht="54" x14ac:dyDescent="0.3">
      <c r="B77" s="4" t="s">
        <v>1</v>
      </c>
      <c r="C77" s="4" t="s">
        <v>10</v>
      </c>
      <c r="D77" s="4" t="s">
        <v>11</v>
      </c>
      <c r="E77" s="4" t="s">
        <v>2</v>
      </c>
      <c r="F77" s="4" t="s">
        <v>12</v>
      </c>
      <c r="G77" s="4" t="s">
        <v>11</v>
      </c>
      <c r="H77" s="4" t="s">
        <v>0</v>
      </c>
      <c r="I77" s="10" t="s">
        <v>26</v>
      </c>
    </row>
    <row r="78" spans="2:9" ht="20.100000000000001" customHeight="1" x14ac:dyDescent="0.3">
      <c r="B78" s="6">
        <v>44621</v>
      </c>
      <c r="C78" s="5" t="s">
        <v>13</v>
      </c>
      <c r="D78" s="8">
        <v>2479.94</v>
      </c>
      <c r="E78" s="6">
        <v>44621</v>
      </c>
      <c r="F78" s="5" t="s">
        <v>14</v>
      </c>
      <c r="G78" s="8">
        <v>699.95</v>
      </c>
      <c r="H78" s="7" t="s">
        <v>3</v>
      </c>
      <c r="I78" s="11" t="b">
        <f>_xlfn.XOR(D78&lt;2000,G78&lt;2000)</f>
        <v>1</v>
      </c>
    </row>
    <row r="79" spans="2:9" ht="20.100000000000001" customHeight="1" x14ac:dyDescent="0.3">
      <c r="B79" s="6">
        <v>44635</v>
      </c>
      <c r="C79" s="5" t="s">
        <v>13</v>
      </c>
      <c r="D79" s="8">
        <v>1732.99</v>
      </c>
      <c r="E79" s="6">
        <v>44636</v>
      </c>
      <c r="F79" s="5" t="s">
        <v>13</v>
      </c>
      <c r="G79" s="8">
        <v>3164.99</v>
      </c>
      <c r="H79" s="7" t="s">
        <v>4</v>
      </c>
      <c r="I79" s="11" t="b">
        <f t="shared" ref="I79:I97" si="3">_xlfn.XOR(D79&lt;2000,G79&lt;2000)</f>
        <v>1</v>
      </c>
    </row>
    <row r="80" spans="2:9" ht="20.100000000000001" customHeight="1" x14ac:dyDescent="0.3">
      <c r="B80" s="6">
        <v>44637</v>
      </c>
      <c r="C80" s="5" t="s">
        <v>13</v>
      </c>
      <c r="D80" s="8">
        <v>1174.99</v>
      </c>
      <c r="E80" s="6">
        <v>44638</v>
      </c>
      <c r="F80" s="5" t="s">
        <v>14</v>
      </c>
      <c r="G80" s="9">
        <v>429</v>
      </c>
      <c r="H80" s="7" t="s">
        <v>3</v>
      </c>
      <c r="I80" s="11" t="b">
        <f t="shared" si="3"/>
        <v>0</v>
      </c>
    </row>
    <row r="81" spans="2:9" ht="20.100000000000001" customHeight="1" x14ac:dyDescent="0.3">
      <c r="B81" s="6">
        <v>44639</v>
      </c>
      <c r="C81" s="5" t="s">
        <v>13</v>
      </c>
      <c r="D81" s="8">
        <v>1799.99</v>
      </c>
      <c r="E81" s="6">
        <v>44641</v>
      </c>
      <c r="F81" s="5" t="s">
        <v>14</v>
      </c>
      <c r="G81" s="9">
        <v>1525</v>
      </c>
      <c r="H81" s="7" t="s">
        <v>5</v>
      </c>
      <c r="I81" s="11" t="b">
        <f t="shared" si="3"/>
        <v>0</v>
      </c>
    </row>
    <row r="82" spans="2:9" ht="20.100000000000001" customHeight="1" x14ac:dyDescent="0.3">
      <c r="B82" s="6">
        <v>44642</v>
      </c>
      <c r="C82" s="5" t="s">
        <v>13</v>
      </c>
      <c r="D82" s="8">
        <v>3164.99</v>
      </c>
      <c r="E82" s="6">
        <v>44643</v>
      </c>
      <c r="F82" s="5" t="s">
        <v>14</v>
      </c>
      <c r="G82" s="9">
        <v>599</v>
      </c>
      <c r="H82" s="7" t="s">
        <v>6</v>
      </c>
      <c r="I82" s="11" t="b">
        <f t="shared" si="3"/>
        <v>1</v>
      </c>
    </row>
    <row r="83" spans="2:9" ht="20.100000000000001" customHeight="1" x14ac:dyDescent="0.3">
      <c r="B83" s="6">
        <v>44645</v>
      </c>
      <c r="C83" s="5" t="s">
        <v>13</v>
      </c>
      <c r="D83" s="8">
        <v>1199</v>
      </c>
      <c r="E83" s="6">
        <v>44646</v>
      </c>
      <c r="F83" s="5" t="s">
        <v>13</v>
      </c>
      <c r="G83" s="8">
        <v>1199</v>
      </c>
      <c r="H83" s="7" t="s">
        <v>7</v>
      </c>
      <c r="I83" s="11" t="b">
        <f t="shared" si="3"/>
        <v>0</v>
      </c>
    </row>
    <row r="84" spans="2:9" ht="20.100000000000001" customHeight="1" x14ac:dyDescent="0.3">
      <c r="B84" s="6">
        <v>44648</v>
      </c>
      <c r="C84" s="5" t="s">
        <v>14</v>
      </c>
      <c r="D84" s="8">
        <v>699.95</v>
      </c>
      <c r="E84" s="6">
        <v>44649</v>
      </c>
      <c r="F84" s="5" t="s">
        <v>14</v>
      </c>
      <c r="G84" s="9">
        <v>449</v>
      </c>
      <c r="H84" s="7" t="s">
        <v>4</v>
      </c>
      <c r="I84" s="11" t="b">
        <f t="shared" si="3"/>
        <v>0</v>
      </c>
    </row>
    <row r="85" spans="2:9" ht="20.100000000000001" customHeight="1" x14ac:dyDescent="0.3">
      <c r="B85" s="6">
        <v>44649</v>
      </c>
      <c r="C85" s="5" t="s">
        <v>14</v>
      </c>
      <c r="D85" s="9">
        <v>949</v>
      </c>
      <c r="E85" s="6">
        <v>44649</v>
      </c>
      <c r="F85" s="5" t="s">
        <v>15</v>
      </c>
      <c r="G85" s="8">
        <v>149.94999999999999</v>
      </c>
      <c r="H85" s="7" t="s">
        <v>8</v>
      </c>
      <c r="I85" s="11" t="b">
        <f t="shared" si="3"/>
        <v>0</v>
      </c>
    </row>
    <row r="86" spans="2:9" ht="20.100000000000001" customHeight="1" x14ac:dyDescent="0.3">
      <c r="B86" s="6">
        <v>44653</v>
      </c>
      <c r="C86" s="5" t="s">
        <v>14</v>
      </c>
      <c r="D86" s="9">
        <v>429</v>
      </c>
      <c r="E86" s="6">
        <v>44654</v>
      </c>
      <c r="F86" s="5" t="s">
        <v>15</v>
      </c>
      <c r="G86" s="8">
        <v>129.94999999999999</v>
      </c>
      <c r="H86" s="7" t="s">
        <v>9</v>
      </c>
      <c r="I86" s="11" t="b">
        <f t="shared" si="3"/>
        <v>0</v>
      </c>
    </row>
    <row r="87" spans="2:9" ht="20.100000000000001" customHeight="1" x14ac:dyDescent="0.3">
      <c r="B87" s="6">
        <v>44656</v>
      </c>
      <c r="C87" s="5" t="s">
        <v>14</v>
      </c>
      <c r="D87" s="9">
        <v>1525</v>
      </c>
      <c r="E87" s="6">
        <v>44657</v>
      </c>
      <c r="F87" s="5" t="s">
        <v>16</v>
      </c>
      <c r="G87" s="9">
        <v>399</v>
      </c>
      <c r="H87" s="7" t="s">
        <v>3</v>
      </c>
      <c r="I87" s="11" t="b">
        <f t="shared" si="3"/>
        <v>0</v>
      </c>
    </row>
    <row r="88" spans="2:9" ht="20.100000000000001" customHeight="1" x14ac:dyDescent="0.3">
      <c r="B88" s="6">
        <v>44662</v>
      </c>
      <c r="C88" s="5" t="s">
        <v>13</v>
      </c>
      <c r="D88" s="8">
        <v>1799.99</v>
      </c>
      <c r="E88" s="6">
        <v>44664</v>
      </c>
      <c r="F88" s="5" t="s">
        <v>16</v>
      </c>
      <c r="G88" s="8">
        <v>183.9</v>
      </c>
      <c r="H88" s="7" t="s">
        <v>8</v>
      </c>
      <c r="I88" s="11" t="b">
        <f t="shared" si="3"/>
        <v>0</v>
      </c>
    </row>
    <row r="89" spans="2:9" ht="20.100000000000001" customHeight="1" x14ac:dyDescent="0.3">
      <c r="B89" s="6">
        <v>44668</v>
      </c>
      <c r="C89" s="5" t="s">
        <v>14</v>
      </c>
      <c r="D89" s="9">
        <v>475</v>
      </c>
      <c r="E89" s="6">
        <v>44669</v>
      </c>
      <c r="F89" s="5" t="s">
        <v>16</v>
      </c>
      <c r="G89" s="9">
        <v>299</v>
      </c>
      <c r="H89" s="7" t="s">
        <v>3</v>
      </c>
      <c r="I89" s="11" t="b">
        <f t="shared" si="3"/>
        <v>0</v>
      </c>
    </row>
    <row r="90" spans="2:9" ht="20.100000000000001" customHeight="1" x14ac:dyDescent="0.3">
      <c r="B90" s="6">
        <v>44674</v>
      </c>
      <c r="C90" s="5" t="s">
        <v>14</v>
      </c>
      <c r="D90" s="9">
        <v>449</v>
      </c>
      <c r="E90" s="6">
        <v>44675</v>
      </c>
      <c r="F90" s="5" t="s">
        <v>13</v>
      </c>
      <c r="G90" s="8">
        <v>2479.94</v>
      </c>
      <c r="H90" s="7" t="s">
        <v>4</v>
      </c>
      <c r="I90" s="11" t="b">
        <f t="shared" si="3"/>
        <v>1</v>
      </c>
    </row>
    <row r="91" spans="2:9" ht="20.100000000000001" customHeight="1" x14ac:dyDescent="0.3">
      <c r="B91" s="6">
        <v>44678</v>
      </c>
      <c r="C91" s="5" t="s">
        <v>15</v>
      </c>
      <c r="D91" s="8">
        <v>149.94999999999999</v>
      </c>
      <c r="E91" s="6">
        <v>44679</v>
      </c>
      <c r="F91" s="5" t="s">
        <v>13</v>
      </c>
      <c r="G91" s="8">
        <v>1732.99</v>
      </c>
      <c r="H91" s="7" t="s">
        <v>6</v>
      </c>
      <c r="I91" s="11" t="b">
        <f t="shared" si="3"/>
        <v>0</v>
      </c>
    </row>
    <row r="92" spans="2:9" ht="20.100000000000001" customHeight="1" x14ac:dyDescent="0.3">
      <c r="B92" s="6">
        <v>44685</v>
      </c>
      <c r="C92" s="5" t="s">
        <v>15</v>
      </c>
      <c r="D92" s="8">
        <v>129.94999999999999</v>
      </c>
      <c r="E92" s="6">
        <v>44687</v>
      </c>
      <c r="F92" s="5" t="s">
        <v>13</v>
      </c>
      <c r="G92" s="8">
        <v>1174.99</v>
      </c>
      <c r="H92" s="7" t="s">
        <v>3</v>
      </c>
      <c r="I92" s="11" t="b">
        <f t="shared" si="3"/>
        <v>0</v>
      </c>
    </row>
    <row r="93" spans="2:9" ht="20.100000000000001" customHeight="1" x14ac:dyDescent="0.3">
      <c r="B93" s="6">
        <v>44688</v>
      </c>
      <c r="C93" s="5" t="s">
        <v>16</v>
      </c>
      <c r="D93" s="9">
        <v>399</v>
      </c>
      <c r="E93" s="6">
        <v>44688</v>
      </c>
      <c r="F93" s="5" t="s">
        <v>13</v>
      </c>
      <c r="G93" s="8">
        <v>1799.99</v>
      </c>
      <c r="H93" s="7" t="s">
        <v>5</v>
      </c>
      <c r="I93" s="11" t="b">
        <f t="shared" si="3"/>
        <v>0</v>
      </c>
    </row>
    <row r="94" spans="2:9" ht="20.100000000000001" customHeight="1" x14ac:dyDescent="0.3">
      <c r="B94" s="6">
        <v>44694</v>
      </c>
      <c r="C94" s="5" t="s">
        <v>16</v>
      </c>
      <c r="D94" s="8">
        <v>183.9</v>
      </c>
      <c r="E94" s="6">
        <v>44695</v>
      </c>
      <c r="F94" s="5" t="s">
        <v>16</v>
      </c>
      <c r="G94" s="8">
        <v>183.9</v>
      </c>
      <c r="H94" s="7" t="s">
        <v>6</v>
      </c>
      <c r="I94" s="11" t="b">
        <f t="shared" si="3"/>
        <v>0</v>
      </c>
    </row>
    <row r="95" spans="2:9" ht="20.100000000000001" customHeight="1" x14ac:dyDescent="0.3">
      <c r="B95" s="6">
        <v>44696</v>
      </c>
      <c r="C95" s="5" t="s">
        <v>16</v>
      </c>
      <c r="D95" s="9">
        <v>299</v>
      </c>
      <c r="E95" s="6">
        <v>44697</v>
      </c>
      <c r="F95" s="5" t="s">
        <v>17</v>
      </c>
      <c r="G95" s="9">
        <v>565</v>
      </c>
      <c r="H95" s="7" t="s">
        <v>5</v>
      </c>
      <c r="I95" s="11" t="b">
        <f t="shared" si="3"/>
        <v>0</v>
      </c>
    </row>
    <row r="96" spans="2:9" ht="20.100000000000001" customHeight="1" x14ac:dyDescent="0.3">
      <c r="B96" s="6">
        <v>44698</v>
      </c>
      <c r="C96" s="5" t="s">
        <v>17</v>
      </c>
      <c r="D96" s="9">
        <v>560</v>
      </c>
      <c r="E96" s="6">
        <v>44700</v>
      </c>
      <c r="F96" s="5" t="s">
        <v>17</v>
      </c>
      <c r="G96" s="9">
        <v>560</v>
      </c>
      <c r="H96" s="7" t="s">
        <v>4</v>
      </c>
      <c r="I96" s="11" t="b">
        <f t="shared" si="3"/>
        <v>0</v>
      </c>
    </row>
    <row r="97" spans="2:9" ht="20.100000000000001" customHeight="1" x14ac:dyDescent="0.3">
      <c r="B97" s="6">
        <v>44700</v>
      </c>
      <c r="C97" s="5" t="s">
        <v>17</v>
      </c>
      <c r="D97" s="9">
        <v>565</v>
      </c>
      <c r="E97" s="6">
        <v>44700</v>
      </c>
      <c r="F97" s="5" t="s">
        <v>16</v>
      </c>
      <c r="G97" s="9">
        <v>299</v>
      </c>
      <c r="H97" s="7" t="s">
        <v>3</v>
      </c>
      <c r="I97" s="11" t="b">
        <f t="shared" si="3"/>
        <v>0</v>
      </c>
    </row>
    <row r="100" spans="2:9" ht="20.100000000000001" customHeight="1" x14ac:dyDescent="0.3">
      <c r="B100" s="12" t="s">
        <v>27</v>
      </c>
    </row>
    <row r="101" spans="2:9" ht="36" x14ac:dyDescent="0.3">
      <c r="B101" s="4" t="s">
        <v>28</v>
      </c>
      <c r="C101" s="4" t="s">
        <v>10</v>
      </c>
      <c r="D101" s="4" t="s">
        <v>11</v>
      </c>
      <c r="E101" s="4" t="s">
        <v>29</v>
      </c>
      <c r="F101" s="4" t="s">
        <v>33</v>
      </c>
      <c r="G101" s="4" t="s">
        <v>34</v>
      </c>
      <c r="H101" s="4" t="s">
        <v>0</v>
      </c>
      <c r="I101" s="10" t="s">
        <v>39</v>
      </c>
    </row>
    <row r="102" spans="2:9" ht="20.100000000000001" customHeight="1" x14ac:dyDescent="0.3">
      <c r="B102" s="6">
        <v>44621</v>
      </c>
      <c r="C102" s="5" t="s">
        <v>13</v>
      </c>
      <c r="D102" s="8">
        <v>2479.94</v>
      </c>
      <c r="E102" s="6">
        <v>44621</v>
      </c>
      <c r="F102" s="7" t="s">
        <v>30</v>
      </c>
      <c r="G102" s="13" t="s">
        <v>35</v>
      </c>
      <c r="H102" s="7" t="s">
        <v>3</v>
      </c>
      <c r="I102" s="11" t="b">
        <f>AND(G102="Astro",OR(C102="Laptop",C102="Mobile Phone"))</f>
        <v>1</v>
      </c>
    </row>
    <row r="103" spans="2:9" ht="20.100000000000001" customHeight="1" x14ac:dyDescent="0.3">
      <c r="B103" s="6">
        <v>44635</v>
      </c>
      <c r="C103" s="5" t="s">
        <v>13</v>
      </c>
      <c r="D103" s="8">
        <v>1732.99</v>
      </c>
      <c r="E103" s="6">
        <v>44636</v>
      </c>
      <c r="F103" s="7" t="s">
        <v>31</v>
      </c>
      <c r="G103" s="13" t="s">
        <v>36</v>
      </c>
      <c r="H103" s="7" t="s">
        <v>4</v>
      </c>
      <c r="I103" s="11" t="b">
        <f t="shared" ref="I103:I121" si="4">AND(G103="Astro",OR(C103="Laptop",C103="Mobile Phone"))</f>
        <v>0</v>
      </c>
    </row>
    <row r="104" spans="2:9" ht="20.100000000000001" customHeight="1" x14ac:dyDescent="0.3">
      <c r="B104" s="6">
        <v>44637</v>
      </c>
      <c r="C104" s="5" t="s">
        <v>13</v>
      </c>
      <c r="D104" s="8">
        <v>1174.99</v>
      </c>
      <c r="E104" s="6">
        <v>44638</v>
      </c>
      <c r="F104" s="7" t="s">
        <v>30</v>
      </c>
      <c r="G104" s="14" t="s">
        <v>35</v>
      </c>
      <c r="H104" s="7" t="s">
        <v>3</v>
      </c>
      <c r="I104" s="11" t="b">
        <f t="shared" si="4"/>
        <v>1</v>
      </c>
    </row>
    <row r="105" spans="2:9" ht="20.100000000000001" customHeight="1" x14ac:dyDescent="0.3">
      <c r="B105" s="6">
        <v>44639</v>
      </c>
      <c r="C105" s="5" t="s">
        <v>13</v>
      </c>
      <c r="D105" s="8">
        <v>1799.99</v>
      </c>
      <c r="E105" s="6">
        <v>44641</v>
      </c>
      <c r="F105" s="7" t="s">
        <v>31</v>
      </c>
      <c r="G105" s="14" t="s">
        <v>36</v>
      </c>
      <c r="H105" s="7" t="s">
        <v>5</v>
      </c>
      <c r="I105" s="11" t="b">
        <f t="shared" si="4"/>
        <v>0</v>
      </c>
    </row>
    <row r="106" spans="2:9" ht="20.100000000000001" customHeight="1" x14ac:dyDescent="0.3">
      <c r="B106" s="6">
        <v>44642</v>
      </c>
      <c r="C106" s="5" t="s">
        <v>13</v>
      </c>
      <c r="D106" s="8">
        <v>3164.99</v>
      </c>
      <c r="E106" s="6">
        <v>44643</v>
      </c>
      <c r="F106" s="7" t="s">
        <v>32</v>
      </c>
      <c r="G106" s="14" t="s">
        <v>37</v>
      </c>
      <c r="H106" s="7" t="s">
        <v>6</v>
      </c>
      <c r="I106" s="11" t="b">
        <f t="shared" si="4"/>
        <v>0</v>
      </c>
    </row>
    <row r="107" spans="2:9" ht="20.100000000000001" customHeight="1" x14ac:dyDescent="0.3">
      <c r="B107" s="6">
        <v>44645</v>
      </c>
      <c r="C107" s="5" t="s">
        <v>13</v>
      </c>
      <c r="D107" s="8">
        <v>1199</v>
      </c>
      <c r="E107" s="6">
        <v>44646</v>
      </c>
      <c r="F107" s="7" t="s">
        <v>30</v>
      </c>
      <c r="G107" s="13" t="s">
        <v>36</v>
      </c>
      <c r="H107" s="7" t="s">
        <v>7</v>
      </c>
      <c r="I107" s="11" t="b">
        <f t="shared" si="4"/>
        <v>0</v>
      </c>
    </row>
    <row r="108" spans="2:9" ht="20.100000000000001" customHeight="1" x14ac:dyDescent="0.3">
      <c r="B108" s="6">
        <v>44648</v>
      </c>
      <c r="C108" s="5" t="s">
        <v>14</v>
      </c>
      <c r="D108" s="8">
        <v>699.95</v>
      </c>
      <c r="E108" s="6">
        <v>44649</v>
      </c>
      <c r="F108" s="7" t="s">
        <v>31</v>
      </c>
      <c r="G108" s="14" t="s">
        <v>35</v>
      </c>
      <c r="H108" s="7" t="s">
        <v>3</v>
      </c>
      <c r="I108" s="11" t="b">
        <f t="shared" si="4"/>
        <v>1</v>
      </c>
    </row>
    <row r="109" spans="2:9" ht="20.100000000000001" customHeight="1" x14ac:dyDescent="0.3">
      <c r="B109" s="6">
        <v>44649</v>
      </c>
      <c r="C109" s="5" t="s">
        <v>14</v>
      </c>
      <c r="D109" s="9">
        <v>949</v>
      </c>
      <c r="E109" s="6">
        <v>44649</v>
      </c>
      <c r="F109" s="7" t="s">
        <v>31</v>
      </c>
      <c r="G109" s="13" t="s">
        <v>37</v>
      </c>
      <c r="H109" s="7" t="s">
        <v>8</v>
      </c>
      <c r="I109" s="11" t="b">
        <f t="shared" si="4"/>
        <v>0</v>
      </c>
    </row>
    <row r="110" spans="2:9" ht="20.100000000000001" customHeight="1" x14ac:dyDescent="0.3">
      <c r="B110" s="6">
        <v>44653</v>
      </c>
      <c r="C110" s="5" t="s">
        <v>14</v>
      </c>
      <c r="D110" s="9">
        <v>429</v>
      </c>
      <c r="E110" s="6">
        <v>44654</v>
      </c>
      <c r="F110" s="7" t="s">
        <v>30</v>
      </c>
      <c r="G110" s="13" t="s">
        <v>37</v>
      </c>
      <c r="H110" s="7" t="s">
        <v>9</v>
      </c>
      <c r="I110" s="11" t="b">
        <f t="shared" si="4"/>
        <v>0</v>
      </c>
    </row>
    <row r="111" spans="2:9" ht="20.100000000000001" customHeight="1" x14ac:dyDescent="0.3">
      <c r="B111" s="6">
        <v>44656</v>
      </c>
      <c r="C111" s="5" t="s">
        <v>14</v>
      </c>
      <c r="D111" s="9">
        <v>1525</v>
      </c>
      <c r="E111" s="6">
        <v>44657</v>
      </c>
      <c r="F111" s="7" t="s">
        <v>32</v>
      </c>
      <c r="G111" s="14" t="s">
        <v>35</v>
      </c>
      <c r="H111" s="7" t="s">
        <v>3</v>
      </c>
      <c r="I111" s="11" t="b">
        <f t="shared" si="4"/>
        <v>1</v>
      </c>
    </row>
    <row r="112" spans="2:9" ht="20.100000000000001" customHeight="1" x14ac:dyDescent="0.3">
      <c r="B112" s="6">
        <v>44662</v>
      </c>
      <c r="C112" s="5" t="s">
        <v>13</v>
      </c>
      <c r="D112" s="8">
        <v>1799.99</v>
      </c>
      <c r="E112" s="6">
        <v>44664</v>
      </c>
      <c r="F112" s="7" t="s">
        <v>32</v>
      </c>
      <c r="G112" s="13" t="s">
        <v>36</v>
      </c>
      <c r="H112" s="7" t="s">
        <v>8</v>
      </c>
      <c r="I112" s="11" t="b">
        <f t="shared" si="4"/>
        <v>0</v>
      </c>
    </row>
    <row r="113" spans="2:9" ht="20.100000000000001" customHeight="1" x14ac:dyDescent="0.3">
      <c r="B113" s="6">
        <v>44668</v>
      </c>
      <c r="C113" s="5" t="s">
        <v>14</v>
      </c>
      <c r="D113" s="9">
        <v>475</v>
      </c>
      <c r="E113" s="6">
        <v>44669</v>
      </c>
      <c r="F113" s="7" t="s">
        <v>31</v>
      </c>
      <c r="G113" s="14" t="s">
        <v>35</v>
      </c>
      <c r="H113" s="7" t="s">
        <v>3</v>
      </c>
      <c r="I113" s="11" t="b">
        <f t="shared" si="4"/>
        <v>1</v>
      </c>
    </row>
    <row r="114" spans="2:9" ht="20.100000000000001" customHeight="1" x14ac:dyDescent="0.3">
      <c r="B114" s="6">
        <v>44674</v>
      </c>
      <c r="C114" s="5" t="s">
        <v>14</v>
      </c>
      <c r="D114" s="9">
        <v>449</v>
      </c>
      <c r="E114" s="6">
        <v>44675</v>
      </c>
      <c r="F114" s="7" t="s">
        <v>30</v>
      </c>
      <c r="G114" s="13" t="s">
        <v>36</v>
      </c>
      <c r="H114" s="7" t="s">
        <v>4</v>
      </c>
      <c r="I114" s="11" t="b">
        <f t="shared" si="4"/>
        <v>0</v>
      </c>
    </row>
    <row r="115" spans="2:9" ht="20.100000000000001" customHeight="1" x14ac:dyDescent="0.3">
      <c r="B115" s="6">
        <v>44678</v>
      </c>
      <c r="C115" s="5" t="s">
        <v>15</v>
      </c>
      <c r="D115" s="8">
        <v>149.94999999999999</v>
      </c>
      <c r="E115" s="6">
        <v>44679</v>
      </c>
      <c r="F115" s="7" t="s">
        <v>31</v>
      </c>
      <c r="G115" s="13" t="s">
        <v>35</v>
      </c>
      <c r="H115" s="7" t="s">
        <v>3</v>
      </c>
      <c r="I115" s="11" t="b">
        <f t="shared" si="4"/>
        <v>0</v>
      </c>
    </row>
    <row r="116" spans="2:9" ht="20.100000000000001" customHeight="1" x14ac:dyDescent="0.3">
      <c r="B116" s="6">
        <v>44685</v>
      </c>
      <c r="C116" s="5" t="s">
        <v>15</v>
      </c>
      <c r="D116" s="8">
        <v>129.94999999999999</v>
      </c>
      <c r="E116" s="6">
        <v>44687</v>
      </c>
      <c r="F116" s="7" t="s">
        <v>30</v>
      </c>
      <c r="G116" s="13" t="s">
        <v>37</v>
      </c>
      <c r="H116" s="7" t="s">
        <v>6</v>
      </c>
      <c r="I116" s="11" t="b">
        <f t="shared" si="4"/>
        <v>0</v>
      </c>
    </row>
    <row r="117" spans="2:9" ht="20.100000000000001" customHeight="1" x14ac:dyDescent="0.3">
      <c r="B117" s="6">
        <v>44688</v>
      </c>
      <c r="C117" s="5" t="s">
        <v>16</v>
      </c>
      <c r="D117" s="9">
        <v>399</v>
      </c>
      <c r="E117" s="6">
        <v>44688</v>
      </c>
      <c r="F117" s="7" t="s">
        <v>30</v>
      </c>
      <c r="G117" s="13" t="s">
        <v>37</v>
      </c>
      <c r="H117" s="7" t="s">
        <v>38</v>
      </c>
      <c r="I117" s="11" t="b">
        <f t="shared" si="4"/>
        <v>0</v>
      </c>
    </row>
    <row r="118" spans="2:9" ht="20.100000000000001" customHeight="1" x14ac:dyDescent="0.3">
      <c r="B118" s="6">
        <v>44694</v>
      </c>
      <c r="C118" s="5" t="s">
        <v>16</v>
      </c>
      <c r="D118" s="8">
        <v>183.9</v>
      </c>
      <c r="E118" s="6">
        <v>44695</v>
      </c>
      <c r="F118" s="7" t="s">
        <v>31</v>
      </c>
      <c r="G118" s="13" t="s">
        <v>35</v>
      </c>
      <c r="H118" s="7" t="s">
        <v>3</v>
      </c>
      <c r="I118" s="11" t="b">
        <f t="shared" si="4"/>
        <v>0</v>
      </c>
    </row>
    <row r="119" spans="2:9" ht="20.100000000000001" customHeight="1" x14ac:dyDescent="0.3">
      <c r="B119" s="6">
        <v>44696</v>
      </c>
      <c r="C119" s="5" t="s">
        <v>16</v>
      </c>
      <c r="D119" s="9">
        <v>299</v>
      </c>
      <c r="E119" s="6">
        <v>44697</v>
      </c>
      <c r="F119" s="7" t="s">
        <v>32</v>
      </c>
      <c r="G119" s="14" t="s">
        <v>36</v>
      </c>
      <c r="H119" s="7" t="s">
        <v>5</v>
      </c>
      <c r="I119" s="11" t="b">
        <f t="shared" si="4"/>
        <v>0</v>
      </c>
    </row>
    <row r="120" spans="2:9" ht="20.100000000000001" customHeight="1" x14ac:dyDescent="0.3">
      <c r="B120" s="6">
        <v>44698</v>
      </c>
      <c r="C120" s="5" t="s">
        <v>17</v>
      </c>
      <c r="D120" s="9">
        <v>560</v>
      </c>
      <c r="E120" s="6">
        <v>44700</v>
      </c>
      <c r="F120" s="7" t="s">
        <v>31</v>
      </c>
      <c r="G120" s="14" t="s">
        <v>36</v>
      </c>
      <c r="H120" s="7" t="s">
        <v>4</v>
      </c>
      <c r="I120" s="11" t="b">
        <f t="shared" si="4"/>
        <v>0</v>
      </c>
    </row>
    <row r="121" spans="2:9" ht="20.100000000000001" customHeight="1" x14ac:dyDescent="0.3">
      <c r="B121" s="6">
        <v>44700</v>
      </c>
      <c r="C121" s="5" t="s">
        <v>17</v>
      </c>
      <c r="D121" s="9">
        <v>565</v>
      </c>
      <c r="E121" s="6">
        <v>44700</v>
      </c>
      <c r="F121" s="7" t="s">
        <v>30</v>
      </c>
      <c r="G121" s="14" t="s">
        <v>36</v>
      </c>
      <c r="H121" s="7" t="s">
        <v>7</v>
      </c>
      <c r="I121" s="11" t="b">
        <f t="shared" si="4"/>
        <v>0</v>
      </c>
    </row>
    <row r="123" spans="2:9" ht="20.100000000000001" customHeight="1" x14ac:dyDescent="0.3">
      <c r="B123" s="12" t="s">
        <v>65</v>
      </c>
    </row>
    <row r="124" spans="2:9" ht="36" x14ac:dyDescent="0.3">
      <c r="B124" s="4" t="s">
        <v>28</v>
      </c>
      <c r="C124" s="4" t="s">
        <v>10</v>
      </c>
      <c r="D124" s="4" t="s">
        <v>11</v>
      </c>
      <c r="E124" s="4" t="s">
        <v>29</v>
      </c>
      <c r="F124" s="4" t="s">
        <v>33</v>
      </c>
      <c r="G124" s="4" t="s">
        <v>34</v>
      </c>
      <c r="H124" s="4" t="s">
        <v>0</v>
      </c>
      <c r="I124" s="10" t="s">
        <v>64</v>
      </c>
    </row>
    <row r="125" spans="2:9" ht="20.100000000000001" customHeight="1" x14ac:dyDescent="0.3">
      <c r="B125" s="6">
        <v>44621</v>
      </c>
      <c r="C125" s="5" t="s">
        <v>13</v>
      </c>
      <c r="D125" s="8">
        <v>2479.94</v>
      </c>
      <c r="E125" s="6">
        <v>44621</v>
      </c>
      <c r="F125" s="7" t="s">
        <v>30</v>
      </c>
      <c r="G125" s="13" t="s">
        <v>35</v>
      </c>
      <c r="H125" s="7" t="s">
        <v>3</v>
      </c>
      <c r="I125" s="16" t="str">
        <f>IF(B125=E125,"Same Day", "Delayed")</f>
        <v>Same Day</v>
      </c>
    </row>
    <row r="126" spans="2:9" ht="20.100000000000001" customHeight="1" x14ac:dyDescent="0.3">
      <c r="B126" s="6">
        <v>44635</v>
      </c>
      <c r="C126" s="5" t="s">
        <v>13</v>
      </c>
      <c r="D126" s="8">
        <v>1732.99</v>
      </c>
      <c r="E126" s="6">
        <v>44636</v>
      </c>
      <c r="F126" s="7" t="s">
        <v>31</v>
      </c>
      <c r="G126" s="13" t="s">
        <v>36</v>
      </c>
      <c r="H126" s="7" t="s">
        <v>4</v>
      </c>
      <c r="I126" s="16" t="str">
        <f t="shared" ref="I126:I144" si="5">IF(B126=E126,"Same Day", "Delayed")</f>
        <v>Delayed</v>
      </c>
    </row>
    <row r="127" spans="2:9" ht="20.100000000000001" customHeight="1" x14ac:dyDescent="0.3">
      <c r="B127" s="6">
        <v>44637</v>
      </c>
      <c r="C127" s="5" t="s">
        <v>13</v>
      </c>
      <c r="D127" s="8">
        <v>1174.99</v>
      </c>
      <c r="E127" s="6">
        <v>44638</v>
      </c>
      <c r="F127" s="7" t="s">
        <v>30</v>
      </c>
      <c r="G127" s="14" t="s">
        <v>35</v>
      </c>
      <c r="H127" s="7" t="s">
        <v>3</v>
      </c>
      <c r="I127" s="16" t="str">
        <f t="shared" si="5"/>
        <v>Delayed</v>
      </c>
    </row>
    <row r="128" spans="2:9" ht="20.100000000000001" customHeight="1" x14ac:dyDescent="0.3">
      <c r="B128" s="6">
        <v>44639</v>
      </c>
      <c r="C128" s="5" t="s">
        <v>13</v>
      </c>
      <c r="D128" s="8">
        <v>1799.99</v>
      </c>
      <c r="E128" s="6">
        <v>44641</v>
      </c>
      <c r="F128" s="7" t="s">
        <v>31</v>
      </c>
      <c r="G128" s="14" t="s">
        <v>36</v>
      </c>
      <c r="H128" s="7" t="s">
        <v>5</v>
      </c>
      <c r="I128" s="16" t="str">
        <f t="shared" si="5"/>
        <v>Delayed</v>
      </c>
    </row>
    <row r="129" spans="2:9" ht="20.100000000000001" customHeight="1" x14ac:dyDescent="0.3">
      <c r="B129" s="6">
        <v>44642</v>
      </c>
      <c r="C129" s="5" t="s">
        <v>13</v>
      </c>
      <c r="D129" s="8">
        <v>3164.99</v>
      </c>
      <c r="E129" s="6">
        <v>44643</v>
      </c>
      <c r="F129" s="7" t="s">
        <v>32</v>
      </c>
      <c r="G129" s="14" t="s">
        <v>37</v>
      </c>
      <c r="H129" s="7" t="s">
        <v>6</v>
      </c>
      <c r="I129" s="16" t="str">
        <f t="shared" si="5"/>
        <v>Delayed</v>
      </c>
    </row>
    <row r="130" spans="2:9" ht="20.100000000000001" customHeight="1" x14ac:dyDescent="0.3">
      <c r="B130" s="6">
        <v>44645</v>
      </c>
      <c r="C130" s="5" t="s">
        <v>13</v>
      </c>
      <c r="D130" s="8">
        <v>1199</v>
      </c>
      <c r="E130" s="6">
        <v>44646</v>
      </c>
      <c r="F130" s="7" t="s">
        <v>30</v>
      </c>
      <c r="G130" s="13" t="s">
        <v>36</v>
      </c>
      <c r="H130" s="7" t="s">
        <v>7</v>
      </c>
      <c r="I130" s="16" t="str">
        <f t="shared" si="5"/>
        <v>Delayed</v>
      </c>
    </row>
    <row r="131" spans="2:9" ht="20.100000000000001" customHeight="1" x14ac:dyDescent="0.3">
      <c r="B131" s="6">
        <v>44648</v>
      </c>
      <c r="C131" s="5" t="s">
        <v>14</v>
      </c>
      <c r="D131" s="8">
        <v>699.95</v>
      </c>
      <c r="E131" s="6">
        <v>44649</v>
      </c>
      <c r="F131" s="7" t="s">
        <v>31</v>
      </c>
      <c r="G131" s="14" t="s">
        <v>35</v>
      </c>
      <c r="H131" s="7" t="s">
        <v>3</v>
      </c>
      <c r="I131" s="16" t="str">
        <f t="shared" si="5"/>
        <v>Delayed</v>
      </c>
    </row>
    <row r="132" spans="2:9" ht="20.100000000000001" customHeight="1" x14ac:dyDescent="0.3">
      <c r="B132" s="6">
        <v>44649</v>
      </c>
      <c r="C132" s="5" t="s">
        <v>14</v>
      </c>
      <c r="D132" s="9">
        <v>949</v>
      </c>
      <c r="E132" s="6">
        <v>44649</v>
      </c>
      <c r="F132" s="7" t="s">
        <v>31</v>
      </c>
      <c r="G132" s="13" t="s">
        <v>37</v>
      </c>
      <c r="H132" s="7" t="s">
        <v>8</v>
      </c>
      <c r="I132" s="16" t="str">
        <f t="shared" si="5"/>
        <v>Same Day</v>
      </c>
    </row>
    <row r="133" spans="2:9" ht="20.100000000000001" customHeight="1" x14ac:dyDescent="0.3">
      <c r="B133" s="6">
        <v>44653</v>
      </c>
      <c r="C133" s="5" t="s">
        <v>14</v>
      </c>
      <c r="D133" s="9">
        <v>429</v>
      </c>
      <c r="E133" s="6">
        <v>44654</v>
      </c>
      <c r="F133" s="7" t="s">
        <v>30</v>
      </c>
      <c r="G133" s="13" t="s">
        <v>37</v>
      </c>
      <c r="H133" s="7" t="s">
        <v>9</v>
      </c>
      <c r="I133" s="16" t="str">
        <f t="shared" si="5"/>
        <v>Delayed</v>
      </c>
    </row>
    <row r="134" spans="2:9" ht="20.100000000000001" customHeight="1" x14ac:dyDescent="0.3">
      <c r="B134" s="6">
        <v>44656</v>
      </c>
      <c r="C134" s="5" t="s">
        <v>14</v>
      </c>
      <c r="D134" s="9">
        <v>1525</v>
      </c>
      <c r="E134" s="6">
        <v>44657</v>
      </c>
      <c r="F134" s="7" t="s">
        <v>32</v>
      </c>
      <c r="G134" s="14" t="s">
        <v>35</v>
      </c>
      <c r="H134" s="7" t="s">
        <v>3</v>
      </c>
      <c r="I134" s="16" t="str">
        <f t="shared" si="5"/>
        <v>Delayed</v>
      </c>
    </row>
    <row r="135" spans="2:9" ht="20.100000000000001" customHeight="1" x14ac:dyDescent="0.3">
      <c r="B135" s="6">
        <v>44662</v>
      </c>
      <c r="C135" s="5" t="s">
        <v>14</v>
      </c>
      <c r="D135" s="9">
        <v>475</v>
      </c>
      <c r="E135" s="6">
        <v>44664</v>
      </c>
      <c r="F135" s="7" t="s">
        <v>32</v>
      </c>
      <c r="G135" s="13" t="s">
        <v>36</v>
      </c>
      <c r="H135" s="7" t="s">
        <v>8</v>
      </c>
      <c r="I135" s="16" t="str">
        <f t="shared" si="5"/>
        <v>Delayed</v>
      </c>
    </row>
    <row r="136" spans="2:9" ht="20.100000000000001" customHeight="1" x14ac:dyDescent="0.3">
      <c r="B136" s="6">
        <v>44668</v>
      </c>
      <c r="C136" s="5" t="s">
        <v>14</v>
      </c>
      <c r="D136" s="9">
        <v>449</v>
      </c>
      <c r="E136" s="6">
        <v>44669</v>
      </c>
      <c r="F136" s="7" t="s">
        <v>31</v>
      </c>
      <c r="G136" s="14" t="s">
        <v>35</v>
      </c>
      <c r="H136" s="7" t="s">
        <v>3</v>
      </c>
      <c r="I136" s="16" t="str">
        <f t="shared" si="5"/>
        <v>Delayed</v>
      </c>
    </row>
    <row r="137" spans="2:9" ht="20.100000000000001" customHeight="1" x14ac:dyDescent="0.3">
      <c r="B137" s="6">
        <v>44674</v>
      </c>
      <c r="C137" s="5" t="s">
        <v>15</v>
      </c>
      <c r="D137" s="8">
        <v>149.94999999999999</v>
      </c>
      <c r="E137" s="6">
        <v>44675</v>
      </c>
      <c r="F137" s="7" t="s">
        <v>30</v>
      </c>
      <c r="G137" s="13" t="s">
        <v>36</v>
      </c>
      <c r="H137" s="7" t="s">
        <v>4</v>
      </c>
      <c r="I137" s="16" t="str">
        <f t="shared" si="5"/>
        <v>Delayed</v>
      </c>
    </row>
    <row r="138" spans="2:9" ht="20.100000000000001" customHeight="1" x14ac:dyDescent="0.3">
      <c r="B138" s="6">
        <v>44678</v>
      </c>
      <c r="C138" s="5" t="s">
        <v>15</v>
      </c>
      <c r="D138" s="8">
        <v>129.94999999999999</v>
      </c>
      <c r="E138" s="6">
        <v>44679</v>
      </c>
      <c r="F138" s="7" t="s">
        <v>31</v>
      </c>
      <c r="G138" s="13" t="s">
        <v>35</v>
      </c>
      <c r="H138" s="7" t="s">
        <v>3</v>
      </c>
      <c r="I138" s="16" t="str">
        <f t="shared" si="5"/>
        <v>Delayed</v>
      </c>
    </row>
    <row r="139" spans="2:9" ht="20.100000000000001" customHeight="1" x14ac:dyDescent="0.3">
      <c r="B139" s="6">
        <v>44685</v>
      </c>
      <c r="C139" s="5" t="s">
        <v>16</v>
      </c>
      <c r="D139" s="9">
        <v>399</v>
      </c>
      <c r="E139" s="6">
        <v>44687</v>
      </c>
      <c r="F139" s="7" t="s">
        <v>30</v>
      </c>
      <c r="G139" s="13" t="s">
        <v>37</v>
      </c>
      <c r="H139" s="7" t="s">
        <v>6</v>
      </c>
      <c r="I139" s="16" t="str">
        <f t="shared" si="5"/>
        <v>Delayed</v>
      </c>
    </row>
    <row r="140" spans="2:9" ht="20.100000000000001" customHeight="1" x14ac:dyDescent="0.3">
      <c r="B140" s="6">
        <v>44688</v>
      </c>
      <c r="C140" s="5" t="s">
        <v>13</v>
      </c>
      <c r="D140" s="8">
        <v>1799.99</v>
      </c>
      <c r="E140" s="6">
        <v>44688</v>
      </c>
      <c r="F140" s="7" t="s">
        <v>30</v>
      </c>
      <c r="G140" s="13" t="s">
        <v>37</v>
      </c>
      <c r="H140" s="7" t="s">
        <v>38</v>
      </c>
      <c r="I140" s="16" t="str">
        <f t="shared" si="5"/>
        <v>Same Day</v>
      </c>
    </row>
    <row r="141" spans="2:9" ht="20.100000000000001" customHeight="1" x14ac:dyDescent="0.3">
      <c r="B141" s="6">
        <v>44694</v>
      </c>
      <c r="C141" s="5" t="s">
        <v>16</v>
      </c>
      <c r="D141" s="8">
        <v>183.9</v>
      </c>
      <c r="E141" s="6">
        <v>44695</v>
      </c>
      <c r="F141" s="7" t="s">
        <v>31</v>
      </c>
      <c r="G141" s="13" t="s">
        <v>35</v>
      </c>
      <c r="H141" s="7" t="s">
        <v>3</v>
      </c>
      <c r="I141" s="16" t="str">
        <f t="shared" si="5"/>
        <v>Delayed</v>
      </c>
    </row>
    <row r="142" spans="2:9" ht="20.100000000000001" customHeight="1" x14ac:dyDescent="0.3">
      <c r="B142" s="6">
        <v>44696</v>
      </c>
      <c r="C142" s="5" t="s">
        <v>16</v>
      </c>
      <c r="D142" s="9">
        <v>299</v>
      </c>
      <c r="E142" s="6">
        <v>44697</v>
      </c>
      <c r="F142" s="7" t="s">
        <v>32</v>
      </c>
      <c r="G142" s="14" t="s">
        <v>36</v>
      </c>
      <c r="H142" s="7" t="s">
        <v>5</v>
      </c>
      <c r="I142" s="16" t="str">
        <f t="shared" si="5"/>
        <v>Delayed</v>
      </c>
    </row>
    <row r="143" spans="2:9" ht="20.100000000000001" customHeight="1" x14ac:dyDescent="0.3">
      <c r="B143" s="6">
        <v>44698</v>
      </c>
      <c r="C143" s="5" t="s">
        <v>17</v>
      </c>
      <c r="D143" s="9">
        <v>560</v>
      </c>
      <c r="E143" s="6">
        <v>44700</v>
      </c>
      <c r="F143" s="7" t="s">
        <v>31</v>
      </c>
      <c r="G143" s="14" t="s">
        <v>36</v>
      </c>
      <c r="H143" s="7" t="s">
        <v>4</v>
      </c>
      <c r="I143" s="16" t="str">
        <f t="shared" si="5"/>
        <v>Delayed</v>
      </c>
    </row>
    <row r="144" spans="2:9" ht="20.100000000000001" customHeight="1" x14ac:dyDescent="0.3">
      <c r="B144" s="6">
        <v>44700</v>
      </c>
      <c r="C144" s="5" t="s">
        <v>17</v>
      </c>
      <c r="D144" s="9">
        <v>565</v>
      </c>
      <c r="E144" s="6">
        <v>44700</v>
      </c>
      <c r="F144" s="7" t="s">
        <v>30</v>
      </c>
      <c r="G144" s="14" t="s">
        <v>36</v>
      </c>
      <c r="H144" s="7" t="s">
        <v>7</v>
      </c>
      <c r="I144" s="16" t="str">
        <f t="shared" si="5"/>
        <v>Same Day</v>
      </c>
    </row>
    <row r="145" spans="2:9" ht="20.100000000000001" customHeight="1" x14ac:dyDescent="0.3">
      <c r="B145" s="17"/>
      <c r="C145" s="18"/>
    </row>
    <row r="146" spans="2:9" ht="20.100000000000001" customHeight="1" x14ac:dyDescent="0.3">
      <c r="B146" s="12" t="s">
        <v>66</v>
      </c>
    </row>
    <row r="147" spans="2:9" ht="36" x14ac:dyDescent="0.3">
      <c r="B147" s="4" t="s">
        <v>28</v>
      </c>
      <c r="C147" s="4" t="s">
        <v>10</v>
      </c>
      <c r="D147" s="4" t="s">
        <v>11</v>
      </c>
      <c r="E147" s="4" t="s">
        <v>29</v>
      </c>
      <c r="F147" s="4" t="s">
        <v>33</v>
      </c>
      <c r="G147" s="4" t="s">
        <v>34</v>
      </c>
      <c r="H147" s="4" t="s">
        <v>0</v>
      </c>
      <c r="I147" s="10" t="s">
        <v>40</v>
      </c>
    </row>
    <row r="148" spans="2:9" ht="20.100000000000001" customHeight="1" x14ac:dyDescent="0.3">
      <c r="B148" s="6">
        <v>44621</v>
      </c>
      <c r="C148" s="5" t="s">
        <v>13</v>
      </c>
      <c r="D148" s="8">
        <v>2479.94</v>
      </c>
      <c r="E148" s="6">
        <v>44621</v>
      </c>
      <c r="F148" s="7" t="s">
        <v>30</v>
      </c>
      <c r="G148" s="13" t="s">
        <v>35</v>
      </c>
      <c r="H148" s="7" t="s">
        <v>3</v>
      </c>
      <c r="I148" s="16" cm="1">
        <f t="array" ref="I148">_xlfn.SWITCH(TRUE,D148&gt;=$B$173,$C$173,D148&gt;=$B$172,$C$172,D148&gt;=$B$171,$C$171,D148&gt;=$B$170,$C$170,0%)</f>
        <v>7.0000000000000007E-2</v>
      </c>
    </row>
    <row r="149" spans="2:9" ht="20.100000000000001" customHeight="1" x14ac:dyDescent="0.3">
      <c r="B149" s="6">
        <v>44635</v>
      </c>
      <c r="C149" s="5" t="s">
        <v>13</v>
      </c>
      <c r="D149" s="8">
        <v>1732.99</v>
      </c>
      <c r="E149" s="6">
        <v>44636</v>
      </c>
      <c r="F149" s="7" t="s">
        <v>31</v>
      </c>
      <c r="G149" s="13" t="s">
        <v>36</v>
      </c>
      <c r="H149" s="7" t="s">
        <v>4</v>
      </c>
      <c r="I149" s="16" cm="1">
        <f t="array" ref="I149">_xlfn.SWITCH(TRUE,D149&gt;=$B$173,$C$173,D149&gt;=$B$172,$C$172,D149&gt;=$B$171,$C$171,D149&gt;=$B$170,$C$170,0%)</f>
        <v>7.0000000000000007E-2</v>
      </c>
    </row>
    <row r="150" spans="2:9" ht="20.100000000000001" customHeight="1" x14ac:dyDescent="0.3">
      <c r="B150" s="6">
        <v>44637</v>
      </c>
      <c r="C150" s="5" t="s">
        <v>13</v>
      </c>
      <c r="D150" s="8">
        <v>1174.99</v>
      </c>
      <c r="E150" s="6">
        <v>44638</v>
      </c>
      <c r="F150" s="7" t="s">
        <v>30</v>
      </c>
      <c r="G150" s="14" t="s">
        <v>35</v>
      </c>
      <c r="H150" s="7" t="s">
        <v>3</v>
      </c>
      <c r="I150" s="16" cm="1">
        <f t="array" ref="I150">_xlfn.SWITCH(TRUE,D150&gt;=$B$173,$C$173,D150&gt;=$B$172,$C$172,D150&gt;=$B$171,$C$171,D150&gt;=$B$170,$C$170,0%)</f>
        <v>0.01</v>
      </c>
    </row>
    <row r="151" spans="2:9" ht="20.100000000000001" customHeight="1" x14ac:dyDescent="0.3">
      <c r="B151" s="6">
        <v>44639</v>
      </c>
      <c r="C151" s="5" t="s">
        <v>13</v>
      </c>
      <c r="D151" s="8">
        <v>1799.99</v>
      </c>
      <c r="E151" s="6">
        <v>44641</v>
      </c>
      <c r="F151" s="7" t="s">
        <v>31</v>
      </c>
      <c r="G151" s="14" t="s">
        <v>36</v>
      </c>
      <c r="H151" s="7" t="s">
        <v>5</v>
      </c>
      <c r="I151" s="16" cm="1">
        <f t="array" ref="I151">_xlfn.SWITCH(TRUE,D151&gt;=$B$173,$C$173,D151&gt;=$B$172,$C$172,D151&gt;=$B$171,$C$171,D151&gt;=$B$170,$C$170,0%)</f>
        <v>7.0000000000000007E-2</v>
      </c>
    </row>
    <row r="152" spans="2:9" ht="20.100000000000001" customHeight="1" x14ac:dyDescent="0.3">
      <c r="B152" s="6">
        <v>44642</v>
      </c>
      <c r="C152" s="5" t="s">
        <v>13</v>
      </c>
      <c r="D152" s="8">
        <v>3164.99</v>
      </c>
      <c r="E152" s="6">
        <v>44643</v>
      </c>
      <c r="F152" s="7" t="s">
        <v>32</v>
      </c>
      <c r="G152" s="14" t="s">
        <v>37</v>
      </c>
      <c r="H152" s="7" t="s">
        <v>6</v>
      </c>
      <c r="I152" s="16" cm="1">
        <f t="array" ref="I152">_xlfn.SWITCH(TRUE,D152&gt;=$B$173,$C$173,D152&gt;=$B$172,$C$172,D152&gt;=$B$171,$C$171,D152&gt;=$B$170,$C$170,0%)</f>
        <v>0.15</v>
      </c>
    </row>
    <row r="153" spans="2:9" ht="20.100000000000001" customHeight="1" x14ac:dyDescent="0.3">
      <c r="B153" s="6">
        <v>44645</v>
      </c>
      <c r="C153" s="5" t="s">
        <v>13</v>
      </c>
      <c r="D153" s="8">
        <v>1199</v>
      </c>
      <c r="E153" s="6">
        <v>44646</v>
      </c>
      <c r="F153" s="7" t="s">
        <v>30</v>
      </c>
      <c r="G153" s="13" t="s">
        <v>36</v>
      </c>
      <c r="H153" s="7" t="s">
        <v>7</v>
      </c>
      <c r="I153" s="16" cm="1">
        <f t="array" ref="I153">_xlfn.SWITCH(TRUE,D153&gt;=$B$173,$C$173,D153&gt;=$B$172,$C$172,D153&gt;=$B$171,$C$171,D153&gt;=$B$170,$C$170,0%)</f>
        <v>0.01</v>
      </c>
    </row>
    <row r="154" spans="2:9" ht="20.100000000000001" customHeight="1" x14ac:dyDescent="0.3">
      <c r="B154" s="6">
        <v>44648</v>
      </c>
      <c r="C154" s="5" t="s">
        <v>14</v>
      </c>
      <c r="D154" s="8">
        <v>699.95</v>
      </c>
      <c r="E154" s="6">
        <v>44649</v>
      </c>
      <c r="F154" s="7" t="s">
        <v>31</v>
      </c>
      <c r="G154" s="14" t="s">
        <v>35</v>
      </c>
      <c r="H154" s="7" t="s">
        <v>3</v>
      </c>
      <c r="I154" s="16" cm="1">
        <f t="array" ref="I154">_xlfn.SWITCH(TRUE,D154&gt;=$B$173,$C$173,D154&gt;=$B$172,$C$172,D154&gt;=$B$171,$C$171,D154&gt;=$B$170,$C$170,0%)</f>
        <v>0.01</v>
      </c>
    </row>
    <row r="155" spans="2:9" ht="20.100000000000001" customHeight="1" x14ac:dyDescent="0.3">
      <c r="B155" s="6">
        <v>44649</v>
      </c>
      <c r="C155" s="5" t="s">
        <v>14</v>
      </c>
      <c r="D155" s="9">
        <v>949</v>
      </c>
      <c r="E155" s="6">
        <v>44649</v>
      </c>
      <c r="F155" s="7" t="s">
        <v>31</v>
      </c>
      <c r="G155" s="13" t="s">
        <v>37</v>
      </c>
      <c r="H155" s="7" t="s">
        <v>8</v>
      </c>
      <c r="I155" s="16" cm="1">
        <f t="array" ref="I155">_xlfn.SWITCH(TRUE,D155&gt;=$B$173,$C$173,D155&gt;=$B$172,$C$172,D155&gt;=$B$171,$C$171,D155&gt;=$B$170,$C$170,0%)</f>
        <v>0.01</v>
      </c>
    </row>
    <row r="156" spans="2:9" ht="20.100000000000001" customHeight="1" x14ac:dyDescent="0.3">
      <c r="B156" s="6">
        <v>44653</v>
      </c>
      <c r="C156" s="5" t="s">
        <v>14</v>
      </c>
      <c r="D156" s="9">
        <v>429</v>
      </c>
      <c r="E156" s="6">
        <v>44654</v>
      </c>
      <c r="F156" s="7" t="s">
        <v>30</v>
      </c>
      <c r="G156" s="13" t="s">
        <v>37</v>
      </c>
      <c r="H156" s="7" t="s">
        <v>9</v>
      </c>
      <c r="I156" s="16" cm="1">
        <f t="array" ref="I156">_xlfn.SWITCH(TRUE,D156&gt;=$B$173,$C$173,D156&gt;=$B$172,$C$172,D156&gt;=$B$171,$C$171,D156&gt;=$B$170,$C$170,0%)</f>
        <v>0</v>
      </c>
    </row>
    <row r="157" spans="2:9" ht="20.100000000000001" customHeight="1" x14ac:dyDescent="0.3">
      <c r="B157" s="6">
        <v>44656</v>
      </c>
      <c r="C157" s="5" t="s">
        <v>14</v>
      </c>
      <c r="D157" s="9">
        <v>1525</v>
      </c>
      <c r="E157" s="6">
        <v>44657</v>
      </c>
      <c r="F157" s="7" t="s">
        <v>32</v>
      </c>
      <c r="G157" s="14" t="s">
        <v>35</v>
      </c>
      <c r="H157" s="7" t="s">
        <v>3</v>
      </c>
      <c r="I157" s="16" cm="1">
        <f t="array" ref="I157">_xlfn.SWITCH(TRUE,D157&gt;=$B$173,$C$173,D157&gt;=$B$172,$C$172,D157&gt;=$B$171,$C$171,D157&gt;=$B$170,$C$170,0%)</f>
        <v>0.03</v>
      </c>
    </row>
    <row r="158" spans="2:9" ht="20.100000000000001" customHeight="1" x14ac:dyDescent="0.3">
      <c r="B158" s="6">
        <v>44662</v>
      </c>
      <c r="C158" s="5" t="s">
        <v>14</v>
      </c>
      <c r="D158" s="9">
        <v>475</v>
      </c>
      <c r="E158" s="6">
        <v>44664</v>
      </c>
      <c r="F158" s="7" t="s">
        <v>32</v>
      </c>
      <c r="G158" s="13" t="s">
        <v>36</v>
      </c>
      <c r="H158" s="7" t="s">
        <v>8</v>
      </c>
      <c r="I158" s="16" cm="1">
        <f t="array" ref="I158">_xlfn.SWITCH(TRUE,D158&gt;=$B$173,$C$173,D158&gt;=$B$172,$C$172,D158&gt;=$B$171,$C$171,D158&gt;=$B$170,$C$170,0%)</f>
        <v>0</v>
      </c>
    </row>
    <row r="159" spans="2:9" ht="20.100000000000001" customHeight="1" x14ac:dyDescent="0.3">
      <c r="B159" s="6">
        <v>44668</v>
      </c>
      <c r="C159" s="5" t="s">
        <v>14</v>
      </c>
      <c r="D159" s="9">
        <v>449</v>
      </c>
      <c r="E159" s="6">
        <v>44669</v>
      </c>
      <c r="F159" s="7" t="s">
        <v>31</v>
      </c>
      <c r="G159" s="14" t="s">
        <v>35</v>
      </c>
      <c r="H159" s="7" t="s">
        <v>3</v>
      </c>
      <c r="I159" s="16" cm="1">
        <f t="array" ref="I159">_xlfn.SWITCH(TRUE,D159&gt;=$B$173,$C$173,D159&gt;=$B$172,$C$172,D159&gt;=$B$171,$C$171,D159&gt;=$B$170,$C$170,0%)</f>
        <v>0</v>
      </c>
    </row>
    <row r="160" spans="2:9" ht="20.100000000000001" customHeight="1" x14ac:dyDescent="0.3">
      <c r="B160" s="6">
        <v>44674</v>
      </c>
      <c r="C160" s="5" t="s">
        <v>15</v>
      </c>
      <c r="D160" s="8">
        <v>149.94999999999999</v>
      </c>
      <c r="E160" s="6">
        <v>44675</v>
      </c>
      <c r="F160" s="7" t="s">
        <v>30</v>
      </c>
      <c r="G160" s="13" t="s">
        <v>36</v>
      </c>
      <c r="H160" s="7" t="s">
        <v>4</v>
      </c>
      <c r="I160" s="16" cm="1">
        <f t="array" ref="I160">_xlfn.SWITCH(TRUE,D160&gt;=$B$173,$C$173,D160&gt;=$B$172,$C$172,D160&gt;=$B$171,$C$171,D160&gt;=$B$170,$C$170,0%)</f>
        <v>0</v>
      </c>
    </row>
    <row r="161" spans="2:9" ht="20.100000000000001" customHeight="1" x14ac:dyDescent="0.3">
      <c r="B161" s="6">
        <v>44678</v>
      </c>
      <c r="C161" s="5" t="s">
        <v>15</v>
      </c>
      <c r="D161" s="8">
        <v>129.94999999999999</v>
      </c>
      <c r="E161" s="6">
        <v>44679</v>
      </c>
      <c r="F161" s="7" t="s">
        <v>31</v>
      </c>
      <c r="G161" s="13" t="s">
        <v>35</v>
      </c>
      <c r="H161" s="7" t="s">
        <v>3</v>
      </c>
      <c r="I161" s="16" cm="1">
        <f t="array" ref="I161">_xlfn.SWITCH(TRUE,D161&gt;=$B$173,$C$173,D161&gt;=$B$172,$C$172,D161&gt;=$B$171,$C$171,D161&gt;=$B$170,$C$170,0%)</f>
        <v>0</v>
      </c>
    </row>
    <row r="162" spans="2:9" ht="20.100000000000001" customHeight="1" x14ac:dyDescent="0.3">
      <c r="B162" s="6">
        <v>44685</v>
      </c>
      <c r="C162" s="5" t="s">
        <v>16</v>
      </c>
      <c r="D162" s="9">
        <v>399</v>
      </c>
      <c r="E162" s="6">
        <v>44687</v>
      </c>
      <c r="F162" s="7" t="s">
        <v>30</v>
      </c>
      <c r="G162" s="13" t="s">
        <v>37</v>
      </c>
      <c r="H162" s="7" t="s">
        <v>6</v>
      </c>
      <c r="I162" s="16" cm="1">
        <f t="array" ref="I162">_xlfn.SWITCH(TRUE,D162&gt;=$B$173,$C$173,D162&gt;=$B$172,$C$172,D162&gt;=$B$171,$C$171,D162&gt;=$B$170,$C$170,0%)</f>
        <v>0</v>
      </c>
    </row>
    <row r="163" spans="2:9" ht="20.100000000000001" customHeight="1" x14ac:dyDescent="0.3">
      <c r="B163" s="6">
        <v>44688</v>
      </c>
      <c r="C163" s="5" t="s">
        <v>13</v>
      </c>
      <c r="D163" s="8">
        <v>1799.99</v>
      </c>
      <c r="E163" s="6">
        <v>44688</v>
      </c>
      <c r="F163" s="7" t="s">
        <v>30</v>
      </c>
      <c r="G163" s="13" t="s">
        <v>37</v>
      </c>
      <c r="H163" s="7" t="s">
        <v>38</v>
      </c>
      <c r="I163" s="16" cm="1">
        <f t="array" ref="I163">_xlfn.SWITCH(TRUE,D163&gt;=$B$173,$C$173,D163&gt;=$B$172,$C$172,D163&gt;=$B$171,$C$171,D163&gt;=$B$170,$C$170,0%)</f>
        <v>7.0000000000000007E-2</v>
      </c>
    </row>
    <row r="164" spans="2:9" ht="20.100000000000001" customHeight="1" x14ac:dyDescent="0.3">
      <c r="B164" s="6">
        <v>44694</v>
      </c>
      <c r="C164" s="5" t="s">
        <v>16</v>
      </c>
      <c r="D164" s="8">
        <v>183.9</v>
      </c>
      <c r="E164" s="6">
        <v>44695</v>
      </c>
      <c r="F164" s="7" t="s">
        <v>31</v>
      </c>
      <c r="G164" s="13" t="s">
        <v>35</v>
      </c>
      <c r="H164" s="7" t="s">
        <v>3</v>
      </c>
      <c r="I164" s="16" cm="1">
        <f t="array" ref="I164">_xlfn.SWITCH(TRUE,D164&gt;=$B$173,$C$173,D164&gt;=$B$172,$C$172,D164&gt;=$B$171,$C$171,D164&gt;=$B$170,$C$170,0%)</f>
        <v>0</v>
      </c>
    </row>
    <row r="165" spans="2:9" ht="20.100000000000001" customHeight="1" x14ac:dyDescent="0.3">
      <c r="B165" s="6">
        <v>44696</v>
      </c>
      <c r="C165" s="5" t="s">
        <v>16</v>
      </c>
      <c r="D165" s="9">
        <v>299</v>
      </c>
      <c r="E165" s="6">
        <v>44697</v>
      </c>
      <c r="F165" s="7" t="s">
        <v>32</v>
      </c>
      <c r="G165" s="14" t="s">
        <v>36</v>
      </c>
      <c r="H165" s="7" t="s">
        <v>5</v>
      </c>
      <c r="I165" s="16" cm="1">
        <f t="array" ref="I165">_xlfn.SWITCH(TRUE,D165&gt;=$B$173,$C$173,D165&gt;=$B$172,$C$172,D165&gt;=$B$171,$C$171,D165&gt;=$B$170,$C$170,0%)</f>
        <v>0</v>
      </c>
    </row>
    <row r="166" spans="2:9" ht="20.100000000000001" customHeight="1" x14ac:dyDescent="0.3">
      <c r="B166" s="6">
        <v>44698</v>
      </c>
      <c r="C166" s="5" t="s">
        <v>17</v>
      </c>
      <c r="D166" s="9">
        <v>560</v>
      </c>
      <c r="E166" s="6">
        <v>44700</v>
      </c>
      <c r="F166" s="7" t="s">
        <v>31</v>
      </c>
      <c r="G166" s="14" t="s">
        <v>36</v>
      </c>
      <c r="H166" s="7" t="s">
        <v>4</v>
      </c>
      <c r="I166" s="16" cm="1">
        <f t="array" ref="I166">_xlfn.SWITCH(TRUE,D166&gt;=$B$173,$C$173,D166&gt;=$B$172,$C$172,D166&gt;=$B$171,$C$171,D166&gt;=$B$170,$C$170,0%)</f>
        <v>0.01</v>
      </c>
    </row>
    <row r="167" spans="2:9" ht="20.100000000000001" customHeight="1" x14ac:dyDescent="0.3">
      <c r="B167" s="6">
        <v>44700</v>
      </c>
      <c r="C167" s="5" t="s">
        <v>17</v>
      </c>
      <c r="D167" s="9">
        <v>565</v>
      </c>
      <c r="E167" s="6">
        <v>44700</v>
      </c>
      <c r="F167" s="7" t="s">
        <v>30</v>
      </c>
      <c r="G167" s="14" t="s">
        <v>36</v>
      </c>
      <c r="H167" s="7" t="s">
        <v>7</v>
      </c>
      <c r="I167" s="16" cm="1">
        <f t="array" ref="I167">_xlfn.SWITCH(TRUE,D167&gt;=$B$173,$C$173,D167&gt;=$B$172,$C$172,D167&gt;=$B$171,$C$171,D167&gt;=$B$170,$C$170,0%)</f>
        <v>0.01</v>
      </c>
    </row>
    <row r="169" spans="2:9" ht="20.100000000000001" customHeight="1" x14ac:dyDescent="0.3">
      <c r="B169" s="3" t="s">
        <v>11</v>
      </c>
      <c r="C169" s="3" t="s">
        <v>40</v>
      </c>
    </row>
    <row r="170" spans="2:9" ht="20.100000000000001" customHeight="1" x14ac:dyDescent="0.3">
      <c r="B170" s="9">
        <v>500</v>
      </c>
      <c r="C170" s="15">
        <v>0.01</v>
      </c>
    </row>
    <row r="171" spans="2:9" ht="20.100000000000001" customHeight="1" x14ac:dyDescent="0.3">
      <c r="B171" s="9">
        <v>1200</v>
      </c>
      <c r="C171" s="15">
        <v>0.03</v>
      </c>
    </row>
    <row r="172" spans="2:9" ht="20.100000000000001" customHeight="1" x14ac:dyDescent="0.3">
      <c r="B172" s="9">
        <v>1700</v>
      </c>
      <c r="C172" s="15">
        <v>7.0000000000000007E-2</v>
      </c>
    </row>
    <row r="173" spans="2:9" ht="20.100000000000001" customHeight="1" x14ac:dyDescent="0.3">
      <c r="B173" s="9">
        <v>2800</v>
      </c>
      <c r="C173" s="15">
        <v>0.15</v>
      </c>
    </row>
    <row r="174" spans="2:9" ht="20.100000000000001" customHeight="1" x14ac:dyDescent="0.3">
      <c r="B174" s="17"/>
      <c r="C174" s="18"/>
    </row>
    <row r="175" spans="2:9" ht="20.100000000000001" customHeight="1" x14ac:dyDescent="0.3">
      <c r="B175" s="12" t="s">
        <v>60</v>
      </c>
    </row>
    <row r="176" spans="2:9" ht="36" x14ac:dyDescent="0.3">
      <c r="B176" s="4" t="s">
        <v>28</v>
      </c>
      <c r="C176" s="4" t="s">
        <v>10</v>
      </c>
      <c r="D176" s="4" t="s">
        <v>11</v>
      </c>
      <c r="E176" s="4" t="s">
        <v>29</v>
      </c>
      <c r="F176" s="4" t="s">
        <v>33</v>
      </c>
      <c r="G176" s="4" t="s">
        <v>34</v>
      </c>
      <c r="H176" s="4" t="s">
        <v>0</v>
      </c>
      <c r="I176" s="10" t="s">
        <v>40</v>
      </c>
    </row>
    <row r="177" spans="2:9" ht="20.100000000000001" customHeight="1" x14ac:dyDescent="0.3">
      <c r="B177" s="6">
        <v>44621</v>
      </c>
      <c r="C177" s="5" t="s">
        <v>13</v>
      </c>
      <c r="D177" s="8">
        <v>2479.94</v>
      </c>
      <c r="E177" s="6">
        <v>44621</v>
      </c>
      <c r="F177" s="7" t="s">
        <v>30</v>
      </c>
      <c r="G177" s="13" t="s">
        <v>35</v>
      </c>
      <c r="H177" s="7" t="s">
        <v>3</v>
      </c>
      <c r="I177" s="16">
        <f>IF(D177&gt;$B$199,IF(D177&lt;$B$200,$C$199,IF(D177&gt;$B$200,IF(D177&lt;$B$201,$C$200,IF(D177&gt;$B$201,IF(D177&lt;$B$202,$C$201,IF(D177&gt;$B$202,$C$202)))))),0%)</f>
        <v>7.0000000000000007E-2</v>
      </c>
    </row>
    <row r="178" spans="2:9" ht="20.100000000000001" customHeight="1" x14ac:dyDescent="0.3">
      <c r="B178" s="6">
        <v>44635</v>
      </c>
      <c r="C178" s="5" t="s">
        <v>13</v>
      </c>
      <c r="D178" s="8">
        <v>1732.99</v>
      </c>
      <c r="E178" s="6">
        <v>44636</v>
      </c>
      <c r="F178" s="7" t="s">
        <v>31</v>
      </c>
      <c r="G178" s="13" t="s">
        <v>36</v>
      </c>
      <c r="H178" s="7" t="s">
        <v>4</v>
      </c>
      <c r="I178" s="16">
        <f t="shared" ref="I178:I196" si="6">IF(D178&gt;$B$199,IF(D178&lt;$B$200,$C$199,IF(D178&gt;$B$200,IF(D178&lt;$B$201,$C$200,IF(D178&gt;$B$201,IF(D178&lt;$B$202,$C$201,IF(D178&gt;$B$202,$C$202)))))),0%)</f>
        <v>7.0000000000000007E-2</v>
      </c>
    </row>
    <row r="179" spans="2:9" ht="20.100000000000001" customHeight="1" x14ac:dyDescent="0.3">
      <c r="B179" s="6">
        <v>44637</v>
      </c>
      <c r="C179" s="5" t="s">
        <v>13</v>
      </c>
      <c r="D179" s="8">
        <v>1174.99</v>
      </c>
      <c r="E179" s="6">
        <v>44638</v>
      </c>
      <c r="F179" s="7" t="s">
        <v>30</v>
      </c>
      <c r="G179" s="14" t="s">
        <v>35</v>
      </c>
      <c r="H179" s="7" t="s">
        <v>3</v>
      </c>
      <c r="I179" s="16">
        <f t="shared" si="6"/>
        <v>0.01</v>
      </c>
    </row>
    <row r="180" spans="2:9" ht="20.100000000000001" customHeight="1" x14ac:dyDescent="0.3">
      <c r="B180" s="6">
        <v>44639</v>
      </c>
      <c r="C180" s="5" t="s">
        <v>13</v>
      </c>
      <c r="D180" s="8">
        <v>1799.99</v>
      </c>
      <c r="E180" s="6">
        <v>44641</v>
      </c>
      <c r="F180" s="7" t="s">
        <v>31</v>
      </c>
      <c r="G180" s="14" t="s">
        <v>36</v>
      </c>
      <c r="H180" s="7" t="s">
        <v>5</v>
      </c>
      <c r="I180" s="16">
        <f t="shared" si="6"/>
        <v>7.0000000000000007E-2</v>
      </c>
    </row>
    <row r="181" spans="2:9" ht="20.100000000000001" customHeight="1" x14ac:dyDescent="0.3">
      <c r="B181" s="6">
        <v>44642</v>
      </c>
      <c r="C181" s="5" t="s">
        <v>13</v>
      </c>
      <c r="D181" s="8">
        <v>3164.99</v>
      </c>
      <c r="E181" s="6">
        <v>44643</v>
      </c>
      <c r="F181" s="7" t="s">
        <v>32</v>
      </c>
      <c r="G181" s="14" t="s">
        <v>37</v>
      </c>
      <c r="H181" s="7" t="s">
        <v>6</v>
      </c>
      <c r="I181" s="16">
        <f t="shared" si="6"/>
        <v>0.15</v>
      </c>
    </row>
    <row r="182" spans="2:9" ht="20.100000000000001" customHeight="1" x14ac:dyDescent="0.3">
      <c r="B182" s="6">
        <v>44645</v>
      </c>
      <c r="C182" s="5" t="s">
        <v>13</v>
      </c>
      <c r="D182" s="8">
        <v>1199</v>
      </c>
      <c r="E182" s="6">
        <v>44646</v>
      </c>
      <c r="F182" s="7" t="s">
        <v>30</v>
      </c>
      <c r="G182" s="13" t="s">
        <v>36</v>
      </c>
      <c r="H182" s="7" t="s">
        <v>7</v>
      </c>
      <c r="I182" s="16">
        <f t="shared" si="6"/>
        <v>0.01</v>
      </c>
    </row>
    <row r="183" spans="2:9" ht="20.100000000000001" customHeight="1" x14ac:dyDescent="0.3">
      <c r="B183" s="6">
        <v>44648</v>
      </c>
      <c r="C183" s="5" t="s">
        <v>14</v>
      </c>
      <c r="D183" s="8">
        <v>699.95</v>
      </c>
      <c r="E183" s="6">
        <v>44649</v>
      </c>
      <c r="F183" s="7" t="s">
        <v>31</v>
      </c>
      <c r="G183" s="14" t="s">
        <v>35</v>
      </c>
      <c r="H183" s="7" t="s">
        <v>3</v>
      </c>
      <c r="I183" s="16">
        <f t="shared" si="6"/>
        <v>0.01</v>
      </c>
    </row>
    <row r="184" spans="2:9" ht="20.100000000000001" customHeight="1" x14ac:dyDescent="0.3">
      <c r="B184" s="6">
        <v>44649</v>
      </c>
      <c r="C184" s="5" t="s">
        <v>14</v>
      </c>
      <c r="D184" s="9">
        <v>949</v>
      </c>
      <c r="E184" s="6">
        <v>44649</v>
      </c>
      <c r="F184" s="7" t="s">
        <v>31</v>
      </c>
      <c r="G184" s="13" t="s">
        <v>37</v>
      </c>
      <c r="H184" s="7" t="s">
        <v>8</v>
      </c>
      <c r="I184" s="16">
        <f t="shared" si="6"/>
        <v>0.01</v>
      </c>
    </row>
    <row r="185" spans="2:9" ht="20.100000000000001" customHeight="1" x14ac:dyDescent="0.3">
      <c r="B185" s="6">
        <v>44653</v>
      </c>
      <c r="C185" s="5" t="s">
        <v>14</v>
      </c>
      <c r="D185" s="9">
        <v>429</v>
      </c>
      <c r="E185" s="6">
        <v>44654</v>
      </c>
      <c r="F185" s="7" t="s">
        <v>30</v>
      </c>
      <c r="G185" s="13" t="s">
        <v>37</v>
      </c>
      <c r="H185" s="7" t="s">
        <v>9</v>
      </c>
      <c r="I185" s="16">
        <f t="shared" si="6"/>
        <v>0</v>
      </c>
    </row>
    <row r="186" spans="2:9" ht="20.100000000000001" customHeight="1" x14ac:dyDescent="0.3">
      <c r="B186" s="6">
        <v>44656</v>
      </c>
      <c r="C186" s="5" t="s">
        <v>14</v>
      </c>
      <c r="D186" s="9">
        <v>1525</v>
      </c>
      <c r="E186" s="6">
        <v>44657</v>
      </c>
      <c r="F186" s="7" t="s">
        <v>32</v>
      </c>
      <c r="G186" s="14" t="s">
        <v>35</v>
      </c>
      <c r="H186" s="7" t="s">
        <v>3</v>
      </c>
      <c r="I186" s="16">
        <f t="shared" si="6"/>
        <v>0.03</v>
      </c>
    </row>
    <row r="187" spans="2:9" ht="20.100000000000001" customHeight="1" x14ac:dyDescent="0.3">
      <c r="B187" s="6">
        <v>44662</v>
      </c>
      <c r="C187" s="5" t="s">
        <v>14</v>
      </c>
      <c r="D187" s="9">
        <v>475</v>
      </c>
      <c r="E187" s="6">
        <v>44664</v>
      </c>
      <c r="F187" s="7" t="s">
        <v>32</v>
      </c>
      <c r="G187" s="13" t="s">
        <v>36</v>
      </c>
      <c r="H187" s="7" t="s">
        <v>8</v>
      </c>
      <c r="I187" s="16">
        <f t="shared" si="6"/>
        <v>0</v>
      </c>
    </row>
    <row r="188" spans="2:9" ht="20.100000000000001" customHeight="1" x14ac:dyDescent="0.3">
      <c r="B188" s="6">
        <v>44668</v>
      </c>
      <c r="C188" s="5" t="s">
        <v>14</v>
      </c>
      <c r="D188" s="9">
        <v>449</v>
      </c>
      <c r="E188" s="6">
        <v>44669</v>
      </c>
      <c r="F188" s="7" t="s">
        <v>31</v>
      </c>
      <c r="G188" s="14" t="s">
        <v>35</v>
      </c>
      <c r="H188" s="7" t="s">
        <v>3</v>
      </c>
      <c r="I188" s="16">
        <f t="shared" si="6"/>
        <v>0</v>
      </c>
    </row>
    <row r="189" spans="2:9" ht="20.100000000000001" customHeight="1" x14ac:dyDescent="0.3">
      <c r="B189" s="6">
        <v>44674</v>
      </c>
      <c r="C189" s="5" t="s">
        <v>15</v>
      </c>
      <c r="D189" s="8">
        <v>149.94999999999999</v>
      </c>
      <c r="E189" s="6">
        <v>44675</v>
      </c>
      <c r="F189" s="7" t="s">
        <v>30</v>
      </c>
      <c r="G189" s="13" t="s">
        <v>36</v>
      </c>
      <c r="H189" s="7" t="s">
        <v>4</v>
      </c>
      <c r="I189" s="16">
        <f t="shared" si="6"/>
        <v>0</v>
      </c>
    </row>
    <row r="190" spans="2:9" ht="20.100000000000001" customHeight="1" x14ac:dyDescent="0.3">
      <c r="B190" s="6">
        <v>44678</v>
      </c>
      <c r="C190" s="5" t="s">
        <v>15</v>
      </c>
      <c r="D190" s="8">
        <v>129.94999999999999</v>
      </c>
      <c r="E190" s="6">
        <v>44679</v>
      </c>
      <c r="F190" s="7" t="s">
        <v>31</v>
      </c>
      <c r="G190" s="13" t="s">
        <v>35</v>
      </c>
      <c r="H190" s="7" t="s">
        <v>3</v>
      </c>
      <c r="I190" s="16">
        <f t="shared" si="6"/>
        <v>0</v>
      </c>
    </row>
    <row r="191" spans="2:9" ht="20.100000000000001" customHeight="1" x14ac:dyDescent="0.3">
      <c r="B191" s="6">
        <v>44685</v>
      </c>
      <c r="C191" s="5" t="s">
        <v>16</v>
      </c>
      <c r="D191" s="9">
        <v>399</v>
      </c>
      <c r="E191" s="6">
        <v>44687</v>
      </c>
      <c r="F191" s="7" t="s">
        <v>30</v>
      </c>
      <c r="G191" s="13" t="s">
        <v>37</v>
      </c>
      <c r="H191" s="7" t="s">
        <v>6</v>
      </c>
      <c r="I191" s="16">
        <f t="shared" si="6"/>
        <v>0</v>
      </c>
    </row>
    <row r="192" spans="2:9" ht="20.100000000000001" customHeight="1" x14ac:dyDescent="0.3">
      <c r="B192" s="6">
        <v>44688</v>
      </c>
      <c r="C192" s="5" t="s">
        <v>13</v>
      </c>
      <c r="D192" s="8">
        <v>1799.99</v>
      </c>
      <c r="E192" s="6">
        <v>44688</v>
      </c>
      <c r="F192" s="7" t="s">
        <v>30</v>
      </c>
      <c r="G192" s="13" t="s">
        <v>37</v>
      </c>
      <c r="H192" s="7" t="s">
        <v>38</v>
      </c>
      <c r="I192" s="16">
        <f t="shared" si="6"/>
        <v>7.0000000000000007E-2</v>
      </c>
    </row>
    <row r="193" spans="2:9" ht="20.100000000000001" customHeight="1" x14ac:dyDescent="0.3">
      <c r="B193" s="6">
        <v>44694</v>
      </c>
      <c r="C193" s="5" t="s">
        <v>16</v>
      </c>
      <c r="D193" s="8">
        <v>183.9</v>
      </c>
      <c r="E193" s="6">
        <v>44695</v>
      </c>
      <c r="F193" s="7" t="s">
        <v>31</v>
      </c>
      <c r="G193" s="13" t="s">
        <v>35</v>
      </c>
      <c r="H193" s="7" t="s">
        <v>3</v>
      </c>
      <c r="I193" s="16">
        <f t="shared" si="6"/>
        <v>0</v>
      </c>
    </row>
    <row r="194" spans="2:9" ht="20.100000000000001" customHeight="1" x14ac:dyDescent="0.3">
      <c r="B194" s="6">
        <v>44696</v>
      </c>
      <c r="C194" s="5" t="s">
        <v>16</v>
      </c>
      <c r="D194" s="9">
        <v>299</v>
      </c>
      <c r="E194" s="6">
        <v>44697</v>
      </c>
      <c r="F194" s="7" t="s">
        <v>32</v>
      </c>
      <c r="G194" s="14" t="s">
        <v>36</v>
      </c>
      <c r="H194" s="7" t="s">
        <v>5</v>
      </c>
      <c r="I194" s="16">
        <f t="shared" si="6"/>
        <v>0</v>
      </c>
    </row>
    <row r="195" spans="2:9" ht="20.100000000000001" customHeight="1" x14ac:dyDescent="0.3">
      <c r="B195" s="6">
        <v>44698</v>
      </c>
      <c r="C195" s="5" t="s">
        <v>17</v>
      </c>
      <c r="D195" s="9">
        <v>560</v>
      </c>
      <c r="E195" s="6">
        <v>44700</v>
      </c>
      <c r="F195" s="7" t="s">
        <v>31</v>
      </c>
      <c r="G195" s="14" t="s">
        <v>36</v>
      </c>
      <c r="H195" s="7" t="s">
        <v>4</v>
      </c>
      <c r="I195" s="16">
        <f t="shared" si="6"/>
        <v>0.01</v>
      </c>
    </row>
    <row r="196" spans="2:9" ht="20.100000000000001" customHeight="1" x14ac:dyDescent="0.3">
      <c r="B196" s="6">
        <v>44700</v>
      </c>
      <c r="C196" s="5" t="s">
        <v>17</v>
      </c>
      <c r="D196" s="9">
        <v>565</v>
      </c>
      <c r="E196" s="6">
        <v>44700</v>
      </c>
      <c r="F196" s="7" t="s">
        <v>30</v>
      </c>
      <c r="G196" s="14" t="s">
        <v>36</v>
      </c>
      <c r="H196" s="7" t="s">
        <v>7</v>
      </c>
      <c r="I196" s="16">
        <f t="shared" si="6"/>
        <v>0.01</v>
      </c>
    </row>
    <row r="198" spans="2:9" ht="20.100000000000001" customHeight="1" x14ac:dyDescent="0.3">
      <c r="B198" s="3" t="s">
        <v>11</v>
      </c>
      <c r="C198" s="3" t="s">
        <v>40</v>
      </c>
    </row>
    <row r="199" spans="2:9" ht="20.100000000000001" customHeight="1" x14ac:dyDescent="0.3">
      <c r="B199" s="9">
        <v>500</v>
      </c>
      <c r="C199" s="15">
        <v>0.01</v>
      </c>
    </row>
    <row r="200" spans="2:9" ht="20.100000000000001" customHeight="1" x14ac:dyDescent="0.3">
      <c r="B200" s="9">
        <v>1200</v>
      </c>
      <c r="C200" s="15">
        <v>0.03</v>
      </c>
    </row>
    <row r="201" spans="2:9" ht="20.100000000000001" customHeight="1" x14ac:dyDescent="0.3">
      <c r="B201" s="9">
        <v>1700</v>
      </c>
      <c r="C201" s="15">
        <v>7.0000000000000007E-2</v>
      </c>
    </row>
    <row r="202" spans="2:9" ht="20.100000000000001" customHeight="1" x14ac:dyDescent="0.3">
      <c r="B202" s="9">
        <v>2800</v>
      </c>
      <c r="C202" s="15">
        <v>0.15</v>
      </c>
    </row>
    <row r="204" spans="2:9" ht="20.100000000000001" customHeight="1" x14ac:dyDescent="0.3">
      <c r="B204" s="12" t="s">
        <v>61</v>
      </c>
    </row>
    <row r="205" spans="2:9" ht="36" x14ac:dyDescent="0.3">
      <c r="B205" s="4" t="s">
        <v>28</v>
      </c>
      <c r="C205" s="4" t="s">
        <v>10</v>
      </c>
      <c r="D205" s="4" t="s">
        <v>11</v>
      </c>
      <c r="E205" s="4" t="s">
        <v>29</v>
      </c>
      <c r="F205" s="4" t="s">
        <v>33</v>
      </c>
      <c r="G205" s="4" t="s">
        <v>34</v>
      </c>
      <c r="H205" s="4" t="s">
        <v>0</v>
      </c>
      <c r="I205" s="10" t="s">
        <v>40</v>
      </c>
    </row>
    <row r="206" spans="2:9" ht="20.100000000000001" customHeight="1" x14ac:dyDescent="0.3">
      <c r="B206" s="6">
        <v>44621</v>
      </c>
      <c r="C206" s="5" t="s">
        <v>13</v>
      </c>
      <c r="D206" s="8">
        <v>2479.94</v>
      </c>
      <c r="E206" s="6">
        <v>44621</v>
      </c>
      <c r="F206" s="7" t="s">
        <v>30</v>
      </c>
      <c r="G206" s="13" t="s">
        <v>35</v>
      </c>
      <c r="H206" s="7" t="s">
        <v>3</v>
      </c>
      <c r="I206" s="16">
        <f>IF(AND(D206&gt;$B$228,D206&lt;$B$229),$C$228,IF(AND(D206&gt;$B$229,D206&lt;$B$230),$C$229,IF(AND(D206&gt;$B$230,D206&lt;$B$231),$C$230,IF(D206&gt;$B$231,$C$231,0%))))</f>
        <v>7.0000000000000007E-2</v>
      </c>
    </row>
    <row r="207" spans="2:9" ht="20.100000000000001" customHeight="1" x14ac:dyDescent="0.3">
      <c r="B207" s="6">
        <v>44635</v>
      </c>
      <c r="C207" s="5" t="s">
        <v>13</v>
      </c>
      <c r="D207" s="8">
        <v>1732.99</v>
      </c>
      <c r="E207" s="6">
        <v>44636</v>
      </c>
      <c r="F207" s="7" t="s">
        <v>31</v>
      </c>
      <c r="G207" s="13" t="s">
        <v>36</v>
      </c>
      <c r="H207" s="7" t="s">
        <v>4</v>
      </c>
      <c r="I207" s="16">
        <f t="shared" ref="I207:I225" si="7">IF(AND(D207&gt;$B$228,D207&lt;$B$229),$C$228,IF(AND(D207&gt;$B$229,D207&lt;$B$230),$C$229,IF(AND(D207&gt;$B$230,D207&lt;$B$231),$C$230,IF(D207&gt;$B$231,$C$231,0%))))</f>
        <v>7.0000000000000007E-2</v>
      </c>
    </row>
    <row r="208" spans="2:9" ht="20.100000000000001" customHeight="1" x14ac:dyDescent="0.3">
      <c r="B208" s="6">
        <v>44637</v>
      </c>
      <c r="C208" s="5" t="s">
        <v>13</v>
      </c>
      <c r="D208" s="8">
        <v>1174.99</v>
      </c>
      <c r="E208" s="6">
        <v>44638</v>
      </c>
      <c r="F208" s="7" t="s">
        <v>30</v>
      </c>
      <c r="G208" s="14" t="s">
        <v>35</v>
      </c>
      <c r="H208" s="7" t="s">
        <v>3</v>
      </c>
      <c r="I208" s="16">
        <f t="shared" si="7"/>
        <v>0.01</v>
      </c>
    </row>
    <row r="209" spans="2:9" ht="20.100000000000001" customHeight="1" x14ac:dyDescent="0.3">
      <c r="B209" s="6">
        <v>44639</v>
      </c>
      <c r="C209" s="5" t="s">
        <v>13</v>
      </c>
      <c r="D209" s="8">
        <v>1799.99</v>
      </c>
      <c r="E209" s="6">
        <v>44641</v>
      </c>
      <c r="F209" s="7" t="s">
        <v>31</v>
      </c>
      <c r="G209" s="14" t="s">
        <v>36</v>
      </c>
      <c r="H209" s="7" t="s">
        <v>5</v>
      </c>
      <c r="I209" s="16">
        <f t="shared" si="7"/>
        <v>7.0000000000000007E-2</v>
      </c>
    </row>
    <row r="210" spans="2:9" ht="20.100000000000001" customHeight="1" x14ac:dyDescent="0.3">
      <c r="B210" s="6">
        <v>44642</v>
      </c>
      <c r="C210" s="5" t="s">
        <v>13</v>
      </c>
      <c r="D210" s="8">
        <v>3164.99</v>
      </c>
      <c r="E210" s="6">
        <v>44643</v>
      </c>
      <c r="F210" s="7" t="s">
        <v>32</v>
      </c>
      <c r="G210" s="14" t="s">
        <v>37</v>
      </c>
      <c r="H210" s="7" t="s">
        <v>6</v>
      </c>
      <c r="I210" s="16">
        <f t="shared" si="7"/>
        <v>0.15</v>
      </c>
    </row>
    <row r="211" spans="2:9" ht="20.100000000000001" customHeight="1" x14ac:dyDescent="0.3">
      <c r="B211" s="6">
        <v>44645</v>
      </c>
      <c r="C211" s="5" t="s">
        <v>13</v>
      </c>
      <c r="D211" s="8">
        <v>1199</v>
      </c>
      <c r="E211" s="6">
        <v>44646</v>
      </c>
      <c r="F211" s="7" t="s">
        <v>30</v>
      </c>
      <c r="G211" s="13" t="s">
        <v>36</v>
      </c>
      <c r="H211" s="7" t="s">
        <v>7</v>
      </c>
      <c r="I211" s="16">
        <f t="shared" si="7"/>
        <v>0.01</v>
      </c>
    </row>
    <row r="212" spans="2:9" ht="20.100000000000001" customHeight="1" x14ac:dyDescent="0.3">
      <c r="B212" s="6">
        <v>44648</v>
      </c>
      <c r="C212" s="5" t="s">
        <v>14</v>
      </c>
      <c r="D212" s="8">
        <v>699.95</v>
      </c>
      <c r="E212" s="6">
        <v>44649</v>
      </c>
      <c r="F212" s="7" t="s">
        <v>31</v>
      </c>
      <c r="G212" s="14" t="s">
        <v>35</v>
      </c>
      <c r="H212" s="7" t="s">
        <v>3</v>
      </c>
      <c r="I212" s="16">
        <f t="shared" si="7"/>
        <v>0.01</v>
      </c>
    </row>
    <row r="213" spans="2:9" ht="20.100000000000001" customHeight="1" x14ac:dyDescent="0.3">
      <c r="B213" s="6">
        <v>44649</v>
      </c>
      <c r="C213" s="5" t="s">
        <v>14</v>
      </c>
      <c r="D213" s="9">
        <v>949</v>
      </c>
      <c r="E213" s="6">
        <v>44649</v>
      </c>
      <c r="F213" s="7" t="s">
        <v>31</v>
      </c>
      <c r="G213" s="13" t="s">
        <v>37</v>
      </c>
      <c r="H213" s="7" t="s">
        <v>8</v>
      </c>
      <c r="I213" s="16">
        <f t="shared" si="7"/>
        <v>0.01</v>
      </c>
    </row>
    <row r="214" spans="2:9" ht="20.100000000000001" customHeight="1" x14ac:dyDescent="0.3">
      <c r="B214" s="6">
        <v>44653</v>
      </c>
      <c r="C214" s="5" t="s">
        <v>14</v>
      </c>
      <c r="D214" s="9">
        <v>429</v>
      </c>
      <c r="E214" s="6">
        <v>44654</v>
      </c>
      <c r="F214" s="7" t="s">
        <v>30</v>
      </c>
      <c r="G214" s="13" t="s">
        <v>37</v>
      </c>
      <c r="H214" s="7" t="s">
        <v>9</v>
      </c>
      <c r="I214" s="16">
        <f t="shared" si="7"/>
        <v>0</v>
      </c>
    </row>
    <row r="215" spans="2:9" ht="20.100000000000001" customHeight="1" x14ac:dyDescent="0.3">
      <c r="B215" s="6">
        <v>44656</v>
      </c>
      <c r="C215" s="5" t="s">
        <v>14</v>
      </c>
      <c r="D215" s="9">
        <v>1525</v>
      </c>
      <c r="E215" s="6">
        <v>44657</v>
      </c>
      <c r="F215" s="7" t="s">
        <v>32</v>
      </c>
      <c r="G215" s="14" t="s">
        <v>35</v>
      </c>
      <c r="H215" s="7" t="s">
        <v>3</v>
      </c>
      <c r="I215" s="16">
        <f t="shared" si="7"/>
        <v>0.03</v>
      </c>
    </row>
    <row r="216" spans="2:9" ht="20.100000000000001" customHeight="1" x14ac:dyDescent="0.3">
      <c r="B216" s="6">
        <v>44662</v>
      </c>
      <c r="C216" s="5" t="s">
        <v>14</v>
      </c>
      <c r="D216" s="9">
        <v>475</v>
      </c>
      <c r="E216" s="6">
        <v>44664</v>
      </c>
      <c r="F216" s="7" t="s">
        <v>32</v>
      </c>
      <c r="G216" s="13" t="s">
        <v>36</v>
      </c>
      <c r="H216" s="7" t="s">
        <v>8</v>
      </c>
      <c r="I216" s="16">
        <f t="shared" si="7"/>
        <v>0</v>
      </c>
    </row>
    <row r="217" spans="2:9" ht="20.100000000000001" customHeight="1" x14ac:dyDescent="0.3">
      <c r="B217" s="6">
        <v>44668</v>
      </c>
      <c r="C217" s="5" t="s">
        <v>14</v>
      </c>
      <c r="D217" s="9">
        <v>449</v>
      </c>
      <c r="E217" s="6">
        <v>44669</v>
      </c>
      <c r="F217" s="7" t="s">
        <v>31</v>
      </c>
      <c r="G217" s="14" t="s">
        <v>35</v>
      </c>
      <c r="H217" s="7" t="s">
        <v>3</v>
      </c>
      <c r="I217" s="16">
        <f t="shared" si="7"/>
        <v>0</v>
      </c>
    </row>
    <row r="218" spans="2:9" ht="20.100000000000001" customHeight="1" x14ac:dyDescent="0.3">
      <c r="B218" s="6">
        <v>44674</v>
      </c>
      <c r="C218" s="5" t="s">
        <v>15</v>
      </c>
      <c r="D218" s="8">
        <v>149.94999999999999</v>
      </c>
      <c r="E218" s="6">
        <v>44675</v>
      </c>
      <c r="F218" s="7" t="s">
        <v>30</v>
      </c>
      <c r="G218" s="13" t="s">
        <v>36</v>
      </c>
      <c r="H218" s="7" t="s">
        <v>4</v>
      </c>
      <c r="I218" s="16">
        <f t="shared" si="7"/>
        <v>0</v>
      </c>
    </row>
    <row r="219" spans="2:9" ht="20.100000000000001" customHeight="1" x14ac:dyDescent="0.3">
      <c r="B219" s="6">
        <v>44678</v>
      </c>
      <c r="C219" s="5" t="s">
        <v>15</v>
      </c>
      <c r="D219" s="8">
        <v>129.94999999999999</v>
      </c>
      <c r="E219" s="6">
        <v>44679</v>
      </c>
      <c r="F219" s="7" t="s">
        <v>31</v>
      </c>
      <c r="G219" s="13" t="s">
        <v>35</v>
      </c>
      <c r="H219" s="7" t="s">
        <v>3</v>
      </c>
      <c r="I219" s="16">
        <f t="shared" si="7"/>
        <v>0</v>
      </c>
    </row>
    <row r="220" spans="2:9" ht="20.100000000000001" customHeight="1" x14ac:dyDescent="0.3">
      <c r="B220" s="6">
        <v>44685</v>
      </c>
      <c r="C220" s="5" t="s">
        <v>16</v>
      </c>
      <c r="D220" s="9">
        <v>399</v>
      </c>
      <c r="E220" s="6">
        <v>44687</v>
      </c>
      <c r="F220" s="7" t="s">
        <v>30</v>
      </c>
      <c r="G220" s="13" t="s">
        <v>37</v>
      </c>
      <c r="H220" s="7" t="s">
        <v>6</v>
      </c>
      <c r="I220" s="16">
        <f t="shared" si="7"/>
        <v>0</v>
      </c>
    </row>
    <row r="221" spans="2:9" ht="20.100000000000001" customHeight="1" x14ac:dyDescent="0.3">
      <c r="B221" s="6">
        <v>44688</v>
      </c>
      <c r="C221" s="5" t="s">
        <v>13</v>
      </c>
      <c r="D221" s="8">
        <v>1799.99</v>
      </c>
      <c r="E221" s="6">
        <v>44688</v>
      </c>
      <c r="F221" s="7" t="s">
        <v>30</v>
      </c>
      <c r="G221" s="13" t="s">
        <v>37</v>
      </c>
      <c r="H221" s="7" t="s">
        <v>38</v>
      </c>
      <c r="I221" s="16">
        <f t="shared" si="7"/>
        <v>7.0000000000000007E-2</v>
      </c>
    </row>
    <row r="222" spans="2:9" ht="20.100000000000001" customHeight="1" x14ac:dyDescent="0.3">
      <c r="B222" s="6">
        <v>44694</v>
      </c>
      <c r="C222" s="5" t="s">
        <v>16</v>
      </c>
      <c r="D222" s="8">
        <v>183.9</v>
      </c>
      <c r="E222" s="6">
        <v>44695</v>
      </c>
      <c r="F222" s="7" t="s">
        <v>31</v>
      </c>
      <c r="G222" s="13" t="s">
        <v>35</v>
      </c>
      <c r="H222" s="7" t="s">
        <v>3</v>
      </c>
      <c r="I222" s="16">
        <f t="shared" si="7"/>
        <v>0</v>
      </c>
    </row>
    <row r="223" spans="2:9" ht="20.100000000000001" customHeight="1" x14ac:dyDescent="0.3">
      <c r="B223" s="6">
        <v>44696</v>
      </c>
      <c r="C223" s="5" t="s">
        <v>16</v>
      </c>
      <c r="D223" s="9">
        <v>299</v>
      </c>
      <c r="E223" s="6">
        <v>44697</v>
      </c>
      <c r="F223" s="7" t="s">
        <v>32</v>
      </c>
      <c r="G223" s="14" t="s">
        <v>36</v>
      </c>
      <c r="H223" s="7" t="s">
        <v>5</v>
      </c>
      <c r="I223" s="16">
        <f t="shared" si="7"/>
        <v>0</v>
      </c>
    </row>
    <row r="224" spans="2:9" ht="20.100000000000001" customHeight="1" x14ac:dyDescent="0.3">
      <c r="B224" s="6">
        <v>44698</v>
      </c>
      <c r="C224" s="5" t="s">
        <v>17</v>
      </c>
      <c r="D224" s="9">
        <v>560</v>
      </c>
      <c r="E224" s="6">
        <v>44700</v>
      </c>
      <c r="F224" s="7" t="s">
        <v>31</v>
      </c>
      <c r="G224" s="14" t="s">
        <v>36</v>
      </c>
      <c r="H224" s="7" t="s">
        <v>4</v>
      </c>
      <c r="I224" s="16">
        <f t="shared" si="7"/>
        <v>0.01</v>
      </c>
    </row>
    <row r="225" spans="2:9" ht="20.100000000000001" customHeight="1" x14ac:dyDescent="0.3">
      <c r="B225" s="6">
        <v>44700</v>
      </c>
      <c r="C225" s="5" t="s">
        <v>17</v>
      </c>
      <c r="D225" s="9">
        <v>565</v>
      </c>
      <c r="E225" s="6">
        <v>44700</v>
      </c>
      <c r="F225" s="7" t="s">
        <v>30</v>
      </c>
      <c r="G225" s="14" t="s">
        <v>36</v>
      </c>
      <c r="H225" s="7" t="s">
        <v>7</v>
      </c>
      <c r="I225" s="16">
        <f t="shared" si="7"/>
        <v>0.01</v>
      </c>
    </row>
    <row r="227" spans="2:9" ht="20.100000000000001" customHeight="1" x14ac:dyDescent="0.3">
      <c r="B227" s="3" t="s">
        <v>11</v>
      </c>
      <c r="C227" s="3" t="s">
        <v>40</v>
      </c>
    </row>
    <row r="228" spans="2:9" ht="20.100000000000001" customHeight="1" x14ac:dyDescent="0.3">
      <c r="B228" s="9">
        <v>500</v>
      </c>
      <c r="C228" s="15">
        <v>0.01</v>
      </c>
    </row>
    <row r="229" spans="2:9" ht="20.100000000000001" customHeight="1" x14ac:dyDescent="0.3">
      <c r="B229" s="9">
        <v>1200</v>
      </c>
      <c r="C229" s="15">
        <v>0.03</v>
      </c>
    </row>
    <row r="230" spans="2:9" ht="20.100000000000001" customHeight="1" x14ac:dyDescent="0.3">
      <c r="B230" s="9">
        <v>1700</v>
      </c>
      <c r="C230" s="15">
        <v>7.0000000000000007E-2</v>
      </c>
    </row>
    <row r="231" spans="2:9" ht="20.100000000000001" customHeight="1" x14ac:dyDescent="0.3">
      <c r="B231" s="9">
        <v>2800</v>
      </c>
      <c r="C231" s="15">
        <v>0.15</v>
      </c>
    </row>
    <row r="233" spans="2:9" ht="20.100000000000001" customHeight="1" x14ac:dyDescent="0.3">
      <c r="B233" s="12" t="s">
        <v>62</v>
      </c>
    </row>
    <row r="234" spans="2:9" ht="36" x14ac:dyDescent="0.3">
      <c r="B234" s="4" t="s">
        <v>28</v>
      </c>
      <c r="C234" s="4" t="s">
        <v>10</v>
      </c>
      <c r="D234" s="4" t="s">
        <v>11</v>
      </c>
      <c r="E234" s="4" t="s">
        <v>29</v>
      </c>
      <c r="F234" s="4" t="s">
        <v>33</v>
      </c>
      <c r="G234" s="4" t="s">
        <v>34</v>
      </c>
      <c r="H234" s="4" t="s">
        <v>0</v>
      </c>
      <c r="I234" s="10" t="s">
        <v>40</v>
      </c>
    </row>
    <row r="235" spans="2:9" ht="20.100000000000001" customHeight="1" x14ac:dyDescent="0.3">
      <c r="B235" s="6">
        <v>44621</v>
      </c>
      <c r="C235" s="5" t="s">
        <v>13</v>
      </c>
      <c r="D235" s="8">
        <v>2479.94</v>
      </c>
      <c r="E235" s="6">
        <v>44621</v>
      </c>
      <c r="F235" s="7" t="s">
        <v>30</v>
      </c>
      <c r="G235" s="13" t="s">
        <v>35</v>
      </c>
      <c r="H235" s="7" t="s">
        <v>3</v>
      </c>
      <c r="I235" s="16" cm="1">
        <f t="array" ref="I235">_xlfn.IFNA(_xlfn.IFS(D235&gt;$B$260,$C$260,D235&gt;$B$259,$C$259,D235&gt;$B$258,$C$258,D235&gt;$B$257,$C$257),0%)</f>
        <v>7.0000000000000007E-2</v>
      </c>
    </row>
    <row r="236" spans="2:9" ht="20.100000000000001" customHeight="1" x14ac:dyDescent="0.3">
      <c r="B236" s="6">
        <v>44635</v>
      </c>
      <c r="C236" s="5" t="s">
        <v>13</v>
      </c>
      <c r="D236" s="8">
        <v>1732.99</v>
      </c>
      <c r="E236" s="6">
        <v>44636</v>
      </c>
      <c r="F236" s="7" t="s">
        <v>31</v>
      </c>
      <c r="G236" s="13" t="s">
        <v>36</v>
      </c>
      <c r="H236" s="7" t="s">
        <v>4</v>
      </c>
      <c r="I236" s="16" cm="1">
        <f t="array" ref="I236">_xlfn.IFNA(_xlfn.IFS(D236&gt;$B$260,$C$260,D236&gt;$B$259,$C$259,D236&gt;$B$258,$C$258,D236&gt;$B$257,$C$257),0%)</f>
        <v>7.0000000000000007E-2</v>
      </c>
    </row>
    <row r="237" spans="2:9" ht="20.100000000000001" customHeight="1" x14ac:dyDescent="0.3">
      <c r="B237" s="6">
        <v>44637</v>
      </c>
      <c r="C237" s="5" t="s">
        <v>13</v>
      </c>
      <c r="D237" s="8">
        <v>1174.99</v>
      </c>
      <c r="E237" s="6">
        <v>44638</v>
      </c>
      <c r="F237" s="7" t="s">
        <v>30</v>
      </c>
      <c r="G237" s="14" t="s">
        <v>35</v>
      </c>
      <c r="H237" s="7" t="s">
        <v>3</v>
      </c>
      <c r="I237" s="16" cm="1">
        <f t="array" ref="I237">_xlfn.IFNA(_xlfn.IFS(D237&gt;$B$260,$C$260,D237&gt;$B$259,$C$259,D237&gt;$B$258,$C$258,D237&gt;$B$257,$C$257),0%)</f>
        <v>0.01</v>
      </c>
    </row>
    <row r="238" spans="2:9" ht="20.100000000000001" customHeight="1" x14ac:dyDescent="0.3">
      <c r="B238" s="6">
        <v>44639</v>
      </c>
      <c r="C238" s="5" t="s">
        <v>13</v>
      </c>
      <c r="D238" s="8">
        <v>1799.99</v>
      </c>
      <c r="E238" s="6">
        <v>44641</v>
      </c>
      <c r="F238" s="7" t="s">
        <v>31</v>
      </c>
      <c r="G238" s="14" t="s">
        <v>36</v>
      </c>
      <c r="H238" s="7" t="s">
        <v>5</v>
      </c>
      <c r="I238" s="16" cm="1">
        <f t="array" ref="I238">_xlfn.IFNA(_xlfn.IFS(D238&gt;$B$260,$C$260,D238&gt;$B$259,$C$259,D238&gt;$B$258,$C$258,D238&gt;$B$257,$C$257),0%)</f>
        <v>7.0000000000000007E-2</v>
      </c>
    </row>
    <row r="239" spans="2:9" ht="20.100000000000001" customHeight="1" x14ac:dyDescent="0.3">
      <c r="B239" s="6">
        <v>44642</v>
      </c>
      <c r="C239" s="5" t="s">
        <v>13</v>
      </c>
      <c r="D239" s="8">
        <v>3164.99</v>
      </c>
      <c r="E239" s="6">
        <v>44643</v>
      </c>
      <c r="F239" s="7" t="s">
        <v>32</v>
      </c>
      <c r="G239" s="14" t="s">
        <v>37</v>
      </c>
      <c r="H239" s="7" t="s">
        <v>6</v>
      </c>
      <c r="I239" s="16" cm="1">
        <f t="array" ref="I239">_xlfn.IFNA(_xlfn.IFS(D239&gt;$B$260,$C$260,D239&gt;$B$259,$C$259,D239&gt;$B$258,$C$258,D239&gt;$B$257,$C$257),0%)</f>
        <v>0.15</v>
      </c>
    </row>
    <row r="240" spans="2:9" ht="20.100000000000001" customHeight="1" x14ac:dyDescent="0.3">
      <c r="B240" s="6">
        <v>44645</v>
      </c>
      <c r="C240" s="5" t="s">
        <v>13</v>
      </c>
      <c r="D240" s="8">
        <v>1199</v>
      </c>
      <c r="E240" s="6">
        <v>44646</v>
      </c>
      <c r="F240" s="7" t="s">
        <v>30</v>
      </c>
      <c r="G240" s="13" t="s">
        <v>36</v>
      </c>
      <c r="H240" s="7" t="s">
        <v>7</v>
      </c>
      <c r="I240" s="16" cm="1">
        <f t="array" ref="I240">_xlfn.IFNA(_xlfn.IFS(D240&gt;$B$260,$C$260,D240&gt;$B$259,$C$259,D240&gt;$B$258,$C$258,D240&gt;$B$257,$C$257),0%)</f>
        <v>0.01</v>
      </c>
    </row>
    <row r="241" spans="2:9" ht="20.100000000000001" customHeight="1" x14ac:dyDescent="0.3">
      <c r="B241" s="6">
        <v>44648</v>
      </c>
      <c r="C241" s="5" t="s">
        <v>14</v>
      </c>
      <c r="D241" s="8">
        <v>699.95</v>
      </c>
      <c r="E241" s="6">
        <v>44649</v>
      </c>
      <c r="F241" s="7" t="s">
        <v>31</v>
      </c>
      <c r="G241" s="14" t="s">
        <v>35</v>
      </c>
      <c r="H241" s="7" t="s">
        <v>3</v>
      </c>
      <c r="I241" s="16" cm="1">
        <f t="array" ref="I241">_xlfn.IFNA(_xlfn.IFS(D241&gt;$B$260,$C$260,D241&gt;$B$259,$C$259,D241&gt;$B$258,$C$258,D241&gt;$B$257,$C$257),0%)</f>
        <v>0.01</v>
      </c>
    </row>
    <row r="242" spans="2:9" ht="20.100000000000001" customHeight="1" x14ac:dyDescent="0.3">
      <c r="B242" s="6">
        <v>44649</v>
      </c>
      <c r="C242" s="5" t="s">
        <v>14</v>
      </c>
      <c r="D242" s="9">
        <v>949</v>
      </c>
      <c r="E242" s="6">
        <v>44649</v>
      </c>
      <c r="F242" s="7" t="s">
        <v>31</v>
      </c>
      <c r="G242" s="13" t="s">
        <v>37</v>
      </c>
      <c r="H242" s="7" t="s">
        <v>8</v>
      </c>
      <c r="I242" s="16" cm="1">
        <f t="array" ref="I242">_xlfn.IFNA(_xlfn.IFS(D242&gt;$B$260,$C$260,D242&gt;$B$259,$C$259,D242&gt;$B$258,$C$258,D242&gt;$B$257,$C$257),0%)</f>
        <v>0.01</v>
      </c>
    </row>
    <row r="243" spans="2:9" ht="20.100000000000001" customHeight="1" x14ac:dyDescent="0.3">
      <c r="B243" s="6">
        <v>44653</v>
      </c>
      <c r="C243" s="5" t="s">
        <v>14</v>
      </c>
      <c r="D243" s="9">
        <v>429</v>
      </c>
      <c r="E243" s="6">
        <v>44654</v>
      </c>
      <c r="F243" s="7" t="s">
        <v>30</v>
      </c>
      <c r="G243" s="13" t="s">
        <v>37</v>
      </c>
      <c r="H243" s="7" t="s">
        <v>9</v>
      </c>
      <c r="I243" s="16" cm="1">
        <f t="array" ref="I243">_xlfn.IFNA(_xlfn.IFS(D243&gt;$B$260,$C$260,D243&gt;$B$259,$C$259,D243&gt;$B$258,$C$258,D243&gt;$B$257,$C$257),0%)</f>
        <v>0</v>
      </c>
    </row>
    <row r="244" spans="2:9" ht="20.100000000000001" customHeight="1" x14ac:dyDescent="0.3">
      <c r="B244" s="6">
        <v>44656</v>
      </c>
      <c r="C244" s="5" t="s">
        <v>14</v>
      </c>
      <c r="D244" s="9">
        <v>1525</v>
      </c>
      <c r="E244" s="6">
        <v>44657</v>
      </c>
      <c r="F244" s="7" t="s">
        <v>32</v>
      </c>
      <c r="G244" s="14" t="s">
        <v>35</v>
      </c>
      <c r="H244" s="7" t="s">
        <v>3</v>
      </c>
      <c r="I244" s="16" cm="1">
        <f t="array" ref="I244">_xlfn.IFNA(_xlfn.IFS(D244&gt;$B$260,$C$260,D244&gt;$B$259,$C$259,D244&gt;$B$258,$C$258,D244&gt;$B$257,$C$257),0%)</f>
        <v>0.03</v>
      </c>
    </row>
    <row r="245" spans="2:9" ht="20.100000000000001" customHeight="1" x14ac:dyDescent="0.3">
      <c r="B245" s="6">
        <v>44662</v>
      </c>
      <c r="C245" s="5" t="s">
        <v>14</v>
      </c>
      <c r="D245" s="9">
        <v>475</v>
      </c>
      <c r="E245" s="6">
        <v>44664</v>
      </c>
      <c r="F245" s="7" t="s">
        <v>32</v>
      </c>
      <c r="G245" s="13" t="s">
        <v>36</v>
      </c>
      <c r="H245" s="7" t="s">
        <v>8</v>
      </c>
      <c r="I245" s="16" cm="1">
        <f t="array" ref="I245">_xlfn.IFNA(_xlfn.IFS(D245&gt;$B$260,$C$260,D245&gt;$B$259,$C$259,D245&gt;$B$258,$C$258,D245&gt;$B$257,$C$257),0%)</f>
        <v>0</v>
      </c>
    </row>
    <row r="246" spans="2:9" ht="20.100000000000001" customHeight="1" x14ac:dyDescent="0.3">
      <c r="B246" s="6">
        <v>44668</v>
      </c>
      <c r="C246" s="5" t="s">
        <v>14</v>
      </c>
      <c r="D246" s="9">
        <v>449</v>
      </c>
      <c r="E246" s="6">
        <v>44669</v>
      </c>
      <c r="F246" s="7" t="s">
        <v>31</v>
      </c>
      <c r="G246" s="14" t="s">
        <v>35</v>
      </c>
      <c r="H246" s="7" t="s">
        <v>3</v>
      </c>
      <c r="I246" s="16" cm="1">
        <f t="array" ref="I246">_xlfn.IFNA(_xlfn.IFS(D246&gt;$B$260,$C$260,D246&gt;$B$259,$C$259,D246&gt;$B$258,$C$258,D246&gt;$B$257,$C$257),0%)</f>
        <v>0</v>
      </c>
    </row>
    <row r="247" spans="2:9" ht="20.100000000000001" customHeight="1" x14ac:dyDescent="0.3">
      <c r="B247" s="6">
        <v>44674</v>
      </c>
      <c r="C247" s="5" t="s">
        <v>15</v>
      </c>
      <c r="D247" s="8">
        <v>149.94999999999999</v>
      </c>
      <c r="E247" s="6">
        <v>44675</v>
      </c>
      <c r="F247" s="7" t="s">
        <v>30</v>
      </c>
      <c r="G247" s="13" t="s">
        <v>36</v>
      </c>
      <c r="H247" s="7" t="s">
        <v>4</v>
      </c>
      <c r="I247" s="16" cm="1">
        <f t="array" ref="I247">_xlfn.IFNA(_xlfn.IFS(D247&gt;$B$260,$C$260,D247&gt;$B$259,$C$259,D247&gt;$B$258,$C$258,D247&gt;$B$257,$C$257),0%)</f>
        <v>0</v>
      </c>
    </row>
    <row r="248" spans="2:9" ht="20.100000000000001" customHeight="1" x14ac:dyDescent="0.3">
      <c r="B248" s="6">
        <v>44678</v>
      </c>
      <c r="C248" s="5" t="s">
        <v>15</v>
      </c>
      <c r="D248" s="8">
        <v>129.94999999999999</v>
      </c>
      <c r="E248" s="6">
        <v>44679</v>
      </c>
      <c r="F248" s="7" t="s">
        <v>31</v>
      </c>
      <c r="G248" s="13" t="s">
        <v>35</v>
      </c>
      <c r="H248" s="7" t="s">
        <v>3</v>
      </c>
      <c r="I248" s="16" cm="1">
        <f t="array" ref="I248">_xlfn.IFNA(_xlfn.IFS(D248&gt;$B$260,$C$260,D248&gt;$B$259,$C$259,D248&gt;$B$258,$C$258,D248&gt;$B$257,$C$257),0%)</f>
        <v>0</v>
      </c>
    </row>
    <row r="249" spans="2:9" ht="20.100000000000001" customHeight="1" x14ac:dyDescent="0.3">
      <c r="B249" s="6">
        <v>44685</v>
      </c>
      <c r="C249" s="5" t="s">
        <v>16</v>
      </c>
      <c r="D249" s="9">
        <v>399</v>
      </c>
      <c r="E249" s="6">
        <v>44687</v>
      </c>
      <c r="F249" s="7" t="s">
        <v>30</v>
      </c>
      <c r="G249" s="13" t="s">
        <v>37</v>
      </c>
      <c r="H249" s="7" t="s">
        <v>6</v>
      </c>
      <c r="I249" s="16" cm="1">
        <f t="array" ref="I249">_xlfn.IFNA(_xlfn.IFS(D249&gt;$B$260,$C$260,D249&gt;$B$259,$C$259,D249&gt;$B$258,$C$258,D249&gt;$B$257,$C$257),0%)</f>
        <v>0</v>
      </c>
    </row>
    <row r="250" spans="2:9" ht="20.100000000000001" customHeight="1" x14ac:dyDescent="0.3">
      <c r="B250" s="6">
        <v>44688</v>
      </c>
      <c r="C250" s="5" t="s">
        <v>13</v>
      </c>
      <c r="D250" s="8">
        <v>1799.99</v>
      </c>
      <c r="E250" s="6">
        <v>44688</v>
      </c>
      <c r="F250" s="7" t="s">
        <v>30</v>
      </c>
      <c r="G250" s="13" t="s">
        <v>37</v>
      </c>
      <c r="H250" s="7" t="s">
        <v>38</v>
      </c>
      <c r="I250" s="16" cm="1">
        <f t="array" ref="I250">_xlfn.IFNA(_xlfn.IFS(D250&gt;$B$260,$C$260,D250&gt;$B$259,$C$259,D250&gt;$B$258,$C$258,D250&gt;$B$257,$C$257),0%)</f>
        <v>7.0000000000000007E-2</v>
      </c>
    </row>
    <row r="251" spans="2:9" ht="20.100000000000001" customHeight="1" x14ac:dyDescent="0.3">
      <c r="B251" s="6">
        <v>44694</v>
      </c>
      <c r="C251" s="5" t="s">
        <v>16</v>
      </c>
      <c r="D251" s="8">
        <v>183.9</v>
      </c>
      <c r="E251" s="6">
        <v>44695</v>
      </c>
      <c r="F251" s="7" t="s">
        <v>31</v>
      </c>
      <c r="G251" s="13" t="s">
        <v>35</v>
      </c>
      <c r="H251" s="7" t="s">
        <v>3</v>
      </c>
      <c r="I251" s="16" cm="1">
        <f t="array" ref="I251">_xlfn.IFNA(_xlfn.IFS(D251&gt;$B$260,$C$260,D251&gt;$B$259,$C$259,D251&gt;$B$258,$C$258,D251&gt;$B$257,$C$257),0%)</f>
        <v>0</v>
      </c>
    </row>
    <row r="252" spans="2:9" ht="20.100000000000001" customHeight="1" x14ac:dyDescent="0.3">
      <c r="B252" s="6">
        <v>44696</v>
      </c>
      <c r="C252" s="5" t="s">
        <v>16</v>
      </c>
      <c r="D252" s="9">
        <v>299</v>
      </c>
      <c r="E252" s="6">
        <v>44697</v>
      </c>
      <c r="F252" s="7" t="s">
        <v>32</v>
      </c>
      <c r="G252" s="14" t="s">
        <v>36</v>
      </c>
      <c r="H252" s="7" t="s">
        <v>5</v>
      </c>
      <c r="I252" s="16" cm="1">
        <f t="array" ref="I252">_xlfn.IFNA(_xlfn.IFS(D252&gt;$B$260,$C$260,D252&gt;$B$259,$C$259,D252&gt;$B$258,$C$258,D252&gt;$B$257,$C$257),0%)</f>
        <v>0</v>
      </c>
    </row>
    <row r="253" spans="2:9" ht="20.100000000000001" customHeight="1" x14ac:dyDescent="0.3">
      <c r="B253" s="6">
        <v>44698</v>
      </c>
      <c r="C253" s="5" t="s">
        <v>17</v>
      </c>
      <c r="D253" s="9">
        <v>560</v>
      </c>
      <c r="E253" s="6">
        <v>44700</v>
      </c>
      <c r="F253" s="7" t="s">
        <v>31</v>
      </c>
      <c r="G253" s="14" t="s">
        <v>36</v>
      </c>
      <c r="H253" s="7" t="s">
        <v>4</v>
      </c>
      <c r="I253" s="16" cm="1">
        <f t="array" ref="I253">_xlfn.IFNA(_xlfn.IFS(D253&gt;$B$260,$C$260,D253&gt;$B$259,$C$259,D253&gt;$B$258,$C$258,D253&gt;$B$257,$C$257),0%)</f>
        <v>0.01</v>
      </c>
    </row>
    <row r="254" spans="2:9" ht="20.100000000000001" customHeight="1" x14ac:dyDescent="0.3">
      <c r="B254" s="6">
        <v>44700</v>
      </c>
      <c r="C254" s="5" t="s">
        <v>17</v>
      </c>
      <c r="D254" s="9">
        <v>565</v>
      </c>
      <c r="E254" s="6">
        <v>44700</v>
      </c>
      <c r="F254" s="7" t="s">
        <v>30</v>
      </c>
      <c r="G254" s="14" t="s">
        <v>36</v>
      </c>
      <c r="H254" s="7" t="s">
        <v>7</v>
      </c>
      <c r="I254" s="16" cm="1">
        <f t="array" ref="I254">_xlfn.IFNA(_xlfn.IFS(D254&gt;$B$260,$C$260,D254&gt;$B$259,$C$259,D254&gt;$B$258,$C$258,D254&gt;$B$257,$C$257),0%)</f>
        <v>0.01</v>
      </c>
    </row>
    <row r="256" spans="2:9" ht="20.100000000000001" customHeight="1" x14ac:dyDescent="0.3">
      <c r="B256" s="3" t="s">
        <v>11</v>
      </c>
      <c r="C256" s="3" t="s">
        <v>40</v>
      </c>
    </row>
    <row r="257" spans="2:9" ht="20.100000000000001" customHeight="1" x14ac:dyDescent="0.3">
      <c r="B257" s="9">
        <v>500</v>
      </c>
      <c r="C257" s="15">
        <v>0.01</v>
      </c>
    </row>
    <row r="258" spans="2:9" ht="20.100000000000001" customHeight="1" x14ac:dyDescent="0.3">
      <c r="B258" s="9">
        <v>1200</v>
      </c>
      <c r="C258" s="15">
        <v>0.03</v>
      </c>
    </row>
    <row r="259" spans="2:9" ht="20.100000000000001" customHeight="1" x14ac:dyDescent="0.3">
      <c r="B259" s="9">
        <v>1700</v>
      </c>
      <c r="C259" s="15">
        <v>7.0000000000000007E-2</v>
      </c>
    </row>
    <row r="260" spans="2:9" ht="20.100000000000001" customHeight="1" x14ac:dyDescent="0.3">
      <c r="B260" s="9">
        <v>2800</v>
      </c>
      <c r="C260" s="15">
        <v>0.15</v>
      </c>
    </row>
    <row r="262" spans="2:9" ht="20.100000000000001" customHeight="1" x14ac:dyDescent="0.3">
      <c r="B262" s="12" t="s">
        <v>63</v>
      </c>
    </row>
    <row r="263" spans="2:9" ht="36" x14ac:dyDescent="0.3">
      <c r="B263" s="4" t="s">
        <v>28</v>
      </c>
      <c r="C263" s="4" t="s">
        <v>10</v>
      </c>
      <c r="D263" s="4" t="s">
        <v>11</v>
      </c>
      <c r="E263" s="4" t="s">
        <v>29</v>
      </c>
      <c r="F263" s="4" t="s">
        <v>33</v>
      </c>
      <c r="G263" s="4" t="s">
        <v>34</v>
      </c>
      <c r="H263" s="4" t="s">
        <v>0</v>
      </c>
      <c r="I263" s="10" t="s">
        <v>41</v>
      </c>
    </row>
    <row r="264" spans="2:9" ht="20.100000000000001" customHeight="1" x14ac:dyDescent="0.3">
      <c r="B264" s="6">
        <v>44621</v>
      </c>
      <c r="C264" s="5" t="s">
        <v>13</v>
      </c>
      <c r="D264" s="8">
        <v>2479.94</v>
      </c>
      <c r="E264" s="6">
        <v>44621</v>
      </c>
      <c r="F264" s="7" t="s">
        <v>30</v>
      </c>
      <c r="G264" s="13" t="s">
        <v>35</v>
      </c>
      <c r="H264" s="7" t="s">
        <v>42</v>
      </c>
      <c r="I264" s="16" t="str">
        <f>IF(AND(D264&gt;2000,OR(E264=B264,C264="Laptop")),"Yes","No")</f>
        <v>Yes</v>
      </c>
    </row>
    <row r="265" spans="2:9" ht="20.100000000000001" customHeight="1" x14ac:dyDescent="0.3">
      <c r="B265" s="6">
        <v>44635</v>
      </c>
      <c r="C265" s="5" t="s">
        <v>13</v>
      </c>
      <c r="D265" s="8">
        <v>1732.99</v>
      </c>
      <c r="E265" s="6">
        <v>44636</v>
      </c>
      <c r="F265" s="7" t="s">
        <v>31</v>
      </c>
      <c r="G265" s="13" t="s">
        <v>36</v>
      </c>
      <c r="H265" s="7" t="s">
        <v>43</v>
      </c>
      <c r="I265" s="16" t="str">
        <f t="shared" ref="I265:I283" si="8">IF(AND(D265&gt;2000,OR(E265=B265,C265="Laptop")),"Yes","No")</f>
        <v>No</v>
      </c>
    </row>
    <row r="266" spans="2:9" ht="20.100000000000001" customHeight="1" x14ac:dyDescent="0.3">
      <c r="B266" s="6">
        <v>44637</v>
      </c>
      <c r="C266" s="5" t="s">
        <v>13</v>
      </c>
      <c r="D266" s="8">
        <v>1174.99</v>
      </c>
      <c r="E266" s="6">
        <v>44638</v>
      </c>
      <c r="F266" s="7" t="s">
        <v>30</v>
      </c>
      <c r="G266" s="14" t="s">
        <v>35</v>
      </c>
      <c r="H266" s="7" t="s">
        <v>44</v>
      </c>
      <c r="I266" s="16" t="str">
        <f t="shared" si="8"/>
        <v>No</v>
      </c>
    </row>
    <row r="267" spans="2:9" ht="20.100000000000001" customHeight="1" x14ac:dyDescent="0.3">
      <c r="B267" s="6">
        <v>44639</v>
      </c>
      <c r="C267" s="5" t="s">
        <v>13</v>
      </c>
      <c r="D267" s="8">
        <v>1799.99</v>
      </c>
      <c r="E267" s="6">
        <v>44641</v>
      </c>
      <c r="F267" s="7" t="s">
        <v>31</v>
      </c>
      <c r="G267" s="14" t="s">
        <v>36</v>
      </c>
      <c r="H267" s="7" t="s">
        <v>45</v>
      </c>
      <c r="I267" s="16" t="str">
        <f t="shared" si="8"/>
        <v>No</v>
      </c>
    </row>
    <row r="268" spans="2:9" ht="20.100000000000001" customHeight="1" x14ac:dyDescent="0.3">
      <c r="B268" s="6">
        <v>44642</v>
      </c>
      <c r="C268" s="5" t="s">
        <v>13</v>
      </c>
      <c r="D268" s="8">
        <v>3164.99</v>
      </c>
      <c r="E268" s="6">
        <v>44643</v>
      </c>
      <c r="F268" s="7" t="s">
        <v>32</v>
      </c>
      <c r="G268" s="14" t="s">
        <v>37</v>
      </c>
      <c r="H268" s="7" t="s">
        <v>46</v>
      </c>
      <c r="I268" s="16" t="str">
        <f t="shared" si="8"/>
        <v>Yes</v>
      </c>
    </row>
    <row r="269" spans="2:9" ht="20.100000000000001" customHeight="1" x14ac:dyDescent="0.3">
      <c r="B269" s="6">
        <v>44645</v>
      </c>
      <c r="C269" s="5" t="s">
        <v>13</v>
      </c>
      <c r="D269" s="8">
        <v>1199</v>
      </c>
      <c r="E269" s="6">
        <v>44646</v>
      </c>
      <c r="F269" s="7" t="s">
        <v>30</v>
      </c>
      <c r="G269" s="13" t="s">
        <v>36</v>
      </c>
      <c r="H269" s="7" t="s">
        <v>47</v>
      </c>
      <c r="I269" s="16" t="str">
        <f t="shared" si="8"/>
        <v>No</v>
      </c>
    </row>
    <row r="270" spans="2:9" ht="20.100000000000001" customHeight="1" x14ac:dyDescent="0.3">
      <c r="B270" s="6">
        <v>44648</v>
      </c>
      <c r="C270" s="5" t="s">
        <v>14</v>
      </c>
      <c r="D270" s="8">
        <v>699.95</v>
      </c>
      <c r="E270" s="6">
        <v>44649</v>
      </c>
      <c r="F270" s="7" t="s">
        <v>31</v>
      </c>
      <c r="G270" s="14" t="s">
        <v>35</v>
      </c>
      <c r="H270" s="7" t="s">
        <v>48</v>
      </c>
      <c r="I270" s="16" t="str">
        <f t="shared" si="8"/>
        <v>No</v>
      </c>
    </row>
    <row r="271" spans="2:9" ht="20.100000000000001" customHeight="1" x14ac:dyDescent="0.3">
      <c r="B271" s="6">
        <v>44649</v>
      </c>
      <c r="C271" s="5" t="s">
        <v>14</v>
      </c>
      <c r="D271" s="9">
        <v>949</v>
      </c>
      <c r="E271" s="6">
        <v>44649</v>
      </c>
      <c r="F271" s="7" t="s">
        <v>31</v>
      </c>
      <c r="G271" s="13" t="s">
        <v>37</v>
      </c>
      <c r="H271" s="7" t="s">
        <v>49</v>
      </c>
      <c r="I271" s="16" t="str">
        <f t="shared" si="8"/>
        <v>No</v>
      </c>
    </row>
    <row r="272" spans="2:9" ht="20.100000000000001" customHeight="1" x14ac:dyDescent="0.3">
      <c r="B272" s="6">
        <v>44653</v>
      </c>
      <c r="C272" s="5" t="s">
        <v>14</v>
      </c>
      <c r="D272" s="9">
        <v>429</v>
      </c>
      <c r="E272" s="6">
        <v>44654</v>
      </c>
      <c r="F272" s="7" t="s">
        <v>30</v>
      </c>
      <c r="G272" s="13" t="s">
        <v>37</v>
      </c>
      <c r="H272" s="7" t="s">
        <v>50</v>
      </c>
      <c r="I272" s="16" t="str">
        <f t="shared" si="8"/>
        <v>No</v>
      </c>
    </row>
    <row r="273" spans="2:9" ht="20.100000000000001" customHeight="1" x14ac:dyDescent="0.3">
      <c r="B273" s="6">
        <v>44656</v>
      </c>
      <c r="C273" s="5" t="s">
        <v>14</v>
      </c>
      <c r="D273" s="9">
        <v>1525</v>
      </c>
      <c r="E273" s="6">
        <v>44657</v>
      </c>
      <c r="F273" s="7" t="s">
        <v>32</v>
      </c>
      <c r="G273" s="14" t="s">
        <v>35</v>
      </c>
      <c r="H273" s="7" t="s">
        <v>51</v>
      </c>
      <c r="I273" s="16" t="str">
        <f t="shared" si="8"/>
        <v>No</v>
      </c>
    </row>
    <row r="274" spans="2:9" ht="20.100000000000001" customHeight="1" x14ac:dyDescent="0.3">
      <c r="B274" s="6">
        <v>44662</v>
      </c>
      <c r="C274" s="5" t="s">
        <v>14</v>
      </c>
      <c r="D274" s="9">
        <v>475</v>
      </c>
      <c r="E274" s="6">
        <v>44664</v>
      </c>
      <c r="F274" s="7" t="s">
        <v>32</v>
      </c>
      <c r="G274" s="13" t="s">
        <v>36</v>
      </c>
      <c r="H274" s="7" t="s">
        <v>52</v>
      </c>
      <c r="I274" s="16" t="str">
        <f t="shared" si="8"/>
        <v>No</v>
      </c>
    </row>
    <row r="275" spans="2:9" ht="20.100000000000001" customHeight="1" x14ac:dyDescent="0.3">
      <c r="B275" s="6">
        <v>44668</v>
      </c>
      <c r="C275" s="5" t="s">
        <v>14</v>
      </c>
      <c r="D275" s="9">
        <v>449</v>
      </c>
      <c r="E275" s="6">
        <v>44669</v>
      </c>
      <c r="F275" s="7" t="s">
        <v>31</v>
      </c>
      <c r="G275" s="14" t="s">
        <v>35</v>
      </c>
      <c r="H275" s="7" t="s">
        <v>53</v>
      </c>
      <c r="I275" s="16" t="str">
        <f t="shared" si="8"/>
        <v>No</v>
      </c>
    </row>
    <row r="276" spans="2:9" ht="20.100000000000001" customHeight="1" x14ac:dyDescent="0.3">
      <c r="B276" s="6">
        <v>44674</v>
      </c>
      <c r="C276" s="5" t="s">
        <v>15</v>
      </c>
      <c r="D276" s="8">
        <v>149.94999999999999</v>
      </c>
      <c r="E276" s="6">
        <v>44675</v>
      </c>
      <c r="F276" s="7" t="s">
        <v>30</v>
      </c>
      <c r="G276" s="13" t="s">
        <v>36</v>
      </c>
      <c r="H276" s="7" t="s">
        <v>54</v>
      </c>
      <c r="I276" s="16" t="str">
        <f t="shared" si="8"/>
        <v>No</v>
      </c>
    </row>
    <row r="277" spans="2:9" ht="20.100000000000001" customHeight="1" x14ac:dyDescent="0.3">
      <c r="B277" s="6">
        <v>44678</v>
      </c>
      <c r="C277" s="5" t="s">
        <v>15</v>
      </c>
      <c r="D277" s="8">
        <v>129.94999999999999</v>
      </c>
      <c r="E277" s="6">
        <v>44679</v>
      </c>
      <c r="F277" s="7" t="s">
        <v>31</v>
      </c>
      <c r="G277" s="13" t="s">
        <v>35</v>
      </c>
      <c r="H277" s="7" t="s">
        <v>55</v>
      </c>
      <c r="I277" s="16" t="str">
        <f t="shared" si="8"/>
        <v>No</v>
      </c>
    </row>
    <row r="278" spans="2:9" ht="20.100000000000001" customHeight="1" x14ac:dyDescent="0.3">
      <c r="B278" s="6">
        <v>44685</v>
      </c>
      <c r="C278" s="5" t="s">
        <v>16</v>
      </c>
      <c r="D278" s="9">
        <v>399</v>
      </c>
      <c r="E278" s="6">
        <v>44687</v>
      </c>
      <c r="F278" s="7" t="s">
        <v>30</v>
      </c>
      <c r="G278" s="13" t="s">
        <v>37</v>
      </c>
      <c r="H278" s="7" t="s">
        <v>6</v>
      </c>
      <c r="I278" s="16" t="str">
        <f t="shared" si="8"/>
        <v>No</v>
      </c>
    </row>
    <row r="279" spans="2:9" ht="20.100000000000001" customHeight="1" x14ac:dyDescent="0.3">
      <c r="B279" s="6">
        <v>44688</v>
      </c>
      <c r="C279" s="5" t="s">
        <v>13</v>
      </c>
      <c r="D279" s="8">
        <v>1799.99</v>
      </c>
      <c r="E279" s="6">
        <v>44688</v>
      </c>
      <c r="F279" s="7" t="s">
        <v>30</v>
      </c>
      <c r="G279" s="13" t="s">
        <v>37</v>
      </c>
      <c r="H279" s="7" t="s">
        <v>38</v>
      </c>
      <c r="I279" s="16" t="str">
        <f t="shared" si="8"/>
        <v>No</v>
      </c>
    </row>
    <row r="280" spans="2:9" ht="20.100000000000001" customHeight="1" x14ac:dyDescent="0.3">
      <c r="B280" s="6">
        <v>44694</v>
      </c>
      <c r="C280" s="5" t="s">
        <v>16</v>
      </c>
      <c r="D280" s="8">
        <v>183.9</v>
      </c>
      <c r="E280" s="6">
        <v>44695</v>
      </c>
      <c r="F280" s="7" t="s">
        <v>31</v>
      </c>
      <c r="G280" s="13" t="s">
        <v>35</v>
      </c>
      <c r="H280" s="7" t="s">
        <v>56</v>
      </c>
      <c r="I280" s="16" t="str">
        <f t="shared" si="8"/>
        <v>No</v>
      </c>
    </row>
    <row r="281" spans="2:9" ht="20.100000000000001" customHeight="1" x14ac:dyDescent="0.3">
      <c r="B281" s="6">
        <v>44696</v>
      </c>
      <c r="C281" s="5" t="s">
        <v>16</v>
      </c>
      <c r="D281" s="9">
        <v>299</v>
      </c>
      <c r="E281" s="6">
        <v>44697</v>
      </c>
      <c r="F281" s="7" t="s">
        <v>32</v>
      </c>
      <c r="G281" s="14" t="s">
        <v>36</v>
      </c>
      <c r="H281" s="7" t="s">
        <v>57</v>
      </c>
      <c r="I281" s="16" t="str">
        <f t="shared" si="8"/>
        <v>No</v>
      </c>
    </row>
    <row r="282" spans="2:9" ht="20.100000000000001" customHeight="1" x14ac:dyDescent="0.3">
      <c r="B282" s="6">
        <v>44698</v>
      </c>
      <c r="C282" s="5" t="s">
        <v>17</v>
      </c>
      <c r="D282" s="9">
        <v>560</v>
      </c>
      <c r="E282" s="6">
        <v>44700</v>
      </c>
      <c r="F282" s="7" t="s">
        <v>31</v>
      </c>
      <c r="G282" s="14" t="s">
        <v>36</v>
      </c>
      <c r="H282" s="7" t="s">
        <v>58</v>
      </c>
      <c r="I282" s="16" t="str">
        <f t="shared" si="8"/>
        <v>No</v>
      </c>
    </row>
    <row r="283" spans="2:9" ht="20.100000000000001" customHeight="1" x14ac:dyDescent="0.3">
      <c r="B283" s="6">
        <v>44700</v>
      </c>
      <c r="C283" s="5" t="s">
        <v>17</v>
      </c>
      <c r="D283" s="9">
        <v>565</v>
      </c>
      <c r="E283" s="6">
        <v>44700</v>
      </c>
      <c r="F283" s="7" t="s">
        <v>30</v>
      </c>
      <c r="G283" s="14" t="s">
        <v>36</v>
      </c>
      <c r="H283" s="7" t="s">
        <v>59</v>
      </c>
      <c r="I283" s="16" t="str">
        <f t="shared" si="8"/>
        <v>No</v>
      </c>
    </row>
  </sheetData>
  <mergeCells count="1">
    <mergeCell ref="B2:I2"/>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sawan</cp:lastModifiedBy>
  <dcterms:created xsi:type="dcterms:W3CDTF">2015-06-05T18:17:20Z</dcterms:created>
  <dcterms:modified xsi:type="dcterms:W3CDTF">2023-04-11T13:01:13Z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2023-03-06T08:37:43Z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85093cb9-6480-4f1c-a69a-04fddb138170</vt:lpwstr>
  </property>
  <property fmtid="{D5CDD505-2E9C-101B-9397-08002B2CF9AE}" pid="8" name="MSIP_Label_767a5d4c-6e68-416c-b53b-e38e179fc32e_ContentBits">
    <vt:lpwstr>0</vt:lpwstr>
  </property>
</Properties>
</file>