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ANKITA\ASSIGNMENTS\Day 23 - 21st May\Assignments\Polynomial\"/>
    </mc:Choice>
  </mc:AlternateContent>
  <xr:revisionPtr revIDLastSave="0" documentId="13_ncr:1_{BDBC9FB8-DD50-44D5-BBB6-B84201722ED5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Data" sheetId="1" r:id="rId1"/>
    <sheet name="Position Salary" sheetId="2" r:id="rId2"/>
    <sheet name="Linear Regression" sheetId="3" r:id="rId3"/>
    <sheet name="Polynomial Rgression" sheetId="4" r:id="rId4"/>
  </sheets>
  <calcPr calcId="181029"/>
</workbook>
</file>

<file path=xl/calcChain.xml><?xml version="1.0" encoding="utf-8"?>
<calcChain xmlns="http://schemas.openxmlformats.org/spreadsheetml/2006/main">
  <c r="D25" i="4" l="1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I17" i="2"/>
  <c r="F17" i="2"/>
  <c r="I16" i="2"/>
  <c r="F16" i="2"/>
  <c r="I15" i="2"/>
  <c r="F15" i="2"/>
  <c r="I14" i="2"/>
  <c r="F14" i="2"/>
  <c r="I13" i="2"/>
  <c r="F13" i="2"/>
  <c r="I12" i="2"/>
  <c r="F12" i="2"/>
  <c r="I11" i="2"/>
  <c r="F11" i="2"/>
  <c r="I10" i="2"/>
  <c r="F10" i="2"/>
  <c r="I9" i="2"/>
  <c r="F9" i="2"/>
  <c r="I8" i="2"/>
  <c r="F8" i="2"/>
  <c r="I7" i="2"/>
  <c r="F7" i="2"/>
  <c r="P6" i="2"/>
  <c r="I6" i="2"/>
  <c r="F6" i="2"/>
  <c r="P5" i="2"/>
  <c r="M5" i="2"/>
  <c r="L5" i="2"/>
  <c r="I5" i="2"/>
  <c r="F5" i="2"/>
  <c r="P4" i="2"/>
  <c r="P7" i="2" s="1"/>
  <c r="P3" i="2" s="1"/>
  <c r="M4" i="2"/>
  <c r="L4" i="2"/>
  <c r="P8" i="2" l="1"/>
</calcChain>
</file>

<file path=xl/sharedStrings.xml><?xml version="1.0" encoding="utf-8"?>
<sst xmlns="http://schemas.openxmlformats.org/spreadsheetml/2006/main" count="163" uniqueCount="68">
  <si>
    <t>Position</t>
  </si>
  <si>
    <t>Level</t>
  </si>
  <si>
    <t>Salary</t>
  </si>
  <si>
    <t>Business Analyst</t>
  </si>
  <si>
    <t>Junior Consultant</t>
  </si>
  <si>
    <t>Senior Consultant</t>
  </si>
  <si>
    <t>Manager</t>
  </si>
  <si>
    <t>Country Manager</t>
  </si>
  <si>
    <t>Region Manager</t>
  </si>
  <si>
    <t>Partner</t>
  </si>
  <si>
    <t>Senior Partner</t>
  </si>
  <si>
    <t>C-level</t>
  </si>
  <si>
    <t>CEO</t>
  </si>
  <si>
    <t>Statistics</t>
  </si>
  <si>
    <t>Corelation</t>
  </si>
  <si>
    <t>For Outlier</t>
  </si>
  <si>
    <t>LOWER</t>
  </si>
  <si>
    <t>Q1</t>
  </si>
  <si>
    <t>Mean</t>
  </si>
  <si>
    <t>Q2</t>
  </si>
  <si>
    <t>Standard Error</t>
  </si>
  <si>
    <t>Q3</t>
  </si>
  <si>
    <t>Median</t>
  </si>
  <si>
    <t>IQR</t>
  </si>
  <si>
    <t>Mode</t>
  </si>
  <si>
    <t>UPPER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</si>
  <si>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</si>
  <si>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</si>
  <si>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</si>
  <si>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</si>
  <si>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</si>
  <si>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</si>
  <si>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</si>
  <si>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</si>
  <si>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</si>
  <si>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r>
      <t>Linear Regression</t>
    </r>
    <r>
      <rPr>
        <sz val="36"/>
        <color rgb="FF000000"/>
        <rFont val="Calibri"/>
      </rPr>
      <t xml:space="preserve"> </t>
    </r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</si>
  <si>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</si>
  <si>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</si>
  <si>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</si>
  <si>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</si>
  <si>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</si>
  <si>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</si>
  <si>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</si>
  <si>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</si>
  <si>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</si>
  <si>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</si>
  <si>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</si>
  <si>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</si>
  <si>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</si>
  <si>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</si>
  <si>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</si>
  <si>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</si>
  <si>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</si>
  <si>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</si>
  <si>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</si>
  <si>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</si>
  <si>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</si>
  <si>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</si>
  <si>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</si>
  <si>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</si>
  <si>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</si>
  <si>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Salary</t>
  </si>
  <si>
    <t>Residuals</t>
  </si>
  <si>
    <t>Polynomial Regression</t>
  </si>
  <si>
    <t>x</t>
  </si>
  <si>
    <t>x^2</t>
  </si>
  <si>
    <t>x^3</t>
  </si>
  <si>
    <t>x^4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</si>
</sst>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9">
    <font>
      <sz val="11"/>
      <color theme="1"/>
      <name val="Calibri"/>
      <charset val="134"/>
      <scheme val="minor"/>
    </font>
    <font>
      <sz val="11"/>
      <color rgb="FF000000"/>
      <name val="Calibri"/>
    </font>
    <font>
      <sz val="36"/>
      <color rgb="FF00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  <font>
      <b/>
      <sz val="11"/>
      <color rgb="FF000000"/>
      <name val="Calibri"/>
    </font>
    <font>
      <b/>
      <sz val="24"/>
      <color rgb="FF000000"/>
      <name val="Calibri"/>
    </font>
    <font>
      <b/>
      <sz val="20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3" fillId="0" borderId="4" xfId="0" applyFont="1" applyBorder="1" applyAlignment="1">
      <alignment horizontal="center"/>
    </xf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4" fillId="0" borderId="4" xfId="0" applyFont="1" applyBorder="1" applyAlignment="1">
      <alignment horizontal="center"/>
    </xf>
    <xf numFmtId="0" fontId="5" fillId="0" borderId="3" xfId="0" applyFont="1" applyBorder="1" applyAlignment="1"/>
    <xf numFmtId="0" fontId="5" fillId="0" borderId="5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3" fillId="0" borderId="11" xfId="0" applyFont="1" applyBorder="1" applyAlignment="1">
      <alignment horizontal="center"/>
    </xf>
    <xf numFmtId="11" fontId="1" fillId="0" borderId="0" xfId="0" applyNumberFormat="1" applyFont="1" applyAlignment="1"/>
    <xf numFmtId="11" fontId="1" fillId="0" borderId="9" xfId="0" applyNumberFormat="1" applyFont="1" applyBorder="1" applyAlignment="1"/>
    <xf numFmtId="0" fontId="4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5" fillId="0" borderId="0" xfId="0" applyFont="1" applyAlignment="1"/>
    <xf numFmtId="0" fontId="5" fillId="0" borderId="9" xfId="0" applyFont="1" applyBorder="1" applyAlignment="1"/>
    <xf numFmtId="164" fontId="1" fillId="0" borderId="0" xfId="0" applyNumberFormat="1" applyFont="1" applyAlignment="1"/>
    <xf numFmtId="164" fontId="1" fillId="0" borderId="9" xfId="0" applyNumberFormat="1" applyFont="1" applyBorder="1" applyAlignment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1" fillId="0" borderId="25" xfId="0" applyFont="1" applyBorder="1" applyAlignment="1"/>
    <xf numFmtId="0" fontId="1" fillId="0" borderId="26" xfId="0" applyFont="1" applyBorder="1" applyAlignment="1"/>
    <xf numFmtId="0" fontId="1" fillId="0" borderId="27" xfId="0" applyFont="1" applyBorder="1" applyAlignment="1"/>
    <xf numFmtId="0" fontId="1" fillId="0" borderId="28" xfId="0" applyFont="1" applyBorder="1" applyAlignment="1"/>
    <xf numFmtId="0" fontId="1" fillId="0" borderId="29" xfId="0" applyFont="1" applyBorder="1" applyAlignment="1"/>
    <xf numFmtId="0" fontId="1" fillId="0" borderId="32" xfId="0" applyFont="1" applyBorder="1" applyAlignment="1"/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1" fillId="0" borderId="36" xfId="0" applyFont="1" applyBorder="1" applyAlignment="1"/>
    <xf numFmtId="0" fontId="0" fillId="0" borderId="26" xfId="0" applyBorder="1">
      <alignment vertical="center"/>
    </xf>
    <xf numFmtId="0" fontId="8" fillId="0" borderId="9" xfId="0" applyFont="1" applyBorder="1" applyAlignment="1"/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1" fillId="0" borderId="40" xfId="0" applyFont="1" applyBorder="1" applyAlignment="1"/>
    <xf numFmtId="0" fontId="0" fillId="0" borderId="6" xfId="0" applyBorder="1">
      <alignment vertical="center"/>
    </xf>
    <xf numFmtId="0" fontId="0" fillId="0" borderId="3" xfId="0" applyBorder="1">
      <alignment vertical="center"/>
    </xf>
    <xf numFmtId="0" fontId="6" fillId="0" borderId="24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22</xdr:col>
      <xdr:colOff>304800</xdr:colOff>
      <xdr:row>16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72975" y="800100"/>
          <a:ext cx="4572000" cy="2886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25</xdr:col>
      <xdr:colOff>327660</xdr:colOff>
      <xdr:row>17</xdr:row>
      <xdr:rowOff>30480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49400" y="809625"/>
          <a:ext cx="4594860" cy="2945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/>
  </sheetViews>
  <sheetFormatPr defaultColWidth="9.140625" defaultRowHeight="15"/>
  <cols>
    <col min="1" max="1" width="17.140625" customWidth="1"/>
    <col min="2" max="2" width="5.42578125" customWidth="1"/>
    <col min="5" max="5" width="17.5703125" customWidth="1"/>
    <col min="8" max="8" width="17.42578125" customWidth="1"/>
  </cols>
  <sheetData>
    <row r="1" spans="1:3" ht="32.25" customHeight="1">
      <c r="A1" s="1" t="s">
        <v>0</v>
      </c>
      <c r="B1" s="1" t="s">
        <v>1</v>
      </c>
      <c r="C1" s="1" t="s">
        <v>2</v>
      </c>
    </row>
    <row r="2" spans="1:3">
      <c r="A2" s="1" t="s">
        <v>3</v>
      </c>
      <c r="B2" s="1">
        <v>1</v>
      </c>
      <c r="C2" s="1">
        <v>45000</v>
      </c>
    </row>
    <row r="3" spans="1:3">
      <c r="A3" s="1" t="s">
        <v>4</v>
      </c>
      <c r="B3" s="1">
        <v>2</v>
      </c>
      <c r="C3" s="1">
        <v>50000</v>
      </c>
    </row>
    <row r="4" spans="1:3">
      <c r="A4" s="1" t="s">
        <v>5</v>
      </c>
      <c r="B4" s="1">
        <v>3</v>
      </c>
      <c r="C4" s="1">
        <v>60000</v>
      </c>
    </row>
    <row r="5" spans="1:3">
      <c r="A5" s="1" t="s">
        <v>6</v>
      </c>
      <c r="B5" s="1">
        <v>4</v>
      </c>
      <c r="C5" s="1">
        <v>80000</v>
      </c>
    </row>
    <row r="6" spans="1:3">
      <c r="A6" s="1" t="s">
        <v>7</v>
      </c>
      <c r="B6" s="1">
        <v>5</v>
      </c>
      <c r="C6" s="1">
        <v>110000</v>
      </c>
    </row>
    <row r="7" spans="1:3">
      <c r="A7" s="1" t="s">
        <v>8</v>
      </c>
      <c r="B7" s="1">
        <v>6</v>
      </c>
      <c r="C7" s="1">
        <v>150000</v>
      </c>
    </row>
    <row r="8" spans="1:3">
      <c r="A8" s="1" t="s">
        <v>9</v>
      </c>
      <c r="B8" s="1">
        <v>7</v>
      </c>
      <c r="C8" s="1">
        <v>200000</v>
      </c>
    </row>
    <row r="9" spans="1:3">
      <c r="A9" s="1" t="s">
        <v>10</v>
      </c>
      <c r="B9" s="1">
        <v>8</v>
      </c>
      <c r="C9" s="1">
        <v>300000</v>
      </c>
    </row>
    <row r="10" spans="1:3">
      <c r="A10" s="1" t="s">
        <v>11</v>
      </c>
      <c r="B10" s="1">
        <v>9</v>
      </c>
      <c r="C10" s="1">
        <v>500000</v>
      </c>
    </row>
    <row r="11" spans="1:3">
      <c r="A11" s="1" t="s">
        <v>12</v>
      </c>
      <c r="B11" s="1">
        <v>10</v>
      </c>
      <c r="C11" s="1">
        <v>1000000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"/>
  <sheetViews>
    <sheetView workbookViewId="0">
      <selection activeCell="I15" sqref="I15"/>
    </sheetView>
  </sheetViews>
  <sheetFormatPr defaultColWidth="9.140625" defaultRowHeight="15"/>
  <cols>
    <col min="1" max="1" width="17.140625" customWidth="1"/>
    <col min="2" max="2" width="5.85546875" customWidth="1"/>
    <col min="5" max="5" width="17.42578125" customWidth="1"/>
    <col min="6" max="6" width="12.85546875"/>
    <col min="8" max="8" width="17.5703125" customWidth="1"/>
    <col min="9" max="9" width="12.85546875"/>
    <col min="12" max="13" width="12.85546875"/>
  </cols>
  <sheetData>
    <row r="1" spans="1:17" ht="33" customHeight="1">
      <c r="A1" s="1" t="s">
        <v>0</v>
      </c>
      <c r="B1" s="1" t="s">
        <v>1</v>
      </c>
      <c r="C1" s="1" t="s">
        <v>2</v>
      </c>
      <c r="E1" s="43" t="s">
        <v>13</v>
      </c>
      <c r="F1" s="43"/>
      <c r="G1" s="43"/>
      <c r="H1" s="43"/>
      <c r="I1" s="43"/>
      <c r="K1" s="43" t="s">
        <v>14</v>
      </c>
      <c r="L1" s="43"/>
      <c r="M1" s="43"/>
      <c r="O1" s="44" t="s">
        <v>15</v>
      </c>
      <c r="P1" s="44"/>
    </row>
    <row r="2" spans="1:17">
      <c r="A2" s="1" t="s">
        <v>3</v>
      </c>
      <c r="B2" s="1">
        <v>1</v>
      </c>
      <c r="C2" s="1">
        <v>45000</v>
      </c>
      <c r="E2" s="43"/>
      <c r="F2" s="43"/>
      <c r="G2" s="43"/>
      <c r="H2" s="43"/>
      <c r="I2" s="43"/>
      <c r="K2" s="43"/>
      <c r="L2" s="43"/>
      <c r="M2" s="43"/>
      <c r="O2" s="45"/>
      <c r="P2" s="45"/>
    </row>
    <row r="3" spans="1:17">
      <c r="A3" s="1" t="s">
        <v>4</v>
      </c>
      <c r="B3" s="1">
        <v>2</v>
      </c>
      <c r="C3" s="1">
        <v>50000</v>
      </c>
      <c r="E3" s="25" t="s">
        <v>1</v>
      </c>
      <c r="F3" s="1"/>
      <c r="G3" s="1"/>
      <c r="H3" s="25" t="s">
        <v>2</v>
      </c>
      <c r="I3" s="30"/>
      <c r="K3" s="31"/>
      <c r="L3" s="32" t="s">
        <v>1</v>
      </c>
      <c r="M3" s="33" t="s">
        <v>2</v>
      </c>
      <c r="O3" s="34" t="s">
        <v>16</v>
      </c>
      <c r="P3" s="35">
        <f>P4-(1.5*P7)</f>
        <v>-250000</v>
      </c>
      <c r="Q3" s="42"/>
    </row>
    <row r="4" spans="1:17">
      <c r="A4" s="1" t="s">
        <v>5</v>
      </c>
      <c r="B4" s="1">
        <v>3</v>
      </c>
      <c r="C4" s="1">
        <v>60000</v>
      </c>
      <c r="E4" s="26"/>
      <c r="F4" s="1"/>
      <c r="G4" s="1"/>
      <c r="H4" s="1"/>
      <c r="I4" s="30"/>
      <c r="K4" s="3" t="s">
        <v>1</v>
      </c>
      <c r="L4" s="1">
        <f>CORREL(B2:B11,B2:B11)</f>
        <v>1</v>
      </c>
      <c r="M4" s="8">
        <f>CORREL(B2:B11,C2:C11)</f>
        <v>0.81794940747761979</v>
      </c>
      <c r="O4" s="34" t="s">
        <v>17</v>
      </c>
      <c r="P4" s="35">
        <f>QUARTILE(C2:C11,1)</f>
        <v>65000</v>
      </c>
      <c r="Q4" s="42"/>
    </row>
    <row r="5" spans="1:17">
      <c r="A5" s="1" t="s">
        <v>6</v>
      </c>
      <c r="B5" s="1">
        <v>4</v>
      </c>
      <c r="C5" s="1">
        <v>80000</v>
      </c>
      <c r="E5" s="27" t="s">
        <v>18</v>
      </c>
      <c r="F5" s="28">
        <f>AVERAGE(B2:B11)</f>
        <v>5.5</v>
      </c>
      <c r="G5" s="28"/>
      <c r="H5" s="28" t="s">
        <v>18</v>
      </c>
      <c r="I5" s="28">
        <f>AVERAGE(C2:C11)</f>
        <v>249500</v>
      </c>
      <c r="K5" s="5" t="s">
        <v>2</v>
      </c>
      <c r="L5" s="36">
        <f>CORREL(C2:C11,B2:B11)</f>
        <v>0.81794940747761979</v>
      </c>
      <c r="M5" s="13">
        <f>CORREL(C2:C11,C2:C11)</f>
        <v>0.99999999999999978</v>
      </c>
      <c r="O5" s="34" t="s">
        <v>19</v>
      </c>
      <c r="P5" s="37">
        <f>QUARTILE(C2:C11,2)</f>
        <v>130000</v>
      </c>
      <c r="Q5" s="42"/>
    </row>
    <row r="6" spans="1:17">
      <c r="A6" s="1" t="s">
        <v>7</v>
      </c>
      <c r="B6" s="1">
        <v>5</v>
      </c>
      <c r="C6" s="1">
        <v>110000</v>
      </c>
      <c r="E6" s="27" t="s">
        <v>20</v>
      </c>
      <c r="F6" s="29">
        <f>STDEV(B2:B11)/SQRT(COUNT(B2:B11))</f>
        <v>0.9574271077563381</v>
      </c>
      <c r="G6" s="29"/>
      <c r="H6" s="29" t="s">
        <v>20</v>
      </c>
      <c r="I6" s="29">
        <f>STDEV(C2:C11)/SQRT(COUNT(C2:C11))</f>
        <v>94670.334435990138</v>
      </c>
      <c r="O6" s="34" t="s">
        <v>21</v>
      </c>
      <c r="P6" s="38">
        <f>QUARTILE(C2:C11,3)</f>
        <v>275000</v>
      </c>
      <c r="Q6" s="42"/>
    </row>
    <row r="7" spans="1:17">
      <c r="A7" s="1" t="s">
        <v>8</v>
      </c>
      <c r="B7" s="1">
        <v>6</v>
      </c>
      <c r="C7" s="1">
        <v>150000</v>
      </c>
      <c r="E7" s="27" t="s">
        <v>22</v>
      </c>
      <c r="F7" s="29">
        <f>MEDIAN(B2:B11)</f>
        <v>5.5</v>
      </c>
      <c r="G7" s="29"/>
      <c r="H7" s="29" t="s">
        <v>22</v>
      </c>
      <c r="I7" s="29">
        <f>MEDIAN(C2:C11)</f>
        <v>130000</v>
      </c>
      <c r="O7" s="34" t="s">
        <v>23</v>
      </c>
      <c r="P7" s="39">
        <f>P6-P4</f>
        <v>210000</v>
      </c>
      <c r="Q7" s="42"/>
    </row>
    <row r="8" spans="1:17">
      <c r="A8" s="1" t="s">
        <v>9</v>
      </c>
      <c r="B8" s="1">
        <v>7</v>
      </c>
      <c r="C8" s="1">
        <v>200000</v>
      </c>
      <c r="E8" s="27" t="s">
        <v>24</v>
      </c>
      <c r="F8" s="29" t="e">
        <f>MODE(B2:B11)</f>
        <v>#N/A</v>
      </c>
      <c r="G8" s="29"/>
      <c r="H8" s="29" t="s">
        <v>24</v>
      </c>
      <c r="I8" s="29" t="e">
        <f>MODE(C2:C11)</f>
        <v>#N/A</v>
      </c>
      <c r="O8" s="40" t="s">
        <v>25</v>
      </c>
      <c r="P8" s="39">
        <f>P6+(1.5*P7)</f>
        <v>590000</v>
      </c>
      <c r="Q8" s="42"/>
    </row>
    <row r="9" spans="1:17">
      <c r="A9" s="1" t="s">
        <v>10</v>
      </c>
      <c r="B9" s="1">
        <v>8</v>
      </c>
      <c r="C9" s="1">
        <v>300000</v>
      </c>
      <c r="E9" s="27" t="s">
        <v>26</v>
      </c>
      <c r="F9" s="29">
        <f>STDEV(B2:B11)</f>
        <v>3.0276503540974917</v>
      </c>
      <c r="G9" s="29"/>
      <c r="H9" s="29" t="s">
        <v>26</v>
      </c>
      <c r="I9" s="29">
        <f>STDEV(C2:C11)</f>
        <v>299373.88366760087</v>
      </c>
      <c r="P9" s="41"/>
    </row>
    <row r="10" spans="1:17">
      <c r="A10" s="1" t="s">
        <v>11</v>
      </c>
      <c r="B10" s="1">
        <v>9</v>
      </c>
      <c r="C10" s="1">
        <v>500000</v>
      </c>
      <c r="E10" s="27" t="s">
        <v>27</v>
      </c>
      <c r="F10" s="29">
        <f>VAR(B2:B11)</f>
        <v>9.1666666666666661</v>
      </c>
      <c r="G10" s="29"/>
      <c r="H10" s="29" t="s">
        <v>27</v>
      </c>
      <c r="I10" s="29">
        <f>VAR(C2:C11)</f>
        <v>89624722222.222229</v>
      </c>
    </row>
    <row r="11" spans="1:17">
      <c r="A11" s="1" t="s">
        <v>12</v>
      </c>
      <c r="B11" s="1">
        <v>10</v>
      </c>
      <c r="C11" s="1">
        <v>1000000</v>
      </c>
      <c r="E11" s="27" t="s">
        <v>28</v>
      </c>
      <c r="F11" s="29">
        <f>KURT(B2:B11)</f>
        <v>-1.2000000000000002</v>
      </c>
      <c r="G11" s="29"/>
      <c r="H11" s="29" t="s">
        <v>28</v>
      </c>
      <c r="I11" s="29">
        <f>KURT(C2:C11)</f>
        <v>4.5490627621986652</v>
      </c>
    </row>
    <row r="12" spans="1:17">
      <c r="E12" s="27" t="s">
        <v>29</v>
      </c>
      <c r="F12" s="29">
        <f>SKEW(B2:B11)</f>
        <v>0</v>
      </c>
      <c r="G12" s="29"/>
      <c r="H12" s="29" t="s">
        <v>29</v>
      </c>
      <c r="I12" s="29">
        <f>SKEW(C2:C11)</f>
        <v>2.1046045743695871</v>
      </c>
    </row>
    <row r="13" spans="1:17">
      <c r="E13" s="27" t="s">
        <v>30</v>
      </c>
      <c r="F13" s="29">
        <f>MAX(B2:B11)-MIN(B2:B11)</f>
        <v>9</v>
      </c>
      <c r="G13" s="29"/>
      <c r="H13" s="29" t="s">
        <v>30</v>
      </c>
      <c r="I13" s="29">
        <f>MAX(C2:C11)-MIN(C2:C11)</f>
        <v>955000</v>
      </c>
    </row>
    <row r="14" spans="1:17">
      <c r="E14" s="27" t="s">
        <v>31</v>
      </c>
      <c r="F14" s="29">
        <f>MIN(B2:B11)</f>
        <v>1</v>
      </c>
      <c r="G14" s="29"/>
      <c r="H14" s="29" t="s">
        <v>31</v>
      </c>
      <c r="I14" s="29">
        <f>MIN(C2:C11)</f>
        <v>45000</v>
      </c>
    </row>
    <row r="15" spans="1:17">
      <c r="E15" s="27" t="s">
        <v>32</v>
      </c>
      <c r="F15" s="29">
        <f>MAX(B2:B11)</f>
        <v>10</v>
      </c>
      <c r="G15" s="29"/>
      <c r="H15" s="29" t="s">
        <v>32</v>
      </c>
      <c r="I15" s="29">
        <f>MAX(C2:C11)</f>
        <v>1000000</v>
      </c>
    </row>
    <row r="16" spans="1:17">
      <c r="E16" s="27" t="s">
        <v>33</v>
      </c>
      <c r="F16" s="29">
        <f>SUM(B2:B11)</f>
        <v>55</v>
      </c>
      <c r="G16" s="29"/>
      <c r="H16" s="29" t="s">
        <v>33</v>
      </c>
      <c r="I16" s="29">
        <f>SUM(C2:C11)</f>
        <v>2495000</v>
      </c>
    </row>
    <row r="17" spans="5:9">
      <c r="E17" s="27" t="s">
        <v>34</v>
      </c>
      <c r="F17" s="29">
        <f>COUNT(B2:B11)</f>
        <v>10</v>
      </c>
      <c r="G17" s="29"/>
      <c r="H17" s="29" t="s">
        <v>34</v>
      </c>
      <c r="I17" s="29">
        <f>COUNT(C2:C11)</f>
        <v>10</v>
      </c>
    </row>
  </sheetData>
  <mergeCells count="3">
    <mergeCell ref="E1:I2"/>
    <mergeCell ref="K1:M2"/>
    <mergeCell ref="O1:P2"/>
  </mergeCells>
  <pageMargins left="0.75" right="0.75" top="1" bottom="1" header="0.5" footer="0.5"/>
  <ignoredErrors>
    <ignoredError sqref="F8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7"/>
  <sheetViews>
    <sheetView tabSelected="1" topLeftCell="A18" workbookViewId="0">
      <selection activeCell="X18" sqref="X18"/>
    </sheetView>
  </sheetViews>
  <sheetFormatPr defaultColWidth="9.140625" defaultRowHeight="15"/>
  <cols>
    <col min="1" max="1" width="16.85546875" customWidth="1"/>
    <col min="2" max="2" width="5.85546875" customWidth="1"/>
    <col min="5" max="5" width="18" customWidth="1"/>
    <col min="6" max="6" width="16" customWidth="1"/>
    <col min="7" max="7" width="17.28515625" customWidth="1"/>
    <col min="8" max="8" width="16" customWidth="1"/>
    <col min="10" max="10" width="14.7109375" customWidth="1"/>
    <col min="11" max="11" width="11" customWidth="1"/>
    <col min="12" max="12" width="12.140625" customWidth="1"/>
    <col min="13" max="13" width="13.42578125" customWidth="1"/>
  </cols>
  <sheetData>
    <row r="1" spans="1:13" ht="47.25" customHeight="1">
      <c r="A1" s="1" t="s">
        <v>0</v>
      </c>
      <c r="B1" s="1" t="s">
        <v>1</v>
      </c>
      <c r="C1" s="1" t="s">
        <v>2</v>
      </c>
      <c r="E1" s="47" t="s">
        <v>35</v>
      </c>
      <c r="F1" s="48"/>
      <c r="G1" s="48"/>
      <c r="H1" s="48"/>
      <c r="I1" s="48"/>
      <c r="J1" s="48"/>
      <c r="K1" s="48"/>
      <c r="L1" s="48"/>
      <c r="M1" s="49"/>
    </row>
    <row r="2" spans="1:13">
      <c r="A2" s="1" t="s">
        <v>3</v>
      </c>
      <c r="B2" s="1">
        <v>1</v>
      </c>
      <c r="C2" s="1">
        <v>45000</v>
      </c>
      <c r="E2" s="50"/>
      <c r="F2" s="51"/>
      <c r="G2" s="51"/>
      <c r="H2" s="51"/>
      <c r="I2" s="51"/>
      <c r="J2" s="51"/>
      <c r="K2" s="51"/>
      <c r="L2" s="51"/>
      <c r="M2" s="52"/>
    </row>
    <row r="3" spans="1:13">
      <c r="A3" s="1" t="s">
        <v>4</v>
      </c>
      <c r="B3" s="1">
        <v>2</v>
      </c>
      <c r="C3" s="1">
        <v>50000</v>
      </c>
      <c r="E3" s="53"/>
      <c r="F3" s="54"/>
      <c r="G3" s="54"/>
      <c r="H3" s="54"/>
      <c r="I3" s="54"/>
      <c r="J3" s="54"/>
      <c r="K3" s="54"/>
      <c r="L3" s="54"/>
      <c r="M3" s="55"/>
    </row>
    <row r="4" spans="1:13">
      <c r="A4" s="1" t="s">
        <v>5</v>
      </c>
      <c r="B4" s="1">
        <v>3</v>
      </c>
      <c r="C4" s="1">
        <v>60000</v>
      </c>
      <c r="E4" s="3" t="s">
        <v>36</v>
      </c>
      <c r="F4" s="1"/>
      <c r="G4" s="1"/>
      <c r="H4" s="1"/>
      <c r="I4" s="1"/>
      <c r="J4" s="1"/>
      <c r="K4" s="1"/>
      <c r="L4" s="1"/>
      <c r="M4" s="8"/>
    </row>
    <row r="5" spans="1:13">
      <c r="A5" s="1" t="s">
        <v>6</v>
      </c>
      <c r="B5" s="1">
        <v>4</v>
      </c>
      <c r="C5" s="1">
        <v>80000</v>
      </c>
      <c r="E5" s="3"/>
      <c r="F5" s="1"/>
      <c r="G5" s="1"/>
      <c r="H5" s="1"/>
      <c r="I5" s="1"/>
      <c r="J5" s="1"/>
      <c r="K5" s="1"/>
      <c r="L5" s="1"/>
      <c r="M5" s="8"/>
    </row>
    <row r="6" spans="1:13" ht="15" customHeight="1">
      <c r="A6" s="1" t="s">
        <v>7</v>
      </c>
      <c r="B6" s="1">
        <v>5</v>
      </c>
      <c r="C6" s="1">
        <v>110000</v>
      </c>
      <c r="E6" s="46" t="s">
        <v>37</v>
      </c>
      <c r="F6" s="46"/>
      <c r="G6" s="1"/>
      <c r="H6" s="1"/>
      <c r="I6" s="1"/>
      <c r="J6" s="1"/>
      <c r="K6" s="1"/>
      <c r="L6" s="1"/>
      <c r="M6" s="8"/>
    </row>
    <row r="7" spans="1:13">
      <c r="A7" s="1" t="s">
        <v>8</v>
      </c>
      <c r="B7" s="1">
        <v>6</v>
      </c>
      <c r="C7" s="1">
        <v>150000</v>
      </c>
      <c r="E7" s="3" t="s">
        <v>38</v>
      </c>
      <c r="F7" s="1">
        <v>0.81794900000000004</v>
      </c>
      <c r="G7" s="1"/>
      <c r="H7" s="1"/>
      <c r="I7" s="1"/>
      <c r="J7" s="1"/>
      <c r="K7" s="1"/>
      <c r="L7" s="1"/>
      <c r="M7" s="8"/>
    </row>
    <row r="8" spans="1:13">
      <c r="A8" s="1" t="s">
        <v>9</v>
      </c>
      <c r="B8" s="1">
        <v>7</v>
      </c>
      <c r="C8" s="1">
        <v>200000</v>
      </c>
      <c r="E8" s="3" t="s">
        <v>39</v>
      </c>
      <c r="F8" s="1">
        <v>0.669041</v>
      </c>
      <c r="G8" s="1"/>
      <c r="H8" s="1"/>
      <c r="I8" s="1"/>
      <c r="J8" s="1"/>
      <c r="K8" s="1"/>
      <c r="L8" s="1"/>
      <c r="M8" s="8"/>
    </row>
    <row r="9" spans="1:13">
      <c r="A9" s="1" t="s">
        <v>10</v>
      </c>
      <c r="B9" s="1">
        <v>8</v>
      </c>
      <c r="C9" s="1">
        <v>300000</v>
      </c>
      <c r="E9" s="3" t="s">
        <v>40</v>
      </c>
      <c r="F9" s="1">
        <v>0.62767099999999998</v>
      </c>
      <c r="G9" s="1"/>
      <c r="H9" s="1"/>
      <c r="I9" s="1"/>
      <c r="J9" s="1"/>
      <c r="K9" s="1"/>
      <c r="L9" s="1"/>
      <c r="M9" s="8"/>
    </row>
    <row r="10" spans="1:13">
      <c r="A10" s="1" t="s">
        <v>11</v>
      </c>
      <c r="B10" s="1">
        <v>9</v>
      </c>
      <c r="C10" s="1">
        <v>500000</v>
      </c>
      <c r="E10" s="3" t="s">
        <v>20</v>
      </c>
      <c r="F10" s="1">
        <v>182674.2</v>
      </c>
      <c r="G10" s="1"/>
      <c r="H10" s="1"/>
      <c r="I10" s="1"/>
      <c r="J10" s="1"/>
      <c r="K10" s="1"/>
      <c r="L10" s="1"/>
      <c r="M10" s="8"/>
    </row>
    <row r="11" spans="1:13">
      <c r="A11" s="1" t="s">
        <v>12</v>
      </c>
      <c r="B11" s="1">
        <v>10</v>
      </c>
      <c r="C11" s="1">
        <v>1000000</v>
      </c>
      <c r="E11" s="5" t="s">
        <v>41</v>
      </c>
      <c r="F11" s="12">
        <v>10</v>
      </c>
      <c r="G11" s="1"/>
      <c r="H11" s="1"/>
      <c r="I11" s="1"/>
      <c r="J11" s="1"/>
      <c r="K11" s="1"/>
      <c r="L11" s="1"/>
      <c r="M11" s="8"/>
    </row>
    <row r="12" spans="1:13">
      <c r="E12" s="3"/>
      <c r="F12" s="1"/>
      <c r="G12" s="1"/>
      <c r="H12" s="1"/>
      <c r="I12" s="1"/>
      <c r="J12" s="1"/>
      <c r="K12" s="1"/>
      <c r="L12" s="1"/>
      <c r="M12" s="8"/>
    </row>
    <row r="13" spans="1:13">
      <c r="E13" s="3" t="s">
        <v>42</v>
      </c>
      <c r="F13" s="1"/>
      <c r="G13" s="1"/>
      <c r="H13" s="1"/>
      <c r="I13" s="1"/>
      <c r="J13" s="1"/>
      <c r="K13" s="1"/>
      <c r="L13" s="1"/>
      <c r="M13" s="8"/>
    </row>
    <row r="14" spans="1:13">
      <c r="E14" s="4"/>
      <c r="F14" s="14" t="s">
        <v>43</v>
      </c>
      <c r="G14" s="14" t="s">
        <v>44</v>
      </c>
      <c r="H14" s="14" t="s">
        <v>45</v>
      </c>
      <c r="I14" s="14" t="s">
        <v>46</v>
      </c>
      <c r="J14" s="14" t="s">
        <v>47</v>
      </c>
      <c r="K14" s="1"/>
      <c r="L14" s="1"/>
      <c r="M14" s="8"/>
    </row>
    <row r="15" spans="1:13">
      <c r="E15" s="3" t="s">
        <v>48</v>
      </c>
      <c r="F15" s="1">
        <v>1</v>
      </c>
      <c r="G15" s="21">
        <v>540000000000</v>
      </c>
      <c r="H15" s="21">
        <v>540000000000</v>
      </c>
      <c r="I15" s="1">
        <v>16.1722</v>
      </c>
      <c r="J15" s="1">
        <v>3.833E-3</v>
      </c>
      <c r="K15" s="1"/>
      <c r="L15" s="1"/>
      <c r="M15" s="8"/>
    </row>
    <row r="16" spans="1:13">
      <c r="E16" s="3" t="s">
        <v>49</v>
      </c>
      <c r="F16" s="1">
        <v>8</v>
      </c>
      <c r="G16" s="21">
        <v>267000000000</v>
      </c>
      <c r="H16" s="21">
        <v>33400000000</v>
      </c>
      <c r="I16" s="1"/>
      <c r="J16" s="1"/>
      <c r="K16" s="1"/>
      <c r="L16" s="1"/>
      <c r="M16" s="8"/>
    </row>
    <row r="17" spans="5:13">
      <c r="E17" s="5" t="s">
        <v>50</v>
      </c>
      <c r="F17" s="12">
        <v>9</v>
      </c>
      <c r="G17" s="22">
        <v>807000000000</v>
      </c>
      <c r="H17" s="12"/>
      <c r="I17" s="12"/>
      <c r="J17" s="12"/>
      <c r="K17" s="1"/>
      <c r="L17" s="1"/>
      <c r="M17" s="8"/>
    </row>
    <row r="18" spans="5:13">
      <c r="E18" s="3"/>
      <c r="F18" s="1"/>
      <c r="G18" s="1"/>
      <c r="H18" s="1"/>
      <c r="I18" s="1"/>
      <c r="J18" s="1"/>
      <c r="K18" s="1"/>
      <c r="L18" s="1"/>
      <c r="M18" s="8"/>
    </row>
    <row r="19" spans="5:13">
      <c r="E19" s="4"/>
      <c r="F19" s="17" t="s">
        <v>51</v>
      </c>
      <c r="G19" s="14" t="s">
        <v>20</v>
      </c>
      <c r="H19" s="14" t="s">
        <v>52</v>
      </c>
      <c r="I19" s="14" t="s">
        <v>53</v>
      </c>
      <c r="J19" s="14" t="s">
        <v>54</v>
      </c>
      <c r="K19" s="14" t="s">
        <v>55</v>
      </c>
      <c r="L19" s="14" t="s">
        <v>56</v>
      </c>
      <c r="M19" s="18" t="s">
        <v>57</v>
      </c>
    </row>
    <row r="20" spans="5:13">
      <c r="E20" s="10" t="s">
        <v>58</v>
      </c>
      <c r="F20" s="19">
        <v>-195333</v>
      </c>
      <c r="G20" s="1">
        <v>124790.2</v>
      </c>
      <c r="H20" s="1">
        <v>-1.5652900000000001</v>
      </c>
      <c r="I20" s="1">
        <v>0.15614600000000001</v>
      </c>
      <c r="J20" s="1">
        <v>-483100</v>
      </c>
      <c r="K20" s="1">
        <v>92433.4</v>
      </c>
      <c r="L20" s="1">
        <v>-483100</v>
      </c>
      <c r="M20" s="8">
        <v>92433.4</v>
      </c>
    </row>
    <row r="21" spans="5:13">
      <c r="E21" s="11" t="s">
        <v>1</v>
      </c>
      <c r="F21" s="20">
        <v>80878.789999999994</v>
      </c>
      <c r="G21" s="12">
        <v>20111.759999999998</v>
      </c>
      <c r="H21" s="12">
        <v>4.0214670000000003</v>
      </c>
      <c r="I21" s="12">
        <v>3.833E-3</v>
      </c>
      <c r="J21" s="12">
        <v>34500.980000000003</v>
      </c>
      <c r="K21" s="12">
        <v>127256.6</v>
      </c>
      <c r="L21" s="12">
        <v>34500.980000000003</v>
      </c>
      <c r="M21" s="13">
        <v>127256.6</v>
      </c>
    </row>
    <row r="22" spans="5:13">
      <c r="E22" s="3"/>
      <c r="F22" s="1"/>
      <c r="G22" s="1"/>
      <c r="H22" s="1"/>
      <c r="I22" s="1"/>
      <c r="J22" s="1"/>
      <c r="K22" s="1"/>
      <c r="L22" s="1"/>
      <c r="M22" s="8"/>
    </row>
    <row r="23" spans="5:13">
      <c r="E23" s="3"/>
      <c r="F23" s="1"/>
      <c r="G23" s="1"/>
      <c r="H23" s="1"/>
      <c r="I23" s="1"/>
      <c r="J23" s="1"/>
      <c r="K23" s="1"/>
      <c r="L23" s="1"/>
      <c r="M23" s="8"/>
    </row>
    <row r="24" spans="5:13">
      <c r="E24" s="3"/>
      <c r="F24" s="1"/>
      <c r="G24" s="1"/>
      <c r="H24" s="1"/>
      <c r="I24" s="1"/>
      <c r="J24" s="1"/>
      <c r="K24" s="1"/>
      <c r="L24" s="1"/>
      <c r="M24" s="8"/>
    </row>
    <row r="25" spans="5:13">
      <c r="E25" s="3" t="s">
        <v>59</v>
      </c>
      <c r="F25" s="1"/>
      <c r="G25" s="1"/>
      <c r="H25" s="1"/>
      <c r="I25" s="1"/>
      <c r="J25" s="1"/>
      <c r="K25" s="1"/>
      <c r="L25" s="1"/>
      <c r="M25" s="8"/>
    </row>
    <row r="26" spans="5:13">
      <c r="E26" s="3"/>
      <c r="F26" s="1"/>
      <c r="G26" s="1"/>
      <c r="H26" s="1"/>
      <c r="I26" s="1"/>
      <c r="J26" s="1"/>
      <c r="K26" s="1"/>
      <c r="L26" s="1"/>
      <c r="M26" s="8"/>
    </row>
    <row r="27" spans="5:13">
      <c r="E27" s="23" t="s">
        <v>60</v>
      </c>
      <c r="F27" s="24" t="s">
        <v>61</v>
      </c>
      <c r="G27" s="23" t="s">
        <v>62</v>
      </c>
      <c r="H27" s="1"/>
      <c r="I27" s="1"/>
      <c r="J27" s="1"/>
      <c r="K27" s="1"/>
      <c r="L27" s="1"/>
      <c r="M27" s="8"/>
    </row>
    <row r="28" spans="5:13">
      <c r="E28" s="3">
        <v>1</v>
      </c>
      <c r="F28" s="1">
        <v>-114455</v>
      </c>
      <c r="G28" s="1">
        <v>159454.5</v>
      </c>
      <c r="H28" s="1"/>
      <c r="I28" s="1"/>
      <c r="J28" s="1"/>
      <c r="K28" s="1"/>
      <c r="L28" s="1"/>
      <c r="M28" s="8"/>
    </row>
    <row r="29" spans="5:13">
      <c r="E29" s="3">
        <v>2</v>
      </c>
      <c r="F29" s="1">
        <v>-33575.800000000003</v>
      </c>
      <c r="G29" s="1">
        <v>83575.759999999995</v>
      </c>
      <c r="H29" s="1"/>
      <c r="I29" s="1"/>
      <c r="J29" s="1"/>
      <c r="K29" s="1"/>
      <c r="L29" s="1"/>
      <c r="M29" s="8"/>
    </row>
    <row r="30" spans="5:13">
      <c r="E30" s="3">
        <v>3</v>
      </c>
      <c r="F30" s="1">
        <v>47303.03</v>
      </c>
      <c r="G30" s="1">
        <v>12696.97</v>
      </c>
      <c r="H30" s="1"/>
      <c r="I30" s="1"/>
      <c r="J30" s="1"/>
      <c r="K30" s="1"/>
      <c r="L30" s="1"/>
      <c r="M30" s="8"/>
    </row>
    <row r="31" spans="5:13">
      <c r="E31" s="3">
        <v>4</v>
      </c>
      <c r="F31" s="1">
        <v>128181.8</v>
      </c>
      <c r="G31" s="1">
        <v>-48181.8</v>
      </c>
      <c r="H31" s="1"/>
      <c r="I31" s="1"/>
      <c r="J31" s="1"/>
      <c r="K31" s="1"/>
      <c r="L31" s="1"/>
      <c r="M31" s="8"/>
    </row>
    <row r="32" spans="5:13">
      <c r="E32" s="3">
        <v>5</v>
      </c>
      <c r="F32" s="1">
        <v>209060.6</v>
      </c>
      <c r="G32" s="1">
        <v>-99060.6</v>
      </c>
      <c r="H32" s="1"/>
      <c r="I32" s="1"/>
      <c r="J32" s="1"/>
      <c r="K32" s="1"/>
      <c r="L32" s="1"/>
      <c r="M32" s="8"/>
    </row>
    <row r="33" spans="5:13">
      <c r="E33" s="3">
        <v>6</v>
      </c>
      <c r="F33" s="1">
        <v>289939.40000000002</v>
      </c>
      <c r="G33" s="1">
        <v>-139939</v>
      </c>
      <c r="H33" s="1"/>
      <c r="I33" s="1"/>
      <c r="J33" s="1"/>
      <c r="K33" s="1"/>
      <c r="L33" s="1"/>
      <c r="M33" s="8"/>
    </row>
    <row r="34" spans="5:13">
      <c r="E34" s="3">
        <v>7</v>
      </c>
      <c r="F34" s="1">
        <v>370818.2</v>
      </c>
      <c r="G34" s="1">
        <v>-170818</v>
      </c>
      <c r="H34" s="1"/>
      <c r="I34" s="1"/>
      <c r="J34" s="1"/>
      <c r="K34" s="1"/>
      <c r="L34" s="1"/>
      <c r="M34" s="8"/>
    </row>
    <row r="35" spans="5:13">
      <c r="E35" s="3">
        <v>8</v>
      </c>
      <c r="F35" s="1">
        <v>451697</v>
      </c>
      <c r="G35" s="1">
        <v>-151697</v>
      </c>
      <c r="H35" s="1"/>
      <c r="I35" s="1"/>
      <c r="J35" s="1"/>
      <c r="K35" s="1"/>
      <c r="L35" s="1"/>
      <c r="M35" s="8"/>
    </row>
    <row r="36" spans="5:13">
      <c r="E36" s="3">
        <v>9</v>
      </c>
      <c r="F36" s="1">
        <v>532575.80000000005</v>
      </c>
      <c r="G36" s="1">
        <v>-32575.8</v>
      </c>
      <c r="H36" s="1"/>
      <c r="I36" s="1"/>
      <c r="J36" s="1"/>
      <c r="K36" s="1"/>
      <c r="L36" s="1"/>
      <c r="M36" s="8"/>
    </row>
    <row r="37" spans="5:13">
      <c r="E37" s="5">
        <v>10</v>
      </c>
      <c r="F37" s="12">
        <v>613454.5</v>
      </c>
      <c r="G37" s="12">
        <v>386545.5</v>
      </c>
      <c r="H37" s="12"/>
      <c r="I37" s="12"/>
      <c r="J37" s="12"/>
      <c r="K37" s="12"/>
      <c r="L37" s="12"/>
      <c r="M37" s="13"/>
    </row>
  </sheetData>
  <mergeCells count="2">
    <mergeCell ref="E6:F6"/>
    <mergeCell ref="E1:M3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0"/>
  <sheetViews>
    <sheetView workbookViewId="0">
      <selection activeCell="AA18" sqref="AA18"/>
    </sheetView>
  </sheetViews>
  <sheetFormatPr defaultColWidth="9.140625" defaultRowHeight="15"/>
  <cols>
    <col min="1" max="1" width="16.85546875" customWidth="1"/>
    <col min="2" max="2" width="5.7109375" customWidth="1"/>
    <col min="8" max="8" width="17.42578125" customWidth="1"/>
    <col min="9" max="9" width="16.5703125" customWidth="1"/>
    <col min="10" max="10" width="16.140625" customWidth="1"/>
    <col min="11" max="11" width="16.42578125" customWidth="1"/>
    <col min="13" max="13" width="14.5703125" customWidth="1"/>
    <col min="14" max="14" width="11.5703125" customWidth="1"/>
    <col min="15" max="15" width="13" customWidth="1"/>
    <col min="16" max="16" width="12.28515625" customWidth="1"/>
  </cols>
  <sheetData>
    <row r="1" spans="1:16" ht="48" customHeight="1">
      <c r="A1" s="1" t="s">
        <v>0</v>
      </c>
      <c r="B1" s="1" t="s">
        <v>1</v>
      </c>
      <c r="C1" s="1" t="s">
        <v>2</v>
      </c>
      <c r="H1" s="56" t="s">
        <v>63</v>
      </c>
      <c r="I1" s="56"/>
      <c r="J1" s="56"/>
      <c r="K1" s="56"/>
      <c r="L1" s="56"/>
      <c r="M1" s="56"/>
      <c r="N1" s="56"/>
      <c r="O1" s="56"/>
      <c r="P1" s="56"/>
    </row>
    <row r="2" spans="1:16">
      <c r="A2" s="1" t="s">
        <v>3</v>
      </c>
      <c r="B2" s="1">
        <v>1</v>
      </c>
      <c r="C2" s="1">
        <v>45000</v>
      </c>
      <c r="H2" s="56"/>
      <c r="I2" s="56"/>
      <c r="J2" s="56"/>
      <c r="K2" s="56"/>
      <c r="L2" s="56"/>
      <c r="M2" s="56"/>
      <c r="N2" s="56"/>
      <c r="O2" s="56"/>
      <c r="P2" s="56"/>
    </row>
    <row r="3" spans="1:16">
      <c r="A3" s="1" t="s">
        <v>4</v>
      </c>
      <c r="B3" s="1">
        <v>2</v>
      </c>
      <c r="C3" s="1">
        <v>50000</v>
      </c>
      <c r="H3" s="56"/>
      <c r="I3" s="56"/>
      <c r="J3" s="56"/>
      <c r="K3" s="56"/>
      <c r="L3" s="56"/>
      <c r="M3" s="56"/>
      <c r="N3" s="56"/>
      <c r="O3" s="56"/>
      <c r="P3" s="56"/>
    </row>
    <row r="4" spans="1:16">
      <c r="A4" s="1" t="s">
        <v>5</v>
      </c>
      <c r="B4" s="1">
        <v>3</v>
      </c>
      <c r="C4" s="1">
        <v>60000</v>
      </c>
      <c r="H4" s="2" t="s">
        <v>36</v>
      </c>
      <c r="I4" s="6"/>
      <c r="J4" s="1"/>
      <c r="K4" s="1"/>
      <c r="L4" s="1"/>
      <c r="M4" s="1"/>
      <c r="N4" s="1"/>
      <c r="O4" s="1"/>
      <c r="P4" s="8"/>
    </row>
    <row r="5" spans="1:16">
      <c r="A5" s="1" t="s">
        <v>6</v>
      </c>
      <c r="B5" s="1">
        <v>4</v>
      </c>
      <c r="C5" s="1">
        <v>80000</v>
      </c>
      <c r="H5" s="3"/>
      <c r="I5" s="1"/>
      <c r="J5" s="1"/>
      <c r="K5" s="1"/>
      <c r="L5" s="1"/>
      <c r="M5" s="1"/>
      <c r="N5" s="1"/>
      <c r="O5" s="1"/>
      <c r="P5" s="8"/>
    </row>
    <row r="6" spans="1:16" ht="15" customHeight="1">
      <c r="A6" s="1" t="s">
        <v>7</v>
      </c>
      <c r="B6" s="1">
        <v>5</v>
      </c>
      <c r="C6" s="1">
        <v>110000</v>
      </c>
      <c r="H6" s="46" t="s">
        <v>37</v>
      </c>
      <c r="I6" s="46"/>
      <c r="J6" s="1"/>
      <c r="K6" s="1"/>
      <c r="L6" s="1"/>
      <c r="M6" s="1"/>
      <c r="N6" s="1"/>
      <c r="O6" s="1"/>
      <c r="P6" s="8"/>
    </row>
    <row r="7" spans="1:16">
      <c r="A7" s="1" t="s">
        <v>8</v>
      </c>
      <c r="B7" s="1">
        <v>6</v>
      </c>
      <c r="C7" s="1">
        <v>150000</v>
      </c>
      <c r="H7" s="3" t="s">
        <v>38</v>
      </c>
      <c r="I7" s="1">
        <v>0.998695</v>
      </c>
      <c r="J7" s="1"/>
      <c r="K7" s="1"/>
      <c r="L7" s="1"/>
      <c r="M7" s="1"/>
      <c r="N7" s="1"/>
      <c r="O7" s="1"/>
      <c r="P7" s="8"/>
    </row>
    <row r="8" spans="1:16">
      <c r="A8" s="1" t="s">
        <v>9</v>
      </c>
      <c r="B8" s="1">
        <v>7</v>
      </c>
      <c r="C8" s="1">
        <v>200000</v>
      </c>
      <c r="H8" s="3" t="s">
        <v>39</v>
      </c>
      <c r="I8" s="1">
        <v>0.99739199999999995</v>
      </c>
      <c r="J8" s="1"/>
      <c r="K8" s="1"/>
      <c r="L8" s="1"/>
      <c r="M8" s="1"/>
      <c r="N8" s="1"/>
      <c r="O8" s="1"/>
      <c r="P8" s="8"/>
    </row>
    <row r="9" spans="1:16">
      <c r="A9" s="1" t="s">
        <v>10</v>
      </c>
      <c r="B9" s="1">
        <v>8</v>
      </c>
      <c r="C9" s="1">
        <v>300000</v>
      </c>
      <c r="H9" s="3" t="s">
        <v>40</v>
      </c>
      <c r="I9" s="1">
        <v>0.99530600000000002</v>
      </c>
      <c r="J9" s="1"/>
      <c r="K9" s="1"/>
      <c r="L9" s="1"/>
      <c r="M9" s="1"/>
      <c r="N9" s="1"/>
      <c r="O9" s="1"/>
      <c r="P9" s="8"/>
    </row>
    <row r="10" spans="1:16">
      <c r="A10" s="1" t="s">
        <v>11</v>
      </c>
      <c r="B10" s="1">
        <v>9</v>
      </c>
      <c r="C10" s="1">
        <v>500000</v>
      </c>
      <c r="H10" s="3" t="s">
        <v>20</v>
      </c>
      <c r="I10" s="1">
        <v>20510.669999999998</v>
      </c>
      <c r="J10" s="1"/>
      <c r="K10" s="1"/>
      <c r="L10" s="1"/>
      <c r="M10" s="1"/>
      <c r="N10" s="1"/>
      <c r="O10" s="1"/>
      <c r="P10" s="8"/>
    </row>
    <row r="11" spans="1:16">
      <c r="A11" s="1" t="s">
        <v>12</v>
      </c>
      <c r="B11" s="1">
        <v>10</v>
      </c>
      <c r="C11" s="1">
        <v>1000000</v>
      </c>
      <c r="H11" s="5" t="s">
        <v>41</v>
      </c>
      <c r="I11" s="12">
        <v>10</v>
      </c>
      <c r="J11" s="1"/>
      <c r="K11" s="1"/>
      <c r="L11" s="1"/>
      <c r="M11" s="1"/>
      <c r="N11" s="1"/>
      <c r="O11" s="1"/>
      <c r="P11" s="8"/>
    </row>
    <row r="12" spans="1:16">
      <c r="H12" s="3"/>
      <c r="I12" s="1"/>
      <c r="J12" s="1"/>
      <c r="K12" s="1"/>
      <c r="L12" s="1"/>
      <c r="M12" s="1"/>
      <c r="N12" s="1"/>
      <c r="O12" s="1"/>
      <c r="P12" s="8"/>
    </row>
    <row r="13" spans="1:16">
      <c r="H13" s="3" t="s">
        <v>42</v>
      </c>
      <c r="I13" s="1"/>
      <c r="J13" s="1"/>
      <c r="K13" s="1"/>
      <c r="L13" s="1"/>
      <c r="M13" s="1"/>
      <c r="N13" s="1"/>
      <c r="O13" s="1"/>
      <c r="P13" s="8"/>
    </row>
    <row r="14" spans="1:16">
      <c r="H14" s="4"/>
      <c r="I14" s="14" t="s">
        <v>43</v>
      </c>
      <c r="J14" s="14" t="s">
        <v>44</v>
      </c>
      <c r="K14" s="14" t="s">
        <v>45</v>
      </c>
      <c r="L14" s="14" t="s">
        <v>46</v>
      </c>
      <c r="M14" s="14" t="s">
        <v>47</v>
      </c>
      <c r="N14" s="1"/>
      <c r="O14" s="1"/>
      <c r="P14" s="8"/>
    </row>
    <row r="15" spans="1:16">
      <c r="A15" s="2" t="s">
        <v>64</v>
      </c>
      <c r="B15" s="6" t="s">
        <v>65</v>
      </c>
      <c r="C15" s="6" t="s">
        <v>66</v>
      </c>
      <c r="D15" s="6" t="s">
        <v>67</v>
      </c>
      <c r="E15" s="7" t="s">
        <v>2</v>
      </c>
      <c r="H15" s="3" t="s">
        <v>48</v>
      </c>
      <c r="I15" s="1">
        <v>4</v>
      </c>
      <c r="J15" s="15">
        <v>805000000000</v>
      </c>
      <c r="K15" s="15">
        <v>201000000000</v>
      </c>
      <c r="L15" s="1">
        <v>478.0976</v>
      </c>
      <c r="M15" s="15">
        <v>1.2100000000000001E-6</v>
      </c>
      <c r="N15" s="1"/>
      <c r="O15" s="1"/>
      <c r="P15" s="8"/>
    </row>
    <row r="16" spans="1:16">
      <c r="A16" s="3">
        <v>1</v>
      </c>
      <c r="B16" s="1">
        <f t="shared" ref="B16:B25" si="0">A16*A16</f>
        <v>1</v>
      </c>
      <c r="C16" s="1">
        <f t="shared" ref="C16:C25" si="1">A16*A16*A16</f>
        <v>1</v>
      </c>
      <c r="D16" s="1">
        <f t="shared" ref="D16:D25" si="2">A16*A16*A16*A16</f>
        <v>1</v>
      </c>
      <c r="E16" s="8">
        <v>45000</v>
      </c>
      <c r="H16" s="3" t="s">
        <v>49</v>
      </c>
      <c r="I16" s="1">
        <v>5</v>
      </c>
      <c r="J16" s="1">
        <v>2100000000</v>
      </c>
      <c r="K16" s="1">
        <v>421000000</v>
      </c>
      <c r="L16" s="1"/>
      <c r="M16" s="1"/>
      <c r="N16" s="1"/>
      <c r="O16" s="1"/>
      <c r="P16" s="8"/>
    </row>
    <row r="17" spans="1:16">
      <c r="A17" s="3">
        <v>2</v>
      </c>
      <c r="B17" s="1">
        <f t="shared" si="0"/>
        <v>4</v>
      </c>
      <c r="C17" s="1">
        <f t="shared" si="1"/>
        <v>8</v>
      </c>
      <c r="D17" s="1">
        <f t="shared" si="2"/>
        <v>16</v>
      </c>
      <c r="E17" s="8">
        <v>50000</v>
      </c>
      <c r="H17" s="5" t="s">
        <v>50</v>
      </c>
      <c r="I17" s="12">
        <v>9</v>
      </c>
      <c r="J17" s="16">
        <v>807000000000</v>
      </c>
      <c r="K17" s="12"/>
      <c r="L17" s="12"/>
      <c r="M17" s="12"/>
      <c r="N17" s="1"/>
      <c r="O17" s="1"/>
      <c r="P17" s="8"/>
    </row>
    <row r="18" spans="1:16">
      <c r="A18" s="3">
        <v>3</v>
      </c>
      <c r="B18" s="1">
        <f t="shared" si="0"/>
        <v>9</v>
      </c>
      <c r="C18" s="1">
        <f t="shared" si="1"/>
        <v>27</v>
      </c>
      <c r="D18" s="1">
        <f t="shared" si="2"/>
        <v>81</v>
      </c>
      <c r="E18" s="8">
        <v>60000</v>
      </c>
      <c r="H18" s="3"/>
      <c r="I18" s="1"/>
      <c r="J18" s="1"/>
      <c r="K18" s="1"/>
      <c r="L18" s="1"/>
      <c r="M18" s="1"/>
      <c r="N18" s="1"/>
      <c r="O18" s="1"/>
      <c r="P18" s="8"/>
    </row>
    <row r="19" spans="1:16">
      <c r="A19" s="3">
        <v>4</v>
      </c>
      <c r="B19" s="1">
        <f t="shared" si="0"/>
        <v>16</v>
      </c>
      <c r="C19" s="1">
        <f t="shared" si="1"/>
        <v>64</v>
      </c>
      <c r="D19" s="1">
        <f t="shared" si="2"/>
        <v>256</v>
      </c>
      <c r="E19" s="8">
        <v>80000</v>
      </c>
      <c r="H19" s="9"/>
      <c r="I19" s="17" t="s">
        <v>51</v>
      </c>
      <c r="J19" s="14" t="s">
        <v>20</v>
      </c>
      <c r="K19" s="14" t="s">
        <v>52</v>
      </c>
      <c r="L19" s="14" t="s">
        <v>53</v>
      </c>
      <c r="M19" s="14" t="s">
        <v>54</v>
      </c>
      <c r="N19" s="14" t="s">
        <v>55</v>
      </c>
      <c r="O19" s="14" t="s">
        <v>56</v>
      </c>
      <c r="P19" s="18" t="s">
        <v>57</v>
      </c>
    </row>
    <row r="20" spans="1:16">
      <c r="A20" s="3">
        <v>5</v>
      </c>
      <c r="B20" s="1">
        <f t="shared" si="0"/>
        <v>25</v>
      </c>
      <c r="C20" s="1">
        <f t="shared" si="1"/>
        <v>125</v>
      </c>
      <c r="D20" s="1">
        <f t="shared" si="2"/>
        <v>625</v>
      </c>
      <c r="E20" s="8">
        <v>110000</v>
      </c>
      <c r="H20" s="10" t="s">
        <v>58</v>
      </c>
      <c r="I20" s="19">
        <v>184166.7</v>
      </c>
      <c r="J20" s="1">
        <v>67768.039999999994</v>
      </c>
      <c r="K20" s="1">
        <v>2.7176040000000001</v>
      </c>
      <c r="L20" s="1">
        <v>4.1894000000000001E-2</v>
      </c>
      <c r="M20" s="1">
        <v>9963.3819999999996</v>
      </c>
      <c r="N20" s="1">
        <v>358370</v>
      </c>
      <c r="O20" s="1">
        <v>9963.3819999999996</v>
      </c>
      <c r="P20" s="8">
        <v>358370</v>
      </c>
    </row>
    <row r="21" spans="1:16">
      <c r="A21" s="3">
        <v>6</v>
      </c>
      <c r="B21" s="1">
        <f t="shared" si="0"/>
        <v>36</v>
      </c>
      <c r="C21" s="1">
        <f t="shared" si="1"/>
        <v>216</v>
      </c>
      <c r="D21" s="1">
        <f t="shared" si="2"/>
        <v>1296</v>
      </c>
      <c r="E21" s="8">
        <v>150000</v>
      </c>
      <c r="H21" s="10" t="s">
        <v>64</v>
      </c>
      <c r="I21" s="19">
        <v>-211002</v>
      </c>
      <c r="J21" s="1">
        <v>76382.17</v>
      </c>
      <c r="K21" s="1">
        <v>-2.7624599999999999</v>
      </c>
      <c r="L21" s="1">
        <v>3.9718999999999997E-2</v>
      </c>
      <c r="M21" s="1">
        <v>-407349</v>
      </c>
      <c r="N21" s="1">
        <v>-14655.7</v>
      </c>
      <c r="O21" s="1">
        <v>-407349</v>
      </c>
      <c r="P21" s="8">
        <v>-14655.7</v>
      </c>
    </row>
    <row r="22" spans="1:16">
      <c r="A22" s="3">
        <v>7</v>
      </c>
      <c r="B22" s="1">
        <f t="shared" si="0"/>
        <v>49</v>
      </c>
      <c r="C22" s="1">
        <f t="shared" si="1"/>
        <v>343</v>
      </c>
      <c r="D22" s="1">
        <f t="shared" si="2"/>
        <v>2401</v>
      </c>
      <c r="E22" s="8">
        <v>200000</v>
      </c>
      <c r="H22" s="10" t="s">
        <v>65</v>
      </c>
      <c r="I22" s="19">
        <v>94765.440000000002</v>
      </c>
      <c r="J22" s="1">
        <v>26454.17</v>
      </c>
      <c r="K22" s="1">
        <v>3.582249</v>
      </c>
      <c r="L22" s="1">
        <v>1.5837E-2</v>
      </c>
      <c r="M22" s="1">
        <v>26762.83</v>
      </c>
      <c r="N22" s="1">
        <v>162768.1</v>
      </c>
      <c r="O22" s="1">
        <v>26762.83</v>
      </c>
      <c r="P22" s="8">
        <v>162768.1</v>
      </c>
    </row>
    <row r="23" spans="1:16">
      <c r="A23" s="3">
        <v>8</v>
      </c>
      <c r="B23" s="1">
        <f t="shared" si="0"/>
        <v>64</v>
      </c>
      <c r="C23" s="1">
        <f t="shared" si="1"/>
        <v>512</v>
      </c>
      <c r="D23" s="1">
        <f t="shared" si="2"/>
        <v>4096</v>
      </c>
      <c r="E23" s="8">
        <v>300000</v>
      </c>
      <c r="H23" s="10" t="s">
        <v>66</v>
      </c>
      <c r="I23" s="19">
        <v>-15463.3</v>
      </c>
      <c r="J23" s="1">
        <v>3534.989</v>
      </c>
      <c r="K23" s="1">
        <v>-4.3743499999999997</v>
      </c>
      <c r="L23" s="1">
        <v>7.1929999999999997E-3</v>
      </c>
      <c r="M23" s="1">
        <v>-24550.3</v>
      </c>
      <c r="N23" s="1">
        <v>-6376.31</v>
      </c>
      <c r="O23" s="1">
        <v>-24550.3</v>
      </c>
      <c r="P23" s="8">
        <v>-6376.31</v>
      </c>
    </row>
    <row r="24" spans="1:16">
      <c r="A24" s="3">
        <v>9</v>
      </c>
      <c r="B24" s="1">
        <f t="shared" si="0"/>
        <v>81</v>
      </c>
      <c r="C24" s="1">
        <f t="shared" si="1"/>
        <v>729</v>
      </c>
      <c r="D24" s="1">
        <f t="shared" si="2"/>
        <v>6561</v>
      </c>
      <c r="E24" s="8">
        <v>500000</v>
      </c>
      <c r="H24" s="11" t="s">
        <v>67</v>
      </c>
      <c r="I24" s="20">
        <v>890.15150000000006</v>
      </c>
      <c r="J24" s="12">
        <v>159.80330000000001</v>
      </c>
      <c r="K24" s="12">
        <v>5.5702970000000001</v>
      </c>
      <c r="L24" s="12">
        <v>2.568E-3</v>
      </c>
      <c r="M24" s="12">
        <v>479.36419999999998</v>
      </c>
      <c r="N24" s="12">
        <v>1300.9390000000001</v>
      </c>
      <c r="O24" s="12">
        <v>479.36419999999998</v>
      </c>
      <c r="P24" s="13">
        <v>1300.9390000000001</v>
      </c>
    </row>
    <row r="25" spans="1:16">
      <c r="A25" s="5">
        <v>10</v>
      </c>
      <c r="B25" s="12">
        <f t="shared" si="0"/>
        <v>100</v>
      </c>
      <c r="C25" s="12">
        <f t="shared" si="1"/>
        <v>1000</v>
      </c>
      <c r="D25" s="12">
        <f t="shared" si="2"/>
        <v>10000</v>
      </c>
      <c r="E25" s="13">
        <v>1000000</v>
      </c>
      <c r="H25" s="3"/>
      <c r="I25" s="1"/>
      <c r="J25" s="1"/>
      <c r="K25" s="1"/>
      <c r="L25" s="1"/>
      <c r="M25" s="1"/>
      <c r="N25" s="1"/>
      <c r="O25" s="1"/>
      <c r="P25" s="8"/>
    </row>
    <row r="26" spans="1:16">
      <c r="H26" s="3"/>
      <c r="I26" s="1"/>
      <c r="J26" s="1"/>
      <c r="K26" s="1"/>
      <c r="L26" s="1"/>
      <c r="M26" s="1"/>
      <c r="N26" s="1"/>
      <c r="O26" s="1"/>
      <c r="P26" s="8"/>
    </row>
    <row r="27" spans="1:16">
      <c r="H27" s="3"/>
      <c r="I27" s="1"/>
      <c r="J27" s="1"/>
      <c r="K27" s="1"/>
      <c r="L27" s="1"/>
      <c r="M27" s="1"/>
      <c r="N27" s="1"/>
      <c r="O27" s="1"/>
      <c r="P27" s="8"/>
    </row>
    <row r="28" spans="1:16">
      <c r="H28" s="3" t="s">
        <v>59</v>
      </c>
      <c r="I28" s="1"/>
      <c r="J28" s="1"/>
      <c r="K28" s="1"/>
      <c r="L28" s="1"/>
      <c r="M28" s="1"/>
      <c r="N28" s="1"/>
      <c r="O28" s="1"/>
      <c r="P28" s="8"/>
    </row>
    <row r="29" spans="1:16">
      <c r="H29" s="3"/>
      <c r="I29" s="1"/>
      <c r="J29" s="1"/>
      <c r="K29" s="1"/>
      <c r="L29" s="1"/>
      <c r="M29" s="1"/>
      <c r="N29" s="1"/>
      <c r="O29" s="1"/>
      <c r="P29" s="8"/>
    </row>
    <row r="30" spans="1:16">
      <c r="H30" s="4" t="s">
        <v>60</v>
      </c>
      <c r="I30" s="14" t="s">
        <v>61</v>
      </c>
      <c r="J30" s="14" t="s">
        <v>62</v>
      </c>
      <c r="K30" s="1"/>
      <c r="L30" s="1"/>
      <c r="M30" s="1"/>
      <c r="N30" s="1"/>
      <c r="O30" s="1"/>
      <c r="P30" s="8"/>
    </row>
    <row r="31" spans="1:16">
      <c r="H31" s="3">
        <v>1</v>
      </c>
      <c r="I31" s="1">
        <v>53356.639999999999</v>
      </c>
      <c r="J31" s="1">
        <v>-8356.64</v>
      </c>
      <c r="K31" s="1"/>
      <c r="L31" s="1"/>
      <c r="M31" s="1"/>
      <c r="N31" s="1"/>
      <c r="O31" s="1"/>
      <c r="P31" s="8"/>
    </row>
    <row r="32" spans="1:16">
      <c r="H32" s="3">
        <v>2</v>
      </c>
      <c r="I32" s="1">
        <v>31759.91</v>
      </c>
      <c r="J32" s="1">
        <v>18240.09</v>
      </c>
      <c r="K32" s="1"/>
      <c r="L32" s="1"/>
      <c r="M32" s="1"/>
      <c r="N32" s="1"/>
      <c r="O32" s="1"/>
      <c r="P32" s="8"/>
    </row>
    <row r="33" spans="8:16">
      <c r="H33" s="3">
        <v>3</v>
      </c>
      <c r="I33" s="1">
        <v>58642.19</v>
      </c>
      <c r="J33" s="1">
        <v>1357.809</v>
      </c>
      <c r="K33" s="1"/>
      <c r="L33" s="1"/>
      <c r="M33" s="1"/>
      <c r="N33" s="1"/>
      <c r="O33" s="1"/>
      <c r="P33" s="8"/>
    </row>
    <row r="34" spans="8:16">
      <c r="H34" s="3">
        <v>4</v>
      </c>
      <c r="I34" s="1">
        <v>94632.87</v>
      </c>
      <c r="J34" s="1">
        <v>-14632.9</v>
      </c>
      <c r="K34" s="1"/>
      <c r="L34" s="1"/>
      <c r="M34" s="1"/>
      <c r="N34" s="1"/>
      <c r="O34" s="1"/>
      <c r="P34" s="8"/>
    </row>
    <row r="35" spans="8:16">
      <c r="H35" s="3">
        <v>5</v>
      </c>
      <c r="I35" s="1">
        <v>121724.9</v>
      </c>
      <c r="J35" s="1">
        <v>-11724.9</v>
      </c>
      <c r="K35" s="1"/>
      <c r="L35" s="1"/>
      <c r="M35" s="1"/>
      <c r="N35" s="1"/>
      <c r="O35" s="1"/>
      <c r="P35" s="8"/>
    </row>
    <row r="36" spans="8:16">
      <c r="H36" s="3">
        <v>6</v>
      </c>
      <c r="I36" s="1">
        <v>143275.1</v>
      </c>
      <c r="J36" s="1">
        <v>6724.942</v>
      </c>
      <c r="K36" s="1"/>
      <c r="L36" s="1"/>
      <c r="M36" s="1"/>
      <c r="N36" s="1"/>
      <c r="O36" s="1"/>
      <c r="P36" s="8"/>
    </row>
    <row r="37" spans="8:16">
      <c r="H37" s="3">
        <v>7</v>
      </c>
      <c r="I37" s="1">
        <v>184003.5</v>
      </c>
      <c r="J37" s="1">
        <v>15996.5</v>
      </c>
      <c r="K37" s="1"/>
      <c r="L37" s="1"/>
      <c r="M37" s="1"/>
      <c r="N37" s="1"/>
      <c r="O37" s="1"/>
      <c r="P37" s="8"/>
    </row>
    <row r="38" spans="8:16">
      <c r="H38" s="3">
        <v>8</v>
      </c>
      <c r="I38" s="1">
        <v>289994.2</v>
      </c>
      <c r="J38" s="1">
        <v>10005.83</v>
      </c>
      <c r="K38" s="1"/>
      <c r="L38" s="1"/>
      <c r="M38" s="1"/>
      <c r="N38" s="1"/>
      <c r="O38" s="1"/>
      <c r="P38" s="8"/>
    </row>
    <row r="39" spans="8:16">
      <c r="H39" s="3">
        <v>9</v>
      </c>
      <c r="I39" s="1">
        <v>528694.6</v>
      </c>
      <c r="J39" s="1">
        <v>-28694.6</v>
      </c>
      <c r="K39" s="1"/>
      <c r="L39" s="1"/>
      <c r="M39" s="1"/>
      <c r="N39" s="1"/>
      <c r="O39" s="1"/>
      <c r="P39" s="8"/>
    </row>
    <row r="40" spans="8:16">
      <c r="H40" s="5">
        <v>10</v>
      </c>
      <c r="I40" s="12">
        <v>988916.1</v>
      </c>
      <c r="J40" s="12">
        <v>11083.92</v>
      </c>
      <c r="K40" s="12"/>
      <c r="L40" s="12"/>
      <c r="M40" s="12"/>
      <c r="N40" s="12"/>
      <c r="O40" s="12"/>
      <c r="P40" s="13"/>
    </row>
  </sheetData>
  <mergeCells count="2">
    <mergeCell ref="H6:I6"/>
    <mergeCell ref="H1:P3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Position Salary</vt:lpstr>
      <vt:lpstr>Linear Regression</vt:lpstr>
      <vt:lpstr>Polynomial Rgression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Amdin</cp:lastModifiedBy>
  <dcterms:created xsi:type="dcterms:W3CDTF">2023-06-13T08:40:43Z</dcterms:created>
  <dcterms:modified xsi:type="dcterms:W3CDTF">2023-06-14T11:47:25Z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EB67A6F0445D441C95FC0AEC95C907A4</vt:lpwstr>
  </property>
  <property fmtid="{D5CDD505-2E9C-101B-9397-08002B2CF9AE}" pid="3" name="KSOProductBuildVer">
    <vt:lpwstr>1033-11.2.0.11219</vt:lpwstr>
  </property>
</Properties>
</file>